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9215" windowHeight="5940" activeTab="1"/>
  </bookViews>
  <sheets>
    <sheet name="Summary" sheetId="1" r:id="rId1"/>
    <sheet name="Budget 2014" sheetId="2" r:id="rId2"/>
  </sheets>
  <definedNames>
    <definedName name="_xlnm._FilterDatabase" localSheetId="1" hidden="1">'Budget 2014'!#REF!</definedName>
    <definedName name="_xlnm.Print_Area" localSheetId="1">'Budget 2014'!$A$1:$AD$346</definedName>
    <definedName name="_xlnm.Print_Area" localSheetId="0">Summary!$A$1:$J$29</definedName>
    <definedName name="_xlnm.Print_Titles" localSheetId="1">'Budget 2014'!$1:$5</definedName>
  </definedNames>
  <calcPr calcId="145621"/>
</workbook>
</file>

<file path=xl/calcChain.xml><?xml version="1.0" encoding="utf-8"?>
<calcChain xmlns="http://schemas.openxmlformats.org/spreadsheetml/2006/main">
  <c r="T244" i="2" l="1"/>
  <c r="T14" i="2" l="1"/>
  <c r="O19" i="2" l="1"/>
  <c r="T155" i="2" l="1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13" i="2"/>
  <c r="T312" i="2"/>
  <c r="T306" i="2"/>
  <c r="T305" i="2"/>
  <c r="T304" i="2"/>
  <c r="T303" i="2"/>
  <c r="T302" i="2"/>
  <c r="T301" i="2"/>
  <c r="T300" i="2"/>
  <c r="T299" i="2"/>
  <c r="T298" i="2"/>
  <c r="T297" i="2"/>
  <c r="T296" i="2"/>
  <c r="T295" i="2"/>
  <c r="T294" i="2"/>
  <c r="T293" i="2"/>
  <c r="T292" i="2"/>
  <c r="T291" i="2"/>
  <c r="T290" i="2"/>
  <c r="T284" i="2"/>
  <c r="T283" i="2"/>
  <c r="T282" i="2"/>
  <c r="T281" i="2"/>
  <c r="T280" i="2"/>
  <c r="T279" i="2"/>
  <c r="T278" i="2"/>
  <c r="T277" i="2"/>
  <c r="T276" i="2"/>
  <c r="T275" i="2"/>
  <c r="T274" i="2"/>
  <c r="T273" i="2"/>
  <c r="T272" i="2"/>
  <c r="T271" i="2"/>
  <c r="T270" i="2"/>
  <c r="T269" i="2"/>
  <c r="T268" i="2"/>
  <c r="T263" i="2"/>
  <c r="T261" i="2"/>
  <c r="T258" i="2"/>
  <c r="T256" i="2"/>
  <c r="T255" i="2"/>
  <c r="T253" i="2"/>
  <c r="T250" i="2"/>
  <c r="T249" i="2"/>
  <c r="T248" i="2"/>
  <c r="T247" i="2"/>
  <c r="T246" i="2"/>
  <c r="T245" i="2"/>
  <c r="T243" i="2"/>
  <c r="T242" i="2"/>
  <c r="T241" i="2"/>
  <c r="T240" i="2"/>
  <c r="T239" i="2"/>
  <c r="T238" i="2"/>
  <c r="T237" i="2"/>
  <c r="T236" i="2"/>
  <c r="T235" i="2"/>
  <c r="T234" i="2"/>
  <c r="T233" i="2"/>
  <c r="T232" i="2"/>
  <c r="T231" i="2"/>
  <c r="T230" i="2"/>
  <c r="T229" i="2"/>
  <c r="T228" i="2"/>
  <c r="T227" i="2"/>
  <c r="T226" i="2"/>
  <c r="T225" i="2"/>
  <c r="T224" i="2"/>
  <c r="T223" i="2"/>
  <c r="T222" i="2"/>
  <c r="T221" i="2"/>
  <c r="T220" i="2"/>
  <c r="T219" i="2"/>
  <c r="T218" i="2"/>
  <c r="T217" i="2"/>
  <c r="T216" i="2"/>
  <c r="T215" i="2"/>
  <c r="T214" i="2"/>
  <c r="T213" i="2"/>
  <c r="T212" i="2"/>
  <c r="T211" i="2"/>
  <c r="T210" i="2"/>
  <c r="T200" i="2"/>
  <c r="T202" i="2"/>
  <c r="T196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T161" i="2"/>
  <c r="T160" i="2"/>
  <c r="T159" i="2"/>
  <c r="T158" i="2"/>
  <c r="T157" i="2"/>
  <c r="T154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2" i="2"/>
  <c r="T131" i="2"/>
  <c r="T130" i="2"/>
  <c r="T125" i="2"/>
  <c r="T124" i="2"/>
  <c r="T123" i="2"/>
  <c r="T122" i="2"/>
  <c r="T121" i="2"/>
  <c r="T120" i="2"/>
  <c r="T119" i="2"/>
  <c r="T110" i="2"/>
  <c r="T109" i="2"/>
  <c r="T108" i="2"/>
  <c r="T107" i="2"/>
  <c r="T104" i="2"/>
  <c r="T103" i="2"/>
  <c r="T102" i="2"/>
  <c r="T101" i="2"/>
  <c r="T100" i="2"/>
  <c r="T99" i="2"/>
  <c r="T84" i="2"/>
  <c r="T83" i="2"/>
  <c r="T82" i="2"/>
  <c r="T81" i="2"/>
  <c r="T80" i="2"/>
  <c r="T79" i="2"/>
  <c r="T78" i="2"/>
  <c r="T77" i="2"/>
  <c r="T76" i="2"/>
  <c r="T75" i="2"/>
  <c r="T74" i="2"/>
  <c r="T70" i="2"/>
  <c r="T69" i="2"/>
  <c r="T68" i="2"/>
  <c r="T67" i="2"/>
  <c r="T66" i="2"/>
  <c r="T65" i="2"/>
  <c r="T64" i="2"/>
  <c r="T63" i="2"/>
  <c r="T62" i="2"/>
  <c r="T61" i="2"/>
  <c r="T60" i="2"/>
  <c r="T56" i="2"/>
  <c r="T55" i="2"/>
  <c r="T52" i="2"/>
  <c r="T49" i="2"/>
  <c r="T42" i="2"/>
  <c r="T41" i="2"/>
  <c r="T37" i="2"/>
  <c r="T36" i="2"/>
  <c r="T29" i="2"/>
  <c r="T28" i="2"/>
  <c r="T27" i="2"/>
  <c r="T26" i="2"/>
  <c r="T25" i="2"/>
  <c r="T24" i="2"/>
  <c r="T23" i="2"/>
  <c r="T22" i="2"/>
  <c r="T21" i="2"/>
  <c r="T16" i="2"/>
  <c r="T17" i="2"/>
  <c r="T18" i="2"/>
  <c r="T9" i="2"/>
  <c r="T10" i="2"/>
  <c r="T11" i="2"/>
  <c r="T12" i="2"/>
  <c r="T13" i="2"/>
  <c r="T15" i="2"/>
  <c r="T8" i="2"/>
  <c r="R344" i="2"/>
  <c r="R314" i="2"/>
  <c r="R316" i="2" s="1"/>
  <c r="R307" i="2"/>
  <c r="R309" i="2" s="1"/>
  <c r="R285" i="2"/>
  <c r="R287" i="2" s="1"/>
  <c r="R264" i="2"/>
  <c r="R251" i="2"/>
  <c r="R203" i="2"/>
  <c r="R195" i="2"/>
  <c r="R133" i="2"/>
  <c r="R126" i="2"/>
  <c r="R111" i="2"/>
  <c r="R105" i="2"/>
  <c r="R85" i="2"/>
  <c r="R71" i="2"/>
  <c r="R57" i="2"/>
  <c r="R43" i="2"/>
  <c r="R38" i="2"/>
  <c r="R30" i="2"/>
  <c r="R19" i="2"/>
  <c r="R32" i="2" s="1"/>
  <c r="Q344" i="2"/>
  <c r="Q314" i="2"/>
  <c r="Q316" i="2" s="1"/>
  <c r="Q307" i="2"/>
  <c r="Q309" i="2" s="1"/>
  <c r="Q285" i="2"/>
  <c r="Q287" i="2" s="1"/>
  <c r="Q264" i="2"/>
  <c r="Q251" i="2"/>
  <c r="Q203" i="2"/>
  <c r="Q195" i="2"/>
  <c r="Q133" i="2"/>
  <c r="Q126" i="2"/>
  <c r="Q111" i="2"/>
  <c r="Q105" i="2"/>
  <c r="Q85" i="2"/>
  <c r="Q71" i="2"/>
  <c r="Q57" i="2"/>
  <c r="Q43" i="2"/>
  <c r="Q38" i="2"/>
  <c r="Q30" i="2"/>
  <c r="Q19" i="2"/>
  <c r="P344" i="2"/>
  <c r="P314" i="2"/>
  <c r="P316" i="2" s="1"/>
  <c r="P307" i="2"/>
  <c r="P309" i="2" s="1"/>
  <c r="P285" i="2"/>
  <c r="P287" i="2" s="1"/>
  <c r="P264" i="2"/>
  <c r="P251" i="2"/>
  <c r="P203" i="2"/>
  <c r="P195" i="2"/>
  <c r="P133" i="2"/>
  <c r="P126" i="2"/>
  <c r="P111" i="2"/>
  <c r="P105" i="2"/>
  <c r="P85" i="2"/>
  <c r="P71" i="2"/>
  <c r="P57" i="2"/>
  <c r="P43" i="2"/>
  <c r="P38" i="2"/>
  <c r="P45" i="2" s="1"/>
  <c r="P30" i="2"/>
  <c r="P19" i="2"/>
  <c r="O344" i="2"/>
  <c r="O314" i="2"/>
  <c r="O316" i="2" s="1"/>
  <c r="O307" i="2"/>
  <c r="O309" i="2" s="1"/>
  <c r="O285" i="2"/>
  <c r="O287" i="2" s="1"/>
  <c r="O264" i="2"/>
  <c r="O251" i="2"/>
  <c r="O266" i="2" s="1"/>
  <c r="O203" i="2"/>
  <c r="O195" i="2"/>
  <c r="O133" i="2"/>
  <c r="O126" i="2"/>
  <c r="O111" i="2"/>
  <c r="O105" i="2"/>
  <c r="O85" i="2"/>
  <c r="O71" i="2"/>
  <c r="O57" i="2"/>
  <c r="O43" i="2"/>
  <c r="O38" i="2"/>
  <c r="O30" i="2"/>
  <c r="N344" i="2"/>
  <c r="N314" i="2"/>
  <c r="N316" i="2" s="1"/>
  <c r="N307" i="2"/>
  <c r="N309" i="2" s="1"/>
  <c r="N285" i="2"/>
  <c r="N287" i="2" s="1"/>
  <c r="N264" i="2"/>
  <c r="N251" i="2"/>
  <c r="N203" i="2"/>
  <c r="N195" i="2"/>
  <c r="N133" i="2"/>
  <c r="N126" i="2"/>
  <c r="N111" i="2"/>
  <c r="N105" i="2"/>
  <c r="N85" i="2"/>
  <c r="N71" i="2"/>
  <c r="N57" i="2"/>
  <c r="N43" i="2"/>
  <c r="N38" i="2"/>
  <c r="N30" i="2"/>
  <c r="N19" i="2"/>
  <c r="M344" i="2"/>
  <c r="M314" i="2"/>
  <c r="M316" i="2" s="1"/>
  <c r="M307" i="2"/>
  <c r="M309" i="2" s="1"/>
  <c r="M285" i="2"/>
  <c r="M287" i="2" s="1"/>
  <c r="M264" i="2"/>
  <c r="M251" i="2"/>
  <c r="M203" i="2"/>
  <c r="M195" i="2"/>
  <c r="M133" i="2"/>
  <c r="M126" i="2"/>
  <c r="M111" i="2"/>
  <c r="M105" i="2"/>
  <c r="M85" i="2"/>
  <c r="M71" i="2"/>
  <c r="M57" i="2"/>
  <c r="M43" i="2"/>
  <c r="M38" i="2"/>
  <c r="M45" i="2" s="1"/>
  <c r="M30" i="2"/>
  <c r="M19" i="2"/>
  <c r="L344" i="2"/>
  <c r="L314" i="2"/>
  <c r="L316" i="2" s="1"/>
  <c r="L307" i="2"/>
  <c r="L309" i="2" s="1"/>
  <c r="L285" i="2"/>
  <c r="L287" i="2" s="1"/>
  <c r="L264" i="2"/>
  <c r="L251" i="2"/>
  <c r="L266" i="2" s="1"/>
  <c r="L203" i="2"/>
  <c r="L195" i="2"/>
  <c r="L133" i="2"/>
  <c r="L126" i="2"/>
  <c r="L111" i="2"/>
  <c r="L105" i="2"/>
  <c r="L85" i="2"/>
  <c r="L71" i="2"/>
  <c r="L57" i="2"/>
  <c r="L43" i="2"/>
  <c r="L38" i="2"/>
  <c r="L30" i="2"/>
  <c r="L19" i="2"/>
  <c r="K344" i="2"/>
  <c r="K314" i="2"/>
  <c r="K316" i="2" s="1"/>
  <c r="K307" i="2"/>
  <c r="K309" i="2" s="1"/>
  <c r="K285" i="2"/>
  <c r="K287" i="2" s="1"/>
  <c r="K264" i="2"/>
  <c r="K251" i="2"/>
  <c r="K203" i="2"/>
  <c r="K195" i="2"/>
  <c r="K133" i="2"/>
  <c r="K126" i="2"/>
  <c r="K111" i="2"/>
  <c r="K105" i="2"/>
  <c r="K85" i="2"/>
  <c r="K71" i="2"/>
  <c r="K57" i="2"/>
  <c r="K43" i="2"/>
  <c r="K38" i="2"/>
  <c r="K30" i="2"/>
  <c r="K19" i="2"/>
  <c r="J344" i="2"/>
  <c r="J314" i="2"/>
  <c r="J316" i="2" s="1"/>
  <c r="J307" i="2"/>
  <c r="J309" i="2" s="1"/>
  <c r="J285" i="2"/>
  <c r="J287" i="2" s="1"/>
  <c r="J264" i="2"/>
  <c r="J251" i="2"/>
  <c r="J203" i="2"/>
  <c r="J195" i="2"/>
  <c r="J133" i="2"/>
  <c r="J126" i="2"/>
  <c r="J111" i="2"/>
  <c r="J105" i="2"/>
  <c r="J85" i="2"/>
  <c r="J71" i="2"/>
  <c r="J57" i="2"/>
  <c r="J43" i="2"/>
  <c r="J38" i="2"/>
  <c r="J30" i="2"/>
  <c r="J19" i="2"/>
  <c r="I344" i="2"/>
  <c r="I314" i="2"/>
  <c r="I316" i="2" s="1"/>
  <c r="I307" i="2"/>
  <c r="I309" i="2" s="1"/>
  <c r="I285" i="2"/>
  <c r="I287" i="2" s="1"/>
  <c r="I264" i="2"/>
  <c r="I251" i="2"/>
  <c r="I203" i="2"/>
  <c r="I195" i="2"/>
  <c r="I133" i="2"/>
  <c r="I126" i="2"/>
  <c r="I111" i="2"/>
  <c r="I105" i="2"/>
  <c r="I85" i="2"/>
  <c r="I71" i="2"/>
  <c r="I57" i="2"/>
  <c r="I43" i="2"/>
  <c r="I38" i="2"/>
  <c r="I45" i="2" s="1"/>
  <c r="I30" i="2"/>
  <c r="I19" i="2"/>
  <c r="H344" i="2"/>
  <c r="H314" i="2"/>
  <c r="H316" i="2" s="1"/>
  <c r="H307" i="2"/>
  <c r="H309" i="2" s="1"/>
  <c r="H285" i="2"/>
  <c r="H287" i="2" s="1"/>
  <c r="H264" i="2"/>
  <c r="H251" i="2"/>
  <c r="H266" i="2" s="1"/>
  <c r="H203" i="2"/>
  <c r="H195" i="2"/>
  <c r="H133" i="2"/>
  <c r="H126" i="2"/>
  <c r="H111" i="2"/>
  <c r="H105" i="2"/>
  <c r="H85" i="2"/>
  <c r="H71" i="2"/>
  <c r="H57" i="2"/>
  <c r="H43" i="2"/>
  <c r="H38" i="2"/>
  <c r="H30" i="2"/>
  <c r="H19" i="2"/>
  <c r="AD344" i="2"/>
  <c r="J26" i="1" s="1"/>
  <c r="G344" i="2"/>
  <c r="D26" i="1" s="1"/>
  <c r="AD314" i="2"/>
  <c r="AD316" i="2" s="1"/>
  <c r="J22" i="1" s="1"/>
  <c r="X314" i="2"/>
  <c r="X316" i="2" s="1"/>
  <c r="G314" i="2"/>
  <c r="G316" i="2" s="1"/>
  <c r="D22" i="1" s="1"/>
  <c r="D314" i="2"/>
  <c r="D316" i="2" s="1"/>
  <c r="B22" i="1" s="1"/>
  <c r="Z313" i="2"/>
  <c r="Z312" i="2"/>
  <c r="AB312" i="2" s="1"/>
  <c r="AD307" i="2"/>
  <c r="AD309" i="2" s="1"/>
  <c r="J20" i="1" s="1"/>
  <c r="X307" i="2"/>
  <c r="X309" i="2" s="1"/>
  <c r="G307" i="2"/>
  <c r="G309" i="2" s="1"/>
  <c r="D20" i="1" s="1"/>
  <c r="Z306" i="2"/>
  <c r="Z305" i="2"/>
  <c r="AB305" i="2" s="1"/>
  <c r="Z304" i="2"/>
  <c r="AB304" i="2" s="1"/>
  <c r="Z303" i="2"/>
  <c r="Z302" i="2"/>
  <c r="AB302" i="2" s="1"/>
  <c r="Z301" i="2"/>
  <c r="AB301" i="2" s="1"/>
  <c r="Z300" i="2"/>
  <c r="AB300" i="2" s="1"/>
  <c r="Z299" i="2"/>
  <c r="Z298" i="2"/>
  <c r="AB298" i="2" s="1"/>
  <c r="D297" i="2"/>
  <c r="Z297" i="2" s="1"/>
  <c r="AB297" i="2" s="1"/>
  <c r="Z296" i="2"/>
  <c r="AB296" i="2" s="1"/>
  <c r="Z295" i="2"/>
  <c r="AB295" i="2" s="1"/>
  <c r="Z294" i="2"/>
  <c r="AB294" i="2" s="1"/>
  <c r="Z292" i="2"/>
  <c r="AB292" i="2" s="1"/>
  <c r="Z290" i="2"/>
  <c r="AB290" i="2" s="1"/>
  <c r="W287" i="2"/>
  <c r="AD285" i="2"/>
  <c r="AD287" i="2" s="1"/>
  <c r="J18" i="1" s="1"/>
  <c r="G285" i="2"/>
  <c r="G287" i="2" s="1"/>
  <c r="D18" i="1" s="1"/>
  <c r="D285" i="2"/>
  <c r="D287" i="2" s="1"/>
  <c r="B18" i="1" s="1"/>
  <c r="Z284" i="2"/>
  <c r="AB284" i="2" s="1"/>
  <c r="Z283" i="2"/>
  <c r="Z282" i="2"/>
  <c r="Z281" i="2"/>
  <c r="Z280" i="2"/>
  <c r="Z279" i="2"/>
  <c r="Z278" i="2"/>
  <c r="AB278" i="2" s="1"/>
  <c r="Z277" i="2"/>
  <c r="AB277" i="2" s="1"/>
  <c r="Z276" i="2"/>
  <c r="AB276" i="2" s="1"/>
  <c r="Z275" i="2"/>
  <c r="Z274" i="2"/>
  <c r="AB274" i="2" s="1"/>
  <c r="Z273" i="2"/>
  <c r="AB273" i="2" s="1"/>
  <c r="Z272" i="2"/>
  <c r="AB272" i="2" s="1"/>
  <c r="Z271" i="2"/>
  <c r="AB271" i="2" s="1"/>
  <c r="Z270" i="2"/>
  <c r="AB270" i="2" s="1"/>
  <c r="Z269" i="2"/>
  <c r="AB269" i="2" s="1"/>
  <c r="Z268" i="2"/>
  <c r="AB268" i="2" s="1"/>
  <c r="AD264" i="2"/>
  <c r="G264" i="2"/>
  <c r="D264" i="2"/>
  <c r="Z263" i="2"/>
  <c r="AB263" i="2" s="1"/>
  <c r="Z261" i="2"/>
  <c r="AB261" i="2" s="1"/>
  <c r="Z258" i="2"/>
  <c r="AB258" i="2" s="1"/>
  <c r="Z256" i="2"/>
  <c r="AB256" i="2" s="1"/>
  <c r="Z255" i="2"/>
  <c r="AB255" i="2" s="1"/>
  <c r="Z253" i="2"/>
  <c r="AD251" i="2"/>
  <c r="X251" i="2"/>
  <c r="X266" i="2" s="1"/>
  <c r="G251" i="2"/>
  <c r="D251" i="2"/>
  <c r="Z250" i="2"/>
  <c r="AB250" i="2" s="1"/>
  <c r="Z249" i="2"/>
  <c r="Z248" i="2"/>
  <c r="Z247" i="2"/>
  <c r="AB247" i="2" s="1"/>
  <c r="Z246" i="2"/>
  <c r="AB246" i="2" s="1"/>
  <c r="Z245" i="2"/>
  <c r="Z244" i="2"/>
  <c r="AB244" i="2" s="1"/>
  <c r="Z243" i="2"/>
  <c r="AB243" i="2" s="1"/>
  <c r="Z241" i="2"/>
  <c r="AB241" i="2" s="1"/>
  <c r="Z240" i="2"/>
  <c r="AB240" i="2" s="1"/>
  <c r="Z239" i="2"/>
  <c r="Z238" i="2"/>
  <c r="Z237" i="2"/>
  <c r="Z236" i="2"/>
  <c r="Z235" i="2"/>
  <c r="Z234" i="2"/>
  <c r="Z232" i="2"/>
  <c r="AB232" i="2" s="1"/>
  <c r="Z231" i="2"/>
  <c r="AB231" i="2" s="1"/>
  <c r="Z230" i="2"/>
  <c r="Z229" i="2"/>
  <c r="Z228" i="2"/>
  <c r="Z227" i="2"/>
  <c r="AB227" i="2" s="1"/>
  <c r="Z226" i="2"/>
  <c r="AB226" i="2" s="1"/>
  <c r="Z225" i="2"/>
  <c r="Z223" i="2"/>
  <c r="AB223" i="2" s="1"/>
  <c r="Z222" i="2"/>
  <c r="Z221" i="2"/>
  <c r="Z220" i="2"/>
  <c r="Z219" i="2"/>
  <c r="Z218" i="2"/>
  <c r="Z216" i="2"/>
  <c r="AB216" i="2" s="1"/>
  <c r="Z215" i="2"/>
  <c r="AB215" i="2" s="1"/>
  <c r="Z214" i="2"/>
  <c r="AB214" i="2" s="1"/>
  <c r="Z213" i="2"/>
  <c r="AB213" i="2" s="1"/>
  <c r="Z212" i="2"/>
  <c r="AB212" i="2" s="1"/>
  <c r="Z211" i="2"/>
  <c r="AB211" i="2" s="1"/>
  <c r="Z210" i="2"/>
  <c r="AB210" i="2" s="1"/>
  <c r="AD203" i="2"/>
  <c r="AB203" i="2"/>
  <c r="Z203" i="2"/>
  <c r="G203" i="2"/>
  <c r="D203" i="2"/>
  <c r="AD195" i="2"/>
  <c r="X195" i="2"/>
  <c r="D193" i="2"/>
  <c r="D195" i="2" s="1"/>
  <c r="Z191" i="2"/>
  <c r="Z187" i="2"/>
  <c r="AB187" i="2" s="1"/>
  <c r="Z183" i="2"/>
  <c r="AB183" i="2" s="1"/>
  <c r="Z181" i="2"/>
  <c r="AB181" i="2" s="1"/>
  <c r="Z180" i="2"/>
  <c r="AB180" i="2" s="1"/>
  <c r="Z178" i="2"/>
  <c r="Z177" i="2"/>
  <c r="Z175" i="2"/>
  <c r="AB175" i="2" s="1"/>
  <c r="Z174" i="2"/>
  <c r="AB174" i="2" s="1"/>
  <c r="Z173" i="2"/>
  <c r="AB173" i="2" s="1"/>
  <c r="Z169" i="2"/>
  <c r="Z168" i="2"/>
  <c r="Z167" i="2"/>
  <c r="Z166" i="2"/>
  <c r="AB166" i="2" s="1"/>
  <c r="Z165" i="2"/>
  <c r="AB165" i="2" s="1"/>
  <c r="Z163" i="2"/>
  <c r="AB163" i="2" s="1"/>
  <c r="Z161" i="2"/>
  <c r="Z160" i="2"/>
  <c r="AB160" i="2" s="1"/>
  <c r="Z159" i="2"/>
  <c r="AB159" i="2" s="1"/>
  <c r="Z158" i="2"/>
  <c r="AB158" i="2" s="1"/>
  <c r="Z157" i="2"/>
  <c r="AB157" i="2" s="1"/>
  <c r="Z155" i="2"/>
  <c r="AB155" i="2" s="1"/>
  <c r="Z154" i="2"/>
  <c r="AB154" i="2" s="1"/>
  <c r="Z153" i="2"/>
  <c r="AB153" i="2" s="1"/>
  <c r="Z152" i="2"/>
  <c r="AB152" i="2" s="1"/>
  <c r="Z151" i="2"/>
  <c r="AB151" i="2" s="1"/>
  <c r="Z148" i="2"/>
  <c r="AB148" i="2" s="1"/>
  <c r="Z147" i="2"/>
  <c r="AB147" i="2" s="1"/>
  <c r="Z146" i="2"/>
  <c r="AB146" i="2" s="1"/>
  <c r="Z145" i="2"/>
  <c r="AB145" i="2" s="1"/>
  <c r="Z142" i="2"/>
  <c r="AB142" i="2" s="1"/>
  <c r="Z141" i="2"/>
  <c r="AB141" i="2" s="1"/>
  <c r="Z139" i="2"/>
  <c r="AB139" i="2" s="1"/>
  <c r="Z138" i="2"/>
  <c r="AB138" i="2" s="1"/>
  <c r="Z136" i="2"/>
  <c r="X133" i="2"/>
  <c r="G133" i="2"/>
  <c r="D133" i="2"/>
  <c r="Z132" i="2"/>
  <c r="AB132" i="2" s="1"/>
  <c r="AD131" i="2"/>
  <c r="AD133" i="2" s="1"/>
  <c r="Z131" i="2"/>
  <c r="AB131" i="2" s="1"/>
  <c r="Z130" i="2"/>
  <c r="AB130" i="2" s="1"/>
  <c r="AD126" i="2"/>
  <c r="X126" i="2"/>
  <c r="G126" i="2"/>
  <c r="D126" i="2"/>
  <c r="Z125" i="2"/>
  <c r="AB125" i="2" s="1"/>
  <c r="Z124" i="2"/>
  <c r="AB124" i="2" s="1"/>
  <c r="Z123" i="2"/>
  <c r="AB123" i="2" s="1"/>
  <c r="Z122" i="2"/>
  <c r="AB122" i="2" s="1"/>
  <c r="Z121" i="2"/>
  <c r="AB121" i="2" s="1"/>
  <c r="Z120" i="2"/>
  <c r="AB120" i="2" s="1"/>
  <c r="Z119" i="2"/>
  <c r="AB119" i="2" s="1"/>
  <c r="AD111" i="2"/>
  <c r="X111" i="2"/>
  <c r="G111" i="2"/>
  <c r="D111" i="2"/>
  <c r="Z110" i="2"/>
  <c r="Z109" i="2"/>
  <c r="Z108" i="2"/>
  <c r="Z107" i="2"/>
  <c r="AB107" i="2" s="1"/>
  <c r="AD105" i="2"/>
  <c r="X105" i="2"/>
  <c r="X113" i="2" s="1"/>
  <c r="G105" i="2"/>
  <c r="G113" i="2" s="1"/>
  <c r="D12" i="1" s="1"/>
  <c r="D105" i="2"/>
  <c r="Z104" i="2"/>
  <c r="AB104" i="2" s="1"/>
  <c r="Z103" i="2"/>
  <c r="Z102" i="2"/>
  <c r="Z101" i="2"/>
  <c r="AB101" i="2" s="1"/>
  <c r="Z100" i="2"/>
  <c r="AB100" i="2" s="1"/>
  <c r="Z99" i="2"/>
  <c r="AB99" i="2" s="1"/>
  <c r="AD85" i="2"/>
  <c r="G85" i="2"/>
  <c r="D85" i="2"/>
  <c r="Z84" i="2"/>
  <c r="AB84" i="2" s="1"/>
  <c r="Z83" i="2"/>
  <c r="Z82" i="2"/>
  <c r="Z81" i="2"/>
  <c r="AB81" i="2" s="1"/>
  <c r="Z80" i="2"/>
  <c r="AB80" i="2" s="1"/>
  <c r="Z79" i="2"/>
  <c r="AB79" i="2" s="1"/>
  <c r="Z78" i="2"/>
  <c r="AB78" i="2" s="1"/>
  <c r="Z77" i="2"/>
  <c r="AB77" i="2" s="1"/>
  <c r="Z76" i="2"/>
  <c r="AB76" i="2" s="1"/>
  <c r="Z75" i="2"/>
  <c r="AB75" i="2" s="1"/>
  <c r="X75" i="2"/>
  <c r="X85" i="2" s="1"/>
  <c r="Z74" i="2"/>
  <c r="AB74" i="2" s="1"/>
  <c r="AD71" i="2"/>
  <c r="X71" i="2"/>
  <c r="G71" i="2"/>
  <c r="D71" i="2"/>
  <c r="Z70" i="2"/>
  <c r="AB70" i="2" s="1"/>
  <c r="Z69" i="2"/>
  <c r="AB69" i="2" s="1"/>
  <c r="Z68" i="2"/>
  <c r="AB68" i="2" s="1"/>
  <c r="Z67" i="2"/>
  <c r="AB67" i="2" s="1"/>
  <c r="Z66" i="2"/>
  <c r="AB66" i="2" s="1"/>
  <c r="Z65" i="2"/>
  <c r="AB65" i="2" s="1"/>
  <c r="Z64" i="2"/>
  <c r="AB64" i="2" s="1"/>
  <c r="Z63" i="2"/>
  <c r="AB63" i="2" s="1"/>
  <c r="Z62" i="2"/>
  <c r="AB62" i="2" s="1"/>
  <c r="Z61" i="2"/>
  <c r="AB61" i="2" s="1"/>
  <c r="Z60" i="2"/>
  <c r="AB60" i="2" s="1"/>
  <c r="AD57" i="2"/>
  <c r="X57" i="2"/>
  <c r="G57" i="2"/>
  <c r="D57" i="2"/>
  <c r="Z56" i="2"/>
  <c r="AB56" i="2" s="1"/>
  <c r="Z55" i="2"/>
  <c r="AB55" i="2" s="1"/>
  <c r="Z52" i="2"/>
  <c r="AB52" i="2" s="1"/>
  <c r="Z49" i="2"/>
  <c r="AB49" i="2" s="1"/>
  <c r="AD43" i="2"/>
  <c r="X43" i="2"/>
  <c r="G43" i="2"/>
  <c r="D43" i="2"/>
  <c r="Z42" i="2"/>
  <c r="AB42" i="2" s="1"/>
  <c r="Z41" i="2"/>
  <c r="AB41" i="2" s="1"/>
  <c r="AD38" i="2"/>
  <c r="X38" i="2"/>
  <c r="G38" i="2"/>
  <c r="D38" i="2"/>
  <c r="Z37" i="2"/>
  <c r="AB37" i="2" s="1"/>
  <c r="Z36" i="2"/>
  <c r="AB36" i="2" s="1"/>
  <c r="AD30" i="2"/>
  <c r="X30" i="2"/>
  <c r="G30" i="2"/>
  <c r="D30" i="2"/>
  <c r="Z29" i="2"/>
  <c r="AB29" i="2" s="1"/>
  <c r="Z28" i="2"/>
  <c r="AB28" i="2" s="1"/>
  <c r="Z27" i="2"/>
  <c r="AB27" i="2" s="1"/>
  <c r="Z26" i="2"/>
  <c r="AB26" i="2" s="1"/>
  <c r="Z25" i="2"/>
  <c r="AB25" i="2" s="1"/>
  <c r="Z24" i="2"/>
  <c r="AB24" i="2" s="1"/>
  <c r="Z23" i="2"/>
  <c r="AB23" i="2" s="1"/>
  <c r="Z22" i="2"/>
  <c r="AB22" i="2" s="1"/>
  <c r="Z21" i="2"/>
  <c r="AB21" i="2" s="1"/>
  <c r="AD19" i="2"/>
  <c r="X19" i="2"/>
  <c r="G19" i="2"/>
  <c r="D19" i="2"/>
  <c r="Z18" i="2"/>
  <c r="AB18" i="2" s="1"/>
  <c r="Z17" i="2"/>
  <c r="AB17" i="2" s="1"/>
  <c r="Z16" i="2"/>
  <c r="AB16" i="2" s="1"/>
  <c r="Z15" i="2"/>
  <c r="AB15" i="2" s="1"/>
  <c r="Z14" i="2"/>
  <c r="AB14" i="2" s="1"/>
  <c r="Z13" i="2"/>
  <c r="AB13" i="2" s="1"/>
  <c r="Z12" i="2"/>
  <c r="AB12" i="2" s="1"/>
  <c r="Z11" i="2"/>
  <c r="AB11" i="2" s="1"/>
  <c r="Z10" i="2"/>
  <c r="AB10" i="2" s="1"/>
  <c r="Z9" i="2"/>
  <c r="AB9" i="2" s="1"/>
  <c r="Z8" i="2"/>
  <c r="AB8" i="2" s="1"/>
  <c r="I197" i="2" l="1"/>
  <c r="I205" i="2" s="1"/>
  <c r="M197" i="2"/>
  <c r="M205" i="2" s="1"/>
  <c r="X32" i="2"/>
  <c r="J266" i="2"/>
  <c r="M32" i="2"/>
  <c r="N266" i="2"/>
  <c r="Q266" i="2"/>
  <c r="T111" i="2"/>
  <c r="T264" i="2"/>
  <c r="M113" i="2"/>
  <c r="M266" i="2"/>
  <c r="I32" i="2"/>
  <c r="I93" i="2" s="1"/>
  <c r="T203" i="2"/>
  <c r="T57" i="2"/>
  <c r="T43" i="2"/>
  <c r="T85" i="2"/>
  <c r="T133" i="2"/>
  <c r="H45" i="2"/>
  <c r="K266" i="2"/>
  <c r="L45" i="2"/>
  <c r="N113" i="2"/>
  <c r="O45" i="2"/>
  <c r="Q32" i="2"/>
  <c r="R266" i="2"/>
  <c r="L113" i="2"/>
  <c r="N45" i="2"/>
  <c r="N197" i="2"/>
  <c r="N205" i="2" s="1"/>
  <c r="G266" i="2"/>
  <c r="D16" i="1" s="1"/>
  <c r="T316" i="2"/>
  <c r="K113" i="2"/>
  <c r="T105" i="2"/>
  <c r="T38" i="2"/>
  <c r="L32" i="2"/>
  <c r="P32" i="2"/>
  <c r="P93" i="2" s="1"/>
  <c r="J32" i="2"/>
  <c r="N32" i="2"/>
  <c r="K32" i="2"/>
  <c r="T19" i="2"/>
  <c r="T314" i="2"/>
  <c r="T126" i="2"/>
  <c r="T71" i="2"/>
  <c r="T30" i="2"/>
  <c r="Z85" i="2"/>
  <c r="AB85" i="2" s="1"/>
  <c r="T285" i="2"/>
  <c r="T287" i="2"/>
  <c r="T309" i="2"/>
  <c r="Z126" i="2"/>
  <c r="AB126" i="2" s="1"/>
  <c r="T307" i="2"/>
  <c r="T251" i="2"/>
  <c r="Z71" i="2"/>
  <c r="AB71" i="2" s="1"/>
  <c r="Z133" i="2"/>
  <c r="AB133" i="2" s="1"/>
  <c r="O197" i="2"/>
  <c r="O205" i="2" s="1"/>
  <c r="H197" i="2"/>
  <c r="H205" i="2" s="1"/>
  <c r="L197" i="2"/>
  <c r="L205" i="2" s="1"/>
  <c r="P197" i="2"/>
  <c r="P205" i="2" s="1"/>
  <c r="T344" i="2"/>
  <c r="J113" i="2"/>
  <c r="I113" i="2"/>
  <c r="K45" i="2"/>
  <c r="K197" i="2"/>
  <c r="K205" i="2" s="1"/>
  <c r="P113" i="2"/>
  <c r="Q113" i="2"/>
  <c r="R113" i="2"/>
  <c r="Z251" i="2"/>
  <c r="AB251" i="2" s="1"/>
  <c r="H32" i="2"/>
  <c r="H113" i="2"/>
  <c r="I266" i="2"/>
  <c r="J45" i="2"/>
  <c r="J197" i="2"/>
  <c r="J205" i="2" s="1"/>
  <c r="O32" i="2"/>
  <c r="O93" i="2" s="1"/>
  <c r="O113" i="2"/>
  <c r="P266" i="2"/>
  <c r="Q45" i="2"/>
  <c r="Q197" i="2"/>
  <c r="Q205" i="2" s="1"/>
  <c r="R45" i="2"/>
  <c r="R93" i="2" s="1"/>
  <c r="R197" i="2"/>
  <c r="R205" i="2" s="1"/>
  <c r="M93" i="2"/>
  <c r="Z43" i="2"/>
  <c r="AB43" i="2" s="1"/>
  <c r="Z105" i="2"/>
  <c r="AB105" i="2" s="1"/>
  <c r="Z38" i="2"/>
  <c r="AB38" i="2" s="1"/>
  <c r="Z111" i="2"/>
  <c r="AB111" i="2" s="1"/>
  <c r="Z57" i="2"/>
  <c r="AB57" i="2" s="1"/>
  <c r="AD197" i="2"/>
  <c r="AD205" i="2" s="1"/>
  <c r="J14" i="1" s="1"/>
  <c r="AD45" i="2"/>
  <c r="Z30" i="2"/>
  <c r="AB30" i="2" s="1"/>
  <c r="G45" i="2"/>
  <c r="AD113" i="2"/>
  <c r="J12" i="1" s="1"/>
  <c r="AD266" i="2"/>
  <c r="J16" i="1" s="1"/>
  <c r="AD32" i="2"/>
  <c r="Z264" i="2"/>
  <c r="AB264" i="2" s="1"/>
  <c r="D113" i="2"/>
  <c r="B12" i="1" s="1"/>
  <c r="D266" i="2"/>
  <c r="B16" i="1" s="1"/>
  <c r="D307" i="2"/>
  <c r="D309" i="2" s="1"/>
  <c r="G32" i="2"/>
  <c r="G195" i="2"/>
  <c r="AB253" i="2"/>
  <c r="X285" i="2"/>
  <c r="X287" i="2" s="1"/>
  <c r="Z314" i="2"/>
  <c r="Z19" i="2"/>
  <c r="AB19" i="2" s="1"/>
  <c r="D32" i="2"/>
  <c r="X45" i="2"/>
  <c r="X93" i="2" s="1"/>
  <c r="D45" i="2"/>
  <c r="X197" i="2"/>
  <c r="X205" i="2" s="1"/>
  <c r="Z193" i="2"/>
  <c r="AB193" i="2" s="1"/>
  <c r="D197" i="2"/>
  <c r="Z285" i="2"/>
  <c r="AB285" i="2" s="1"/>
  <c r="Z316" i="2"/>
  <c r="Z287" i="2"/>
  <c r="I115" i="2" l="1"/>
  <c r="T113" i="2"/>
  <c r="T266" i="2"/>
  <c r="H93" i="2"/>
  <c r="H115" i="2" s="1"/>
  <c r="N93" i="2"/>
  <c r="N115" i="2" s="1"/>
  <c r="L93" i="2"/>
  <c r="L115" i="2" s="1"/>
  <c r="O115" i="2"/>
  <c r="Q93" i="2"/>
  <c r="Q318" i="2" s="1"/>
  <c r="Q346" i="2" s="1"/>
  <c r="P115" i="2"/>
  <c r="T45" i="2"/>
  <c r="K93" i="2"/>
  <c r="K318" i="2" s="1"/>
  <c r="K346" i="2" s="1"/>
  <c r="J93" i="2"/>
  <c r="J115" i="2" s="1"/>
  <c r="P318" i="2"/>
  <c r="P346" i="2" s="1"/>
  <c r="O318" i="2"/>
  <c r="O346" i="2" s="1"/>
  <c r="I318" i="2"/>
  <c r="I346" i="2" s="1"/>
  <c r="G93" i="2"/>
  <c r="G115" i="2" s="1"/>
  <c r="T32" i="2"/>
  <c r="G197" i="2"/>
  <c r="Z197" i="2" s="1"/>
  <c r="AB197" i="2" s="1"/>
  <c r="T195" i="2"/>
  <c r="R115" i="2"/>
  <c r="R318" i="2"/>
  <c r="R346" i="2" s="1"/>
  <c r="M318" i="2"/>
  <c r="M346" i="2" s="1"/>
  <c r="M115" i="2"/>
  <c r="Z45" i="2"/>
  <c r="AB45" i="2" s="1"/>
  <c r="Z307" i="2"/>
  <c r="AB307" i="2" s="1"/>
  <c r="AD93" i="2"/>
  <c r="AD115" i="2" s="1"/>
  <c r="Z195" i="2"/>
  <c r="AB195" i="2" s="1"/>
  <c r="Z266" i="2"/>
  <c r="AB266" i="2" s="1"/>
  <c r="H16" i="1" s="1"/>
  <c r="Z113" i="2"/>
  <c r="AB113" i="2" s="1"/>
  <c r="H12" i="1" s="1"/>
  <c r="AB287" i="2"/>
  <c r="H18" i="1" s="1"/>
  <c r="F18" i="1"/>
  <c r="D205" i="2"/>
  <c r="X115" i="2"/>
  <c r="X318" i="2"/>
  <c r="X346" i="2" s="1"/>
  <c r="Z309" i="2"/>
  <c r="B20" i="1"/>
  <c r="D93" i="2"/>
  <c r="Z32" i="2"/>
  <c r="AB32" i="2" s="1"/>
  <c r="AB314" i="2"/>
  <c r="H22" i="1" s="1"/>
  <c r="F22" i="1"/>
  <c r="AD318" i="2" l="1"/>
  <c r="J24" i="1" s="1"/>
  <c r="J28" i="1" s="1"/>
  <c r="Q115" i="2"/>
  <c r="H318" i="2"/>
  <c r="H346" i="2" s="1"/>
  <c r="N318" i="2"/>
  <c r="N346" i="2" s="1"/>
  <c r="L318" i="2"/>
  <c r="L346" i="2" s="1"/>
  <c r="K115" i="2"/>
  <c r="J318" i="2"/>
  <c r="J346" i="2" s="1"/>
  <c r="D10" i="1"/>
  <c r="T93" i="2"/>
  <c r="G205" i="2"/>
  <c r="Z205" i="2" s="1"/>
  <c r="T197" i="2"/>
  <c r="J10" i="1"/>
  <c r="F12" i="1"/>
  <c r="F16" i="1"/>
  <c r="AB309" i="2"/>
  <c r="H20" i="1" s="1"/>
  <c r="F20" i="1"/>
  <c r="B14" i="1"/>
  <c r="B10" i="1"/>
  <c r="D318" i="2"/>
  <c r="D115" i="2"/>
  <c r="Z115" i="2" s="1"/>
  <c r="AB115" i="2" s="1"/>
  <c r="Z93" i="2"/>
  <c r="AD346" i="2" l="1"/>
  <c r="T115" i="2"/>
  <c r="D14" i="1"/>
  <c r="T205" i="2"/>
  <c r="G318" i="2"/>
  <c r="F14" i="1"/>
  <c r="AB205" i="2"/>
  <c r="H14" i="1" s="1"/>
  <c r="AB93" i="2"/>
  <c r="H10" i="1" s="1"/>
  <c r="Z318" i="2"/>
  <c r="F10" i="1"/>
  <c r="D346" i="2"/>
  <c r="B24" i="1"/>
  <c r="B28" i="1" s="1"/>
  <c r="T318" i="2" l="1"/>
  <c r="G346" i="2"/>
  <c r="T346" i="2" s="1"/>
  <c r="D24" i="1"/>
  <c r="D28" i="1" s="1"/>
  <c r="AB318" i="2"/>
  <c r="H24" i="1" s="1"/>
  <c r="F24" i="1"/>
  <c r="Z346" i="2" l="1"/>
  <c r="F28" i="1" s="1"/>
  <c r="AB346" i="2" l="1"/>
  <c r="H28" i="1" s="1"/>
</calcChain>
</file>

<file path=xl/comments1.xml><?xml version="1.0" encoding="utf-8"?>
<comments xmlns="http://schemas.openxmlformats.org/spreadsheetml/2006/main">
  <authors>
    <author>Michelle</author>
  </authors>
  <commentList>
    <comment ref="D193" authorId="0">
      <text>
        <r>
          <rPr>
            <b/>
            <strike/>
            <sz val="9"/>
            <color indexed="81"/>
            <rFont val="Tahoma"/>
            <family val="2"/>
          </rPr>
          <t>1) Jason took RM10k from provisional for India Tactical Campaign - 05/05/2014</t>
        </r>
        <r>
          <rPr>
            <b/>
            <sz val="9"/>
            <color indexed="81"/>
            <rFont val="Tahoma"/>
            <family val="2"/>
          </rPr>
          <t xml:space="preserve">
2) RM25k for overspent in :
- Wu Lieh The project
- ITB Berlin
</t>
        </r>
      </text>
    </comment>
    <comment ref="D297" authorId="0">
      <text>
        <r>
          <rPr>
            <b/>
            <u/>
            <sz val="9"/>
            <color indexed="81"/>
            <rFont val="Tahoma"/>
            <family val="2"/>
          </rPr>
          <t>Peranakan Brochure</t>
        </r>
        <r>
          <rPr>
            <b/>
            <sz val="9"/>
            <color indexed="81"/>
            <rFont val="Tahoma"/>
            <family val="2"/>
          </rPr>
          <t xml:space="preserve">
(-) RM7200 for GTWHI Map</t>
        </r>
      </text>
    </comment>
  </commentList>
</comments>
</file>

<file path=xl/sharedStrings.xml><?xml version="1.0" encoding="utf-8"?>
<sst xmlns="http://schemas.openxmlformats.org/spreadsheetml/2006/main" count="529" uniqueCount="320">
  <si>
    <t>PENANG GLOBAL TOURISM SDN BHD</t>
  </si>
  <si>
    <t>BUDGET TRACKING FOR YEAR 2014 (AS OF 31/10/2014)</t>
  </si>
  <si>
    <t>SUMMARY</t>
  </si>
  <si>
    <t xml:space="preserve">BUDGET </t>
  </si>
  <si>
    <t xml:space="preserve">ACTUAL </t>
  </si>
  <si>
    <t>VARIANCE</t>
  </si>
  <si>
    <t>2014</t>
  </si>
  <si>
    <t>EXPENDITURE</t>
  </si>
  <si>
    <t>BUDGET vs.</t>
  </si>
  <si>
    <t xml:space="preserve">(APPROVED BY BOD) </t>
  </si>
  <si>
    <t>OCT 2014</t>
  </si>
  <si>
    <t>ACTUAL</t>
  </si>
  <si>
    <t>FOR 2013</t>
  </si>
  <si>
    <t>RM</t>
  </si>
  <si>
    <t>%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</si>
  <si>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</si>
  <si>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</si>
  <si>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</si>
  <si>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</si>
  <si>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</si>
  <si>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</si>
  <si>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Penang Centre of Tourism Excellence</t>
  </si>
  <si>
    <t xml:space="preserve">TOTAL PGT </t>
  </si>
  <si>
    <t xml:space="preserve">TOTAL STATE EXCO </t>
  </si>
  <si>
    <t>GRAND TOTAL</t>
  </si>
  <si>
    <t xml:space="preserve"> BUDGET </t>
  </si>
  <si>
    <t>BUDGET TRACKING FOR THE YEAR 2014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</si>
  <si>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</si>
  <si>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</si>
  <si>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</si>
  <si>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</si>
  <si>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</si>
  <si>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</si>
  <si>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</si>
  <si>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</si>
  <si>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</si>
  <si>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Overtime</t>
  </si>
  <si>
    <t xml:space="preserve"> - Insurance</t>
  </si>
  <si>
    <t xml:space="preserve"> - Trainer &amp; Trainee Allowance</t>
  </si>
  <si>
    <t xml:space="preserve"> - Mileage /Toll claims/Petrol</t>
  </si>
  <si>
    <t xml:space="preserve"> - Gratuity</t>
  </si>
  <si>
    <t>Personnel - TIC (Whiteaways &amp; Airport)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</si>
  <si>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</si>
  <si>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</si>
  <si>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</si>
  <si>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</si>
  <si>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</si>
  <si>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</si>
  <si>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</si>
  <si>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</si>
  <si>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</si>
  <si>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</si>
  <si>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</si>
  <si>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</si>
  <si>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</si>
  <si>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</si>
  <si>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</si>
  <si>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</si>
  <si>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</si>
  <si>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</si>
  <si>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</si>
  <si>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</si>
  <si>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</si>
  <si>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</si>
  <si>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</si>
  <si>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</si>
  <si>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</si>
  <si>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</si>
  <si>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</si>
  <si>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</si>
  <si>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</si>
  <si>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</si>
  <si>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</si>
  <si>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</si>
  <si>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</si>
  <si>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</si>
  <si>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</si>
  <si>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</si>
  <si>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</si>
  <si>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</si>
  <si>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</si>
  <si>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</si>
  <si>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</si>
  <si>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</si>
  <si>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</si>
  <si>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</si>
  <si>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</si>
  <si>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</si>
  <si>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</si>
  <si>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</si>
  <si>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</si>
  <si>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</si>
  <si>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</si>
  <si>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</si>
  <si>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</si>
  <si>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</si>
  <si>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</si>
  <si>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</si>
  <si>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</si>
  <si>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</si>
  <si>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Others </t>
  </si>
  <si>
    <t>Others</t>
  </si>
  <si>
    <t xml:space="preserve"> - Printing of Business Card</t>
  </si>
  <si>
    <t xml:space="preserve"> - FAM Trip </t>
  </si>
  <si>
    <t>FAM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</si>
  <si>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</si>
  <si>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</si>
  <si>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</si>
  <si>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</si>
  <si>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Trade Fairs &amp; Roadshows</t>
  </si>
  <si>
    <t xml:space="preserve"> - Local </t>
  </si>
  <si>
    <t xml:space="preserve"> - Local Travel</t>
  </si>
  <si>
    <t xml:space="preserve"> - Product updates &amp; Networking for KL</t>
  </si>
  <si>
    <r>
      <t xml:space="preserve"> - </t>
    </r>
    <r>
      <rPr>
        <strike/>
        <sz val="12"/>
        <rFont val="Arial"/>
        <family val="2"/>
      </rPr>
      <t>Tourism Malaysia (Business to Business)</t>
    </r>
    <r>
      <rPr>
        <sz val="12"/>
        <rFont val="Arial"/>
        <family val="2"/>
      </rPr>
      <t xml:space="preserve"> - to be cancelled</t>
    </r>
  </si>
  <si>
    <t>- International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</si>
  <si>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International Travel</t>
    </r>
  </si>
  <si>
    <t xml:space="preserve"> - 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</si>
  <si>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* Including CM's travel expenses</t>
    </r>
  </si>
  <si>
    <t>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</si>
  <si>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Mart, London</t>
    </r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</si>
  <si>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</si>
  <si>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Dr Wu Lien Teh Conference, Penang </t>
    </r>
  </si>
  <si>
    <t>Regional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</si>
  <si>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+ PR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</si>
  <si>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AirAsia Chengdu's destination marketing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</si>
  <si>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</si>
  <si>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Campaign Launching + Sales Mission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</si>
  <si>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Tactical Campaign with Cathay Pacific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</si>
  <si>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</si>
  <si>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</si>
  <si>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Travel Agent Appreciation Dinner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</si>
  <si>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</si>
  <si>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NATAS Singapore  (TM pavilion) </t>
    </r>
  </si>
  <si>
    <t>Asean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</si>
  <si>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Marketing Campaign with Silk 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</si>
  <si>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wholesaler promotion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</si>
  <si>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ITB Asia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</si>
  <si>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Tourism Malaysia Travel Fair</t>
    </r>
  </si>
  <si>
    <t xml:space="preserve"> - 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</si>
  <si>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AIME Melbourne (M.I.C.E)</t>
    </r>
  </si>
  <si>
    <t>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</si>
  <si>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</t>
    </r>
    <r>
      <rPr>
        <sz val="9"/>
        <rFont val="Arial"/>
        <family val="2"/>
      </rPr>
      <t xml:space="preserve"> (RM25,000 move to FAMs Trip)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</si>
  <si>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Roadshow at Melbourne &amp; Sydney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</si>
  <si>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Sponsorship for TM Roadshow *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</si>
  <si>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Joint Campaign with Grand Travel &amp; MAS in Perth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</si>
  <si>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</si>
  <si>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</si>
  <si>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</si>
  <si>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Jakarta Tactical Campaign with travel agent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</si>
  <si>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Airlines - Destination Promotion (YK &amp; Pauline)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</si>
  <si>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VMY 2014 Travel Fair in Surabaya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 xml:space="preserve"> (Project cancelled)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</si>
  <si>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Aceh Promotion  </t>
    </r>
    <r>
      <rPr>
        <i/>
        <sz val="12"/>
        <rFont val="Arial"/>
        <family val="2"/>
      </rPr>
      <t>(Project Cancelled)</t>
    </r>
    <r>
      <rPr>
        <i/>
        <sz val="11"/>
        <rFont val="Arial"/>
        <family val="2"/>
      </rPr>
      <t>* Budget transferred to FAM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</si>
  <si>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Medan Promotion - Tactical Campaign </t>
    </r>
    <r>
      <rPr>
        <i/>
        <sz val="12"/>
        <rFont val="Arial"/>
        <family val="2"/>
      </rPr>
      <t>(Project Cancelled) *</t>
    </r>
    <r>
      <rPr>
        <i/>
        <sz val="11"/>
        <rFont val="Arial"/>
        <family val="2"/>
      </rPr>
      <t xml:space="preserve">Budget transferred to </t>
    </r>
    <r>
      <rPr>
        <i/>
        <sz val="12"/>
        <rFont val="Arial"/>
        <family val="2"/>
      </rPr>
      <t>FAM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</si>
  <si>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 - PDC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</si>
  <si>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Showcase in Surabaya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</si>
  <si>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</si>
  <si>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 &amp; CMA 2014, Bangkok - MICE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</si>
  <si>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Billboards at Phuket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</si>
  <si>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Phuket Tactical Campaign - Firefly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</si>
  <si>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Signing of MOU - Friendship City between Pg &amp; Phuket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</si>
  <si>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Phuket Old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</si>
  <si>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PLG Program - Marketing Projects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</si>
  <si>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</si>
  <si>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MyCEB Korea Roadshow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</si>
  <si>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Korea Tactical Campaign - Airlines</t>
    </r>
  </si>
  <si>
    <t xml:space="preserve"> - Philppines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</si>
  <si>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Philippines Travel Agents Networking Session</t>
    </r>
  </si>
  <si>
    <t xml:space="preserve"> - Japan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</si>
  <si>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Sales Mission</t>
    </r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</si>
  <si>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</si>
  <si>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Sales Mission to India</t>
    </r>
  </si>
  <si>
    <t>South Asia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</si>
  <si>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Tactical Campaign, India * (RM10,000)</t>
    </r>
    <r>
      <rPr>
        <i/>
        <strike/>
        <sz val="12"/>
        <rFont val="Arial"/>
        <family val="2"/>
      </rPr>
      <t xml:space="preserve"> from provisional</t>
    </r>
    <r>
      <rPr>
        <i/>
        <sz val="12"/>
        <rFont val="Arial"/>
        <family val="2"/>
      </rPr>
      <t xml:space="preserve"> (Project Cancelled)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</si>
  <si>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SATTE New Dehli, India </t>
    </r>
  </si>
  <si>
    <t xml:space="preserve"> - Middle East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</si>
  <si>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ATM Dubai &amp; Unique Choice Roadshow </t>
    </r>
  </si>
  <si>
    <t>Middle East</t>
  </si>
  <si>
    <t xml:space="preserve"> - Provisional </t>
  </si>
  <si>
    <t>Provisional</t>
  </si>
  <si>
    <t>Total for Trade Fairs &amp; Roadshows (International)</t>
  </si>
  <si>
    <t>Total for Trade Fairs &amp; Roadshows (Local &amp; International)</t>
  </si>
  <si>
    <t>Additional Projects :</t>
  </si>
  <si>
    <t>1) OBS TV Programme</t>
  </si>
  <si>
    <t>2) Penang Convention Exhibition Bureau</t>
  </si>
  <si>
    <t xml:space="preserve">TOTAL MARKETING/PROMOTION </t>
  </si>
  <si>
    <t xml:space="preserve">COMMUNICATIONS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</si>
  <si>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</si>
  <si>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- Eng + Malay + Chinese(Simplified &amp; Traditional) 2013
       Project</t>
    </r>
  </si>
  <si>
    <t>General</t>
  </si>
  <si>
    <t xml:space="preserve">General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</si>
  <si>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 (as and when)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</si>
  <si>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</si>
  <si>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3 pillars video (shooting of additional footages to complete the videos)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</si>
  <si>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My Penang, Unforgettable' website development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</si>
  <si>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Website in Malay &amp; Chinese </t>
    </r>
  </si>
  <si>
    <t xml:space="preserve">  - Advertisement in Magazines/Social Media</t>
  </si>
  <si>
    <t xml:space="preserve">        - Tigertales &amp; Jetstar (In-flight Magazine) - RM19,305</t>
  </si>
  <si>
    <t xml:space="preserve">        - The Penang International by Expat - RM8,480</t>
  </si>
  <si>
    <t>Local</t>
  </si>
  <si>
    <t>-</t>
  </si>
  <si>
    <t xml:space="preserve">        - Online Advertising &amp; Promotion (Facebook) - RM657</t>
  </si>
  <si>
    <t xml:space="preserve">        - Time Out Penang Magazine</t>
  </si>
  <si>
    <t xml:space="preserve">Regional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</si>
  <si>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Brochures - Malay + Chinese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</si>
  <si>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MICE - Korean and Chinese version (2,000 copies each version)</t>
    </r>
  </si>
  <si>
    <t xml:space="preserve">   </t>
  </si>
  <si>
    <t xml:space="preserve"> - Production cost of ads on Billboards / CAT buses / CUBE </t>
  </si>
  <si>
    <t>Domestic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</si>
  <si>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Tropfest SEA - RM5,050</t>
    </r>
  </si>
  <si>
    <t xml:space="preserve"> - Media Campaign (Advertising &amp; Promotion)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</si>
  <si>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</si>
  <si>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Advertising Campaign (through PR agency)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</si>
  <si>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</si>
  <si>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Designing Fees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</si>
  <si>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</si>
  <si>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'10 Days 3 Festivals' - GTLF, TIBF &amp; Jazz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</si>
  <si>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</si>
  <si>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Visit Penang Year (Additional Project)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</si>
  <si>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 - Radio advertising (* New)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</si>
  <si>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 - Radio advertising (Nationwide)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</si>
  <si>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Opera - Die Fledermaus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</si>
  <si>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Press Photo Exhibition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</si>
  <si>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New Year Countdown</t>
    </r>
  </si>
  <si>
    <t xml:space="preserve"> - TV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</si>
  <si>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Asian Food Channel - 6 Episode Series (USD$180,000)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</si>
  <si>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Asian Food Channel - talent &amp; mics costs for the 6 Episode Series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</si>
  <si>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</si>
  <si>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Lightbox Billboard FREEDOM ad at LCCT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</si>
  <si>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 (for events)</t>
    </r>
  </si>
  <si>
    <t xml:space="preserve"> - Others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</si>
  <si>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(ASTRO - LiteFM, Mix, Sinar &amp; Melody) - whole year advertising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</si>
  <si>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Google AdSense (Indonesia, HK, Phillipnes &amp; Singapore)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</si>
  <si>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E-Guide (Air Asia)</t>
    </r>
  </si>
  <si>
    <t>regional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</si>
  <si>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AirAsia Singapore Media Campaign </t>
    </r>
  </si>
  <si>
    <t xml:space="preserve"> - Provisional</t>
  </si>
  <si>
    <t>ADDITIONAL BUDGET FOR COMMS</t>
  </si>
  <si>
    <t>1) Hong Kong Media Campaign</t>
  </si>
  <si>
    <t>2a) TripAdvisor (Australia &amp; Thailand)</t>
  </si>
  <si>
    <t>2b) Google Adsense (Indonesia)</t>
  </si>
  <si>
    <t xml:space="preserve">3) Additional budget to extend SMRT </t>
  </si>
  <si>
    <t xml:space="preserve"> - Orchard Station x 8 pillars</t>
  </si>
  <si>
    <t>4) KLIA Billboard</t>
  </si>
  <si>
    <t xml:space="preserve">5) Provisional </t>
  </si>
  <si>
    <t xml:space="preserve">TOTAL COMMUNICATIONS 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</si>
  <si>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</si>
  <si>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</si>
  <si>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</si>
  <si>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</si>
  <si>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In Between Art Festival</t>
  </si>
  <si>
    <t xml:space="preserve"> - Penang Island Jazz Festival</t>
  </si>
  <si>
    <t xml:space="preserve"> - Collector Oriented Social Party (COSPAR)</t>
  </si>
  <si>
    <t xml:space="preserve"> - Comic Fiesta Mini</t>
  </si>
  <si>
    <t xml:space="preserve"> - Culture Japan Night Penang </t>
  </si>
  <si>
    <t xml:space="preserve"> - Raja Muda S'gor International Regatta</t>
  </si>
  <si>
    <t xml:space="preserve"> - Spring FestoRama</t>
  </si>
  <si>
    <t xml:space="preserve"> - Mid Autumn FestoRama</t>
  </si>
  <si>
    <t xml:space="preserve"> - Web in Travel Workshop</t>
  </si>
  <si>
    <t xml:space="preserve"> - Website Launching</t>
  </si>
  <si>
    <t xml:space="preserve"> - Willma Budke's 5000th Room Night</t>
  </si>
  <si>
    <t xml:space="preserve"> - Penang Economic Conference</t>
  </si>
  <si>
    <t xml:space="preserve"> - Facebook Photo Contest - Thai Airways</t>
  </si>
  <si>
    <t>TOTAL EVENTS</t>
  </si>
  <si>
    <t>TOURISM SERVICES</t>
  </si>
  <si>
    <t xml:space="preserve"> - Souvenirs/Gifts</t>
  </si>
  <si>
    <t xml:space="preserve">   Cost of goods sold - TIC</t>
  </si>
  <si>
    <t xml:space="preserve"> - Heritage walk &amp; tour / Car Free Day Event </t>
  </si>
  <si>
    <r>
      <t xml:space="preserve"> - Printing of publication/brochures</t>
    </r>
    <r>
      <rPr>
        <b/>
        <sz val="12"/>
        <rFont val="Arial"/>
        <family val="2"/>
      </rPr>
      <t xml:space="preserve"> (Reprint)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</si>
  <si>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Map &amp;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</si>
  <si>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</si>
  <si>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</si>
  <si>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</si>
  <si>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GTWHI Map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</si>
  <si>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Mirai Map</t>
    </r>
  </si>
  <si>
    <t xml:space="preserve"> - DVD Duplication</t>
  </si>
  <si>
    <t xml:space="preserve"> - Professional fee for Brochure Distribution</t>
  </si>
  <si>
    <t xml:space="preserve"> - PGT Networking with Tourism Players</t>
  </si>
  <si>
    <t xml:space="preserve"> - Facilities for Tourism Product</t>
  </si>
  <si>
    <t xml:space="preserve"> - Development of surveys </t>
  </si>
  <si>
    <t xml:space="preserve"> - Production cost for Halal Travel Guide</t>
  </si>
  <si>
    <r>
      <t xml:space="preserve"> - Provisional</t>
    </r>
    <r>
      <rPr>
        <sz val="11"/>
        <color indexed="8"/>
        <rFont val="Arial"/>
        <family val="2"/>
      </rPr>
      <t xml:space="preserve"> (Transferred for bcohure printing - GTWHI Map)</t>
    </r>
  </si>
  <si>
    <t>TOTAL TOURISM SERVICES</t>
  </si>
  <si>
    <t>PENANG CENTRE OF EDUCATION TOURISM</t>
  </si>
  <si>
    <t xml:space="preserve"> - Pg Centre of Education Tourism</t>
  </si>
  <si>
    <t xml:space="preserve"> - Membership fee collection</t>
  </si>
  <si>
    <t>TOTAL PENANG CENTRE OF TOURISM EXCELLENCE</t>
  </si>
  <si>
    <t>TOTAL (PGT)</t>
  </si>
  <si>
    <t>STATE EXCO EXPENDITURE</t>
  </si>
  <si>
    <t xml:space="preserve"> - Sponsorships</t>
  </si>
  <si>
    <t xml:space="preserve"> - Advertisement </t>
  </si>
  <si>
    <t xml:space="preserve"> - Video production</t>
  </si>
  <si>
    <t xml:space="preserve"> - Printing/brochures</t>
  </si>
  <si>
    <t xml:space="preserve"> - Tourism Promotion (Trade Fairs)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</si>
  <si>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Asean Tourism Forum 2014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</si>
  <si>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JKPPK Meeting in KL</t>
    </r>
  </si>
  <si>
    <t xml:space="preserve"> - Hosting of Events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</si>
  <si>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Plenitude World Music Festival</t>
    </r>
  </si>
  <si>
    <t xml:space="preserve"> - MISC</t>
  </si>
  <si>
    <t xml:space="preserve"> - Welcome Reception</t>
  </si>
  <si>
    <t xml:space="preserve"> - FAM Trip</t>
  </si>
  <si>
    <t xml:space="preserve"> - Advertisement - Billboard</t>
  </si>
  <si>
    <t xml:space="preserve"> - Lunch/Dinner Hosting</t>
  </si>
  <si>
    <t xml:space="preserve"> - Web Hosting</t>
  </si>
  <si>
    <t xml:space="preserve"> - Allowances (Car Free Day &amp; Trainee)</t>
  </si>
  <si>
    <t>TOTAL STATE EXCO</t>
  </si>
  <si>
    <t>TOTAL PGT &amp; STATE EXCO</t>
  </si>
  <si>
    <t>JAN</t>
  </si>
  <si>
    <t>FEB</t>
  </si>
  <si>
    <t>TOTAL</t>
  </si>
  <si>
    <t>(JAN-OCT)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</si>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</sst>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3"/>
      <color rgb="FFFF0000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b/>
      <sz val="13"/>
      <color rgb="FFFF0000"/>
      <name val="Wingdings 3"/>
      <family val="1"/>
      <charset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i/>
      <sz val="13"/>
      <color rgb="FFFF0000"/>
      <name val="Arial"/>
      <family val="2"/>
    </font>
    <font>
      <sz val="10"/>
      <name val="Arial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9"/>
      <color indexed="8"/>
      <name val="Verdana"/>
      <family val="2"/>
    </font>
    <font>
      <strike/>
      <sz val="12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9"/>
      <name val="Arial"/>
      <family val="2"/>
    </font>
    <font>
      <i/>
      <strike/>
      <sz val="12"/>
      <name val="Arial"/>
      <family val="2"/>
    </font>
    <font>
      <i/>
      <sz val="13"/>
      <color rgb="FFFF0000"/>
      <name val="Arial"/>
      <family val="2"/>
    </font>
    <font>
      <sz val="13"/>
      <color rgb="FFFF0000"/>
      <name val="Wingdings 3"/>
      <family val="1"/>
      <charset val="2"/>
    </font>
    <font>
      <b/>
      <i/>
      <sz val="12"/>
      <name val="Arial"/>
      <family val="2"/>
    </font>
    <font>
      <b/>
      <sz val="12"/>
      <color indexed="8"/>
      <name val="Wingdings 3"/>
      <family val="1"/>
      <charset val="2"/>
    </font>
    <font>
      <sz val="12"/>
      <color indexed="8"/>
      <name val="Wingdings 3"/>
      <family val="1"/>
      <charset val="2"/>
    </font>
    <font>
      <b/>
      <sz val="13"/>
      <name val="Arial"/>
      <family val="2"/>
    </font>
    <font>
      <i/>
      <sz val="12"/>
      <color theme="9" tint="-0.249977111117893"/>
      <name val="Arial"/>
      <family val="2"/>
    </font>
    <font>
      <b/>
      <strike/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theme="1"/>
      <name val="Verdana"/>
      <family val="2"/>
    </font>
    <font>
      <sz val="12"/>
      <name val="宋体"/>
      <charset val="13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0" borderId="0"/>
    <xf numFmtId="0" fontId="48" fillId="0" borderId="0"/>
  </cellStyleXfs>
  <cellXfs count="410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Border="1"/>
    <xf numFmtId="37" fontId="5" fillId="0" borderId="0" xfId="0" applyNumberFormat="1" applyFont="1" applyFill="1" applyBorder="1"/>
    <xf numFmtId="37" fontId="5" fillId="0" borderId="0" xfId="0" applyNumberFormat="1" applyFont="1"/>
    <xf numFmtId="37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6" fillId="0" borderId="1" xfId="1" quotePrefix="1" applyNumberFormat="1" applyFont="1" applyFill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6" fillId="0" borderId="3" xfId="1" quotePrefix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8" fillId="0" borderId="3" xfId="1" quotePrefix="1" applyNumberFormat="1" applyFont="1" applyFill="1" applyBorder="1" applyAlignment="1">
      <alignment horizontal="center"/>
    </xf>
    <xf numFmtId="17" fontId="7" fillId="0" borderId="0" xfId="1" quotePrefix="1" applyNumberFormat="1" applyFont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0" applyNumberFormat="1" applyFont="1"/>
    <xf numFmtId="9" fontId="4" fillId="0" borderId="0" xfId="2" applyFont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9" fontId="1" fillId="0" borderId="0" xfId="2" applyFont="1"/>
    <xf numFmtId="164" fontId="4" fillId="0" borderId="3" xfId="1" applyNumberFormat="1" applyFont="1" applyBorder="1"/>
    <xf numFmtId="164" fontId="4" fillId="0" borderId="5" xfId="1" applyNumberFormat="1" applyFont="1" applyBorder="1"/>
    <xf numFmtId="9" fontId="4" fillId="0" borderId="5" xfId="2" applyFont="1" applyBorder="1" applyAlignment="1">
      <alignment horizontal="center"/>
    </xf>
    <xf numFmtId="164" fontId="4" fillId="0" borderId="4" xfId="1" applyNumberFormat="1" applyFont="1" applyBorder="1"/>
    <xf numFmtId="0" fontId="7" fillId="0" borderId="0" xfId="0" applyNumberFormat="1" applyFont="1"/>
    <xf numFmtId="164" fontId="4" fillId="0" borderId="6" xfId="1" applyNumberFormat="1" applyFont="1" applyBorder="1"/>
    <xf numFmtId="164" fontId="4" fillId="0" borderId="6" xfId="1" applyNumberFormat="1" applyFont="1" applyBorder="1" applyAlignment="1">
      <alignment horizontal="center"/>
    </xf>
    <xf numFmtId="0" fontId="9" fillId="0" borderId="0" xfId="0" applyFont="1"/>
    <xf numFmtId="164" fontId="1" fillId="0" borderId="0" xfId="2" applyNumberFormat="1" applyFont="1"/>
    <xf numFmtId="0" fontId="10" fillId="0" borderId="0" xfId="0" applyNumberFormat="1" applyFont="1"/>
    <xf numFmtId="43" fontId="10" fillId="0" borderId="0" xfId="1" applyFont="1"/>
    <xf numFmtId="164" fontId="9" fillId="0" borderId="0" xfId="1" applyNumberFormat="1" applyFont="1"/>
    <xf numFmtId="164" fontId="10" fillId="0" borderId="0" xfId="1" applyNumberFormat="1" applyFont="1"/>
    <xf numFmtId="43" fontId="10" fillId="0" borderId="0" xfId="1" applyFont="1" applyBorder="1"/>
    <xf numFmtId="9" fontId="9" fillId="0" borderId="0" xfId="2" applyFont="1" applyAlignment="1">
      <alignment horizontal="center"/>
    </xf>
    <xf numFmtId="164" fontId="9" fillId="0" borderId="3" xfId="1" applyNumberFormat="1" applyFont="1" applyBorder="1"/>
    <xf numFmtId="43" fontId="9" fillId="0" borderId="0" xfId="1" applyFont="1"/>
    <xf numFmtId="0" fontId="9" fillId="0" borderId="0" xfId="0" applyNumberFormat="1" applyFont="1"/>
    <xf numFmtId="43" fontId="9" fillId="0" borderId="0" xfId="1" applyFont="1" applyBorder="1"/>
    <xf numFmtId="0" fontId="10" fillId="0" borderId="0" xfId="1" applyNumberFormat="1" applyFont="1"/>
    <xf numFmtId="164" fontId="10" fillId="0" borderId="7" xfId="1" applyNumberFormat="1" applyFont="1" applyBorder="1"/>
    <xf numFmtId="164" fontId="10" fillId="0" borderId="0" xfId="1" applyNumberFormat="1" applyFont="1" applyBorder="1"/>
    <xf numFmtId="164" fontId="7" fillId="0" borderId="7" xfId="1" applyNumberFormat="1" applyFont="1" applyBorder="1" applyAlignment="1">
      <alignment horizontal="center"/>
    </xf>
    <xf numFmtId="9" fontId="10" fillId="0" borderId="7" xfId="2" applyFont="1" applyBorder="1" applyAlignment="1">
      <alignment horizontal="center"/>
    </xf>
    <xf numFmtId="164" fontId="10" fillId="0" borderId="8" xfId="1" applyNumberFormat="1" applyFont="1" applyBorder="1"/>
    <xf numFmtId="0" fontId="10" fillId="0" borderId="0" xfId="0" applyFont="1"/>
    <xf numFmtId="0" fontId="9" fillId="0" borderId="0" xfId="1" applyNumberFormat="1" applyFont="1"/>
    <xf numFmtId="164" fontId="9" fillId="0" borderId="0" xfId="1" applyNumberFormat="1" applyFont="1" applyBorder="1"/>
    <xf numFmtId="0" fontId="0" fillId="0" borderId="0" xfId="0" applyNumberFormat="1"/>
    <xf numFmtId="164" fontId="0" fillId="0" borderId="0" xfId="0" applyNumberFormat="1"/>
    <xf numFmtId="164" fontId="1" fillId="0" borderId="0" xfId="1" applyNumberFormat="1" applyFont="1"/>
    <xf numFmtId="0" fontId="0" fillId="0" borderId="0" xfId="0" applyBorder="1"/>
    <xf numFmtId="164" fontId="11" fillId="0" borderId="0" xfId="1" applyNumberFormat="1" applyFont="1" applyFill="1" applyBorder="1" applyAlignment="1">
      <alignment horizontal="center"/>
    </xf>
    <xf numFmtId="164" fontId="12" fillId="0" borderId="1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164" fontId="12" fillId="0" borderId="1" xfId="1" applyNumberFormat="1" applyFont="1" applyFill="1" applyBorder="1" applyAlignment="1">
      <alignment horizontal="center"/>
    </xf>
    <xf numFmtId="164" fontId="12" fillId="0" borderId="9" xfId="1" quotePrefix="1" applyNumberFormat="1" applyFont="1" applyFill="1" applyBorder="1" applyAlignment="1">
      <alignment horizontal="center"/>
    </xf>
    <xf numFmtId="164" fontId="12" fillId="0" borderId="3" xfId="1" quotePrefix="1" applyNumberFormat="1" applyFont="1" applyFill="1" applyBorder="1" applyAlignment="1">
      <alignment horizontal="center"/>
    </xf>
    <xf numFmtId="164" fontId="12" fillId="0" borderId="3" xfId="1" applyNumberFormat="1" applyFont="1" applyFill="1" applyBorder="1" applyAlignment="1">
      <alignment horizontal="center"/>
    </xf>
    <xf numFmtId="164" fontId="13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37" fontId="14" fillId="0" borderId="0" xfId="0" applyNumberFormat="1" applyFont="1" applyFill="1" applyBorder="1"/>
    <xf numFmtId="37" fontId="14" fillId="0" borderId="0" xfId="0" applyNumberFormat="1" applyFont="1" applyFill="1"/>
    <xf numFmtId="164" fontId="11" fillId="0" borderId="0" xfId="1" quotePrefix="1" applyNumberFormat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horizontal="center"/>
    </xf>
    <xf numFmtId="164" fontId="15" fillId="0" borderId="3" xfId="1" quotePrefix="1" applyNumberFormat="1" applyFont="1" applyFill="1" applyBorder="1" applyAlignment="1">
      <alignment horizontal="center"/>
    </xf>
    <xf numFmtId="164" fontId="15" fillId="0" borderId="0" xfId="1" quotePrefix="1" applyNumberFormat="1" applyFont="1" applyFill="1" applyBorder="1" applyAlignment="1">
      <alignment horizontal="center"/>
    </xf>
    <xf numFmtId="37" fontId="12" fillId="0" borderId="0" xfId="0" applyNumberFormat="1" applyFont="1" applyFill="1" applyBorder="1"/>
    <xf numFmtId="164" fontId="12" fillId="0" borderId="4" xfId="1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/>
    </xf>
    <xf numFmtId="164" fontId="12" fillId="0" borderId="9" xfId="1" applyNumberFormat="1" applyFont="1" applyFill="1" applyBorder="1" applyAlignment="1">
      <alignment horizontal="center"/>
    </xf>
    <xf numFmtId="164" fontId="11" fillId="0" borderId="0" xfId="1" applyNumberFormat="1" applyFont="1" applyFill="1"/>
    <xf numFmtId="164" fontId="11" fillId="0" borderId="0" xfId="1" applyNumberFormat="1" applyFont="1" applyFill="1" applyBorder="1"/>
    <xf numFmtId="37" fontId="5" fillId="2" borderId="0" xfId="0" applyNumberFormat="1" applyFont="1" applyFill="1"/>
    <xf numFmtId="37" fontId="14" fillId="2" borderId="0" xfId="0" applyNumberFormat="1" applyFont="1" applyFill="1" applyBorder="1"/>
    <xf numFmtId="164" fontId="12" fillId="2" borderId="0" xfId="1" applyNumberFormat="1" applyFont="1" applyFill="1"/>
    <xf numFmtId="164" fontId="12" fillId="2" borderId="0" xfId="1" applyNumberFormat="1" applyFont="1" applyFill="1" applyBorder="1"/>
    <xf numFmtId="164" fontId="6" fillId="2" borderId="0" xfId="1" quotePrefix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37" fontId="4" fillId="0" borderId="0" xfId="0" applyNumberFormat="1" applyFont="1" applyFill="1" applyBorder="1"/>
    <xf numFmtId="37" fontId="4" fillId="0" borderId="0" xfId="0" applyNumberFormat="1" applyFont="1" applyFill="1"/>
    <xf numFmtId="37" fontId="5" fillId="0" borderId="0" xfId="0" applyNumberFormat="1" applyFont="1" applyFill="1"/>
    <xf numFmtId="164" fontId="12" fillId="0" borderId="0" xfId="1" applyNumberFormat="1" applyFont="1" applyFill="1"/>
    <xf numFmtId="164" fontId="12" fillId="0" borderId="0" xfId="1" applyNumberFormat="1" applyFont="1" applyFill="1" applyBorder="1"/>
    <xf numFmtId="164" fontId="14" fillId="0" borderId="0" xfId="1" applyNumberFormat="1" applyFont="1" applyFill="1" applyBorder="1"/>
    <xf numFmtId="37" fontId="11" fillId="0" borderId="0" xfId="0" applyNumberFormat="1" applyFont="1" applyFill="1" applyBorder="1"/>
    <xf numFmtId="9" fontId="11" fillId="0" borderId="0" xfId="2" applyFont="1" applyFill="1" applyBorder="1"/>
    <xf numFmtId="164" fontId="16" fillId="0" borderId="0" xfId="1" applyNumberFormat="1" applyFont="1" applyFill="1" applyBorder="1" applyAlignment="1">
      <alignment horizontal="center"/>
    </xf>
    <xf numFmtId="164" fontId="11" fillId="0" borderId="5" xfId="1" applyNumberFormat="1" applyFont="1" applyFill="1" applyBorder="1"/>
    <xf numFmtId="9" fontId="11" fillId="0" borderId="5" xfId="2" applyFont="1" applyFill="1" applyBorder="1"/>
    <xf numFmtId="164" fontId="17" fillId="0" borderId="0" xfId="1" applyNumberFormat="1" applyFont="1" applyFill="1" applyBorder="1"/>
    <xf numFmtId="9" fontId="11" fillId="0" borderId="0" xfId="2" applyFont="1" applyFill="1"/>
    <xf numFmtId="164" fontId="18" fillId="0" borderId="0" xfId="1" applyNumberFormat="1" applyFont="1" applyFill="1" applyBorder="1"/>
    <xf numFmtId="37" fontId="19" fillId="0" borderId="0" xfId="0" applyNumberFormat="1" applyFont="1" applyFill="1"/>
    <xf numFmtId="37" fontId="20" fillId="0" borderId="0" xfId="0" applyNumberFormat="1" applyFont="1" applyFill="1" applyBorder="1"/>
    <xf numFmtId="164" fontId="21" fillId="0" borderId="0" xfId="1" applyNumberFormat="1" applyFont="1" applyFill="1"/>
    <xf numFmtId="164" fontId="21" fillId="0" borderId="0" xfId="1" applyNumberFormat="1" applyFont="1" applyFill="1" applyBorder="1"/>
    <xf numFmtId="164" fontId="22" fillId="0" borderId="0" xfId="1" applyNumberFormat="1" applyFont="1" applyFill="1" applyBorder="1"/>
    <xf numFmtId="164" fontId="23" fillId="0" borderId="0" xfId="1" applyNumberFormat="1" applyFont="1" applyFill="1" applyBorder="1"/>
    <xf numFmtId="37" fontId="23" fillId="0" borderId="0" xfId="0" applyNumberFormat="1" applyFont="1" applyFill="1" applyBorder="1"/>
    <xf numFmtId="37" fontId="23" fillId="0" borderId="0" xfId="0" applyNumberFormat="1" applyFont="1" applyFill="1"/>
    <xf numFmtId="164" fontId="24" fillId="0" borderId="0" xfId="1" applyNumberFormat="1" applyFont="1" applyFill="1" applyBorder="1" applyAlignment="1">
      <alignment horizontal="center"/>
    </xf>
    <xf numFmtId="164" fontId="22" fillId="0" borderId="0" xfId="1" applyNumberFormat="1" applyFont="1" applyFill="1"/>
    <xf numFmtId="164" fontId="12" fillId="0" borderId="10" xfId="1" applyNumberFormat="1" applyFont="1" applyFill="1" applyBorder="1"/>
    <xf numFmtId="9" fontId="12" fillId="0" borderId="10" xfId="2" applyFont="1" applyFill="1" applyBorder="1"/>
    <xf numFmtId="164" fontId="25" fillId="0" borderId="0" xfId="1" applyNumberFormat="1" applyFont="1" applyFill="1"/>
    <xf numFmtId="164" fontId="25" fillId="0" borderId="0" xfId="1" applyNumberFormat="1" applyFont="1" applyFill="1" applyBorder="1"/>
    <xf numFmtId="164" fontId="4" fillId="0" borderId="0" xfId="1" applyNumberFormat="1" applyFont="1" applyFill="1" applyBorder="1"/>
    <xf numFmtId="37" fontId="26" fillId="0" borderId="0" xfId="0" applyNumberFormat="1" applyFont="1" applyFill="1"/>
    <xf numFmtId="37" fontId="27" fillId="0" borderId="0" xfId="0" applyNumberFormat="1" applyFont="1" applyFill="1" applyBorder="1"/>
    <xf numFmtId="164" fontId="28" fillId="0" borderId="0" xfId="1" applyNumberFormat="1" applyFont="1" applyFill="1"/>
    <xf numFmtId="164" fontId="28" fillId="0" borderId="0" xfId="1" applyNumberFormat="1" applyFont="1" applyFill="1" applyBorder="1"/>
    <xf numFmtId="164" fontId="5" fillId="0" borderId="0" xfId="1" applyNumberFormat="1" applyFont="1" applyFill="1" applyBorder="1"/>
    <xf numFmtId="37" fontId="18" fillId="0" borderId="0" xfId="0" applyNumberFormat="1" applyFont="1" applyFill="1"/>
    <xf numFmtId="37" fontId="18" fillId="0" borderId="0" xfId="0" applyNumberFormat="1" applyFont="1" applyFill="1" applyBorder="1"/>
    <xf numFmtId="164" fontId="17" fillId="0" borderId="0" xfId="1" applyNumberFormat="1" applyFont="1" applyFill="1"/>
    <xf numFmtId="164" fontId="11" fillId="0" borderId="0" xfId="1" applyNumberFormat="1" applyFont="1" applyFill="1" applyBorder="1" applyAlignment="1">
      <alignment horizontal="right"/>
    </xf>
    <xf numFmtId="164" fontId="29" fillId="0" borderId="0" xfId="1" applyNumberFormat="1" applyFont="1" applyFill="1" applyBorder="1"/>
    <xf numFmtId="37" fontId="11" fillId="0" borderId="0" xfId="0" quotePrefix="1" applyNumberFormat="1" applyFont="1" applyFill="1" applyBorder="1"/>
    <xf numFmtId="164" fontId="6" fillId="0" borderId="0" xfId="1" applyNumberFormat="1" applyFont="1" applyFill="1"/>
    <xf numFmtId="164" fontId="6" fillId="0" borderId="0" xfId="1" applyNumberFormat="1" applyFont="1" applyFill="1" applyBorder="1"/>
    <xf numFmtId="43" fontId="13" fillId="0" borderId="0" xfId="1" applyFont="1" applyFill="1" applyBorder="1" applyAlignment="1">
      <alignment horizontal="center"/>
    </xf>
    <xf numFmtId="37" fontId="12" fillId="2" borderId="0" xfId="0" applyNumberFormat="1" applyFont="1" applyFill="1"/>
    <xf numFmtId="37" fontId="11" fillId="2" borderId="0" xfId="0" applyNumberFormat="1" applyFont="1" applyFill="1" applyBorder="1"/>
    <xf numFmtId="9" fontId="12" fillId="2" borderId="0" xfId="2" applyFont="1" applyFill="1"/>
    <xf numFmtId="37" fontId="12" fillId="0" borderId="0" xfId="0" applyNumberFormat="1" applyFont="1" applyFill="1"/>
    <xf numFmtId="37" fontId="5" fillId="3" borderId="0" xfId="0" applyNumberFormat="1" applyFont="1" applyFill="1"/>
    <xf numFmtId="37" fontId="14" fillId="3" borderId="0" xfId="0" applyNumberFormat="1" applyFont="1" applyFill="1" applyBorder="1"/>
    <xf numFmtId="164" fontId="12" fillId="3" borderId="0" xfId="1" applyNumberFormat="1" applyFont="1" applyFill="1"/>
    <xf numFmtId="164" fontId="12" fillId="3" borderId="0" xfId="1" applyNumberFormat="1" applyFont="1" applyFill="1" applyBorder="1"/>
    <xf numFmtId="164" fontId="6" fillId="3" borderId="0" xfId="1" quotePrefix="1" applyNumberFormat="1" applyFont="1" applyFill="1" applyBorder="1" applyAlignment="1">
      <alignment horizontal="center"/>
    </xf>
    <xf numFmtId="164" fontId="30" fillId="3" borderId="0" xfId="1" applyNumberFormat="1" applyFont="1" applyFill="1" applyBorder="1"/>
    <xf numFmtId="164" fontId="6" fillId="0" borderId="0" xfId="1" quotePrefix="1" applyNumberFormat="1" applyFont="1" applyFill="1" applyBorder="1" applyAlignment="1">
      <alignment horizontal="center"/>
    </xf>
    <xf numFmtId="9" fontId="11" fillId="0" borderId="0" xfId="2" applyNumberFormat="1" applyFont="1" applyFill="1" applyBorder="1"/>
    <xf numFmtId="37" fontId="12" fillId="4" borderId="0" xfId="0" applyNumberFormat="1" applyFont="1" applyFill="1"/>
    <xf numFmtId="37" fontId="11" fillId="4" borderId="0" xfId="0" applyNumberFormat="1" applyFont="1" applyFill="1" applyBorder="1"/>
    <xf numFmtId="164" fontId="12" fillId="4" borderId="0" xfId="1" applyNumberFormat="1" applyFont="1" applyFill="1"/>
    <xf numFmtId="164" fontId="12" fillId="4" borderId="0" xfId="1" applyNumberFormat="1" applyFont="1" applyFill="1" applyBorder="1"/>
    <xf numFmtId="9" fontId="12" fillId="4" borderId="0" xfId="2" applyFont="1" applyFill="1"/>
    <xf numFmtId="164" fontId="30" fillId="0" borderId="0" xfId="1" applyNumberFormat="1" applyFont="1" applyFill="1" applyBorder="1" applyAlignment="1">
      <alignment horizontal="center"/>
    </xf>
    <xf numFmtId="37" fontId="5" fillId="5" borderId="0" xfId="0" applyNumberFormat="1" applyFont="1" applyFill="1"/>
    <xf numFmtId="37" fontId="14" fillId="5" borderId="0" xfId="0" applyNumberFormat="1" applyFont="1" applyFill="1" applyBorder="1"/>
    <xf numFmtId="164" fontId="12" fillId="5" borderId="0" xfId="1" applyNumberFormat="1" applyFont="1" applyFill="1"/>
    <xf numFmtId="164" fontId="12" fillId="5" borderId="0" xfId="1" applyNumberFormat="1" applyFont="1" applyFill="1" applyBorder="1"/>
    <xf numFmtId="164" fontId="25" fillId="5" borderId="0" xfId="1" applyNumberFormat="1" applyFont="1" applyFill="1" applyBorder="1"/>
    <xf numFmtId="37" fontId="7" fillId="0" borderId="0" xfId="0" applyNumberFormat="1" applyFont="1" applyFill="1"/>
    <xf numFmtId="37" fontId="14" fillId="0" borderId="0" xfId="3" applyNumberFormat="1" applyFont="1" applyFill="1"/>
    <xf numFmtId="37" fontId="11" fillId="0" borderId="0" xfId="3" applyNumberFormat="1" applyFont="1" applyFill="1"/>
    <xf numFmtId="37" fontId="14" fillId="0" borderId="0" xfId="3" quotePrefix="1" applyNumberFormat="1" applyFont="1" applyFill="1"/>
    <xf numFmtId="37" fontId="14" fillId="0" borderId="0" xfId="3" quotePrefix="1" applyNumberFormat="1" applyFont="1" applyFill="1" applyBorder="1"/>
    <xf numFmtId="164" fontId="12" fillId="0" borderId="10" xfId="1" quotePrefix="1" applyNumberFormat="1" applyFont="1" applyFill="1" applyBorder="1"/>
    <xf numFmtId="164" fontId="12" fillId="0" borderId="0" xfId="1" quotePrefix="1" applyNumberFormat="1" applyFont="1" applyFill="1" applyBorder="1"/>
    <xf numFmtId="9" fontId="12" fillId="0" borderId="10" xfId="2" quotePrefix="1" applyFont="1" applyFill="1" applyBorder="1"/>
    <xf numFmtId="43" fontId="14" fillId="0" borderId="0" xfId="1" applyNumberFormat="1" applyFont="1" applyFill="1" applyBorder="1"/>
    <xf numFmtId="164" fontId="11" fillId="0" borderId="10" xfId="1" applyNumberFormat="1" applyFont="1" applyFill="1" applyBorder="1"/>
    <xf numFmtId="164" fontId="17" fillId="0" borderId="0" xfId="1" applyNumberFormat="1" applyFont="1" applyFill="1" applyBorder="1" applyAlignment="1">
      <alignment horizontal="right"/>
    </xf>
    <xf numFmtId="9" fontId="11" fillId="0" borderId="10" xfId="2" applyFont="1" applyFill="1" applyBorder="1"/>
    <xf numFmtId="37" fontId="12" fillId="0" borderId="0" xfId="0" quotePrefix="1" applyNumberFormat="1" applyFont="1" applyFill="1" applyBorder="1"/>
    <xf numFmtId="9" fontId="12" fillId="0" borderId="0" xfId="2" applyFont="1" applyFill="1" applyBorder="1"/>
    <xf numFmtId="37" fontId="11" fillId="0" borderId="0" xfId="3" quotePrefix="1" applyNumberFormat="1" applyFont="1" applyFill="1"/>
    <xf numFmtId="37" fontId="11" fillId="0" borderId="0" xfId="3" quotePrefix="1" applyNumberFormat="1" applyFont="1" applyFill="1" applyBorder="1"/>
    <xf numFmtId="37" fontId="12" fillId="0" borderId="0" xfId="3" quotePrefix="1" applyNumberFormat="1" applyFont="1" applyFill="1"/>
    <xf numFmtId="164" fontId="11" fillId="0" borderId="0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vertical="center"/>
    </xf>
    <xf numFmtId="37" fontId="14" fillId="0" borderId="0" xfId="0" applyNumberFormat="1" applyFont="1" applyFill="1" applyAlignment="1">
      <alignment vertical="center"/>
    </xf>
    <xf numFmtId="164" fontId="11" fillId="0" borderId="0" xfId="1" applyNumberFormat="1" applyFont="1" applyFill="1" applyAlignment="1">
      <alignment vertical="center"/>
    </xf>
    <xf numFmtId="9" fontId="11" fillId="0" borderId="0" xfId="2" applyFont="1" applyFill="1" applyAlignment="1">
      <alignment vertical="center"/>
    </xf>
    <xf numFmtId="37" fontId="11" fillId="0" borderId="0" xfId="0" applyNumberFormat="1" applyFont="1" applyFill="1"/>
    <xf numFmtId="164" fontId="11" fillId="0" borderId="0" xfId="1" quotePrefix="1" applyNumberFormat="1" applyFont="1" applyFill="1"/>
    <xf numFmtId="164" fontId="11" fillId="0" borderId="0" xfId="1" quotePrefix="1" applyNumberFormat="1" applyFont="1" applyFill="1" applyBorder="1"/>
    <xf numFmtId="9" fontId="11" fillId="0" borderId="0" xfId="2" quotePrefix="1" applyFont="1" applyFill="1"/>
    <xf numFmtId="164" fontId="37" fillId="0" borderId="0" xfId="1" applyNumberFormat="1" applyFont="1" applyFill="1" applyBorder="1" applyAlignment="1">
      <alignment horizontal="center"/>
    </xf>
    <xf numFmtId="37" fontId="14" fillId="0" borderId="0" xfId="3" applyNumberFormat="1" applyFont="1" applyFill="1" applyBorder="1"/>
    <xf numFmtId="164" fontId="11" fillId="0" borderId="10" xfId="1" applyNumberFormat="1" applyFont="1" applyFill="1" applyBorder="1" applyAlignment="1">
      <alignment horizontal="right"/>
    </xf>
    <xf numFmtId="9" fontId="11" fillId="0" borderId="10" xfId="2" applyFont="1" applyFill="1" applyBorder="1" applyAlignment="1">
      <alignment horizontal="right"/>
    </xf>
    <xf numFmtId="164" fontId="38" fillId="0" borderId="0" xfId="1" applyNumberFormat="1" applyFont="1" applyFill="1" applyBorder="1" applyAlignment="1">
      <alignment horizontal="center"/>
    </xf>
    <xf numFmtId="9" fontId="11" fillId="0" borderId="0" xfId="2" applyFont="1" applyFill="1" applyBorder="1" applyAlignment="1">
      <alignment horizontal="right"/>
    </xf>
    <xf numFmtId="37" fontId="39" fillId="0" borderId="0" xfId="0" applyNumberFormat="1" applyFont="1" applyFill="1" applyBorder="1"/>
    <xf numFmtId="37" fontId="12" fillId="5" borderId="0" xfId="0" applyNumberFormat="1" applyFont="1" applyFill="1" applyBorder="1"/>
    <xf numFmtId="37" fontId="11" fillId="5" borderId="0" xfId="0" applyNumberFormat="1" applyFont="1" applyFill="1" applyBorder="1"/>
    <xf numFmtId="164" fontId="12" fillId="5" borderId="0" xfId="1" applyNumberFormat="1" applyFont="1" applyFill="1" applyBorder="1" applyAlignment="1">
      <alignment horizontal="right"/>
    </xf>
    <xf numFmtId="9" fontId="12" fillId="5" borderId="0" xfId="2" applyFont="1" applyFill="1" applyBorder="1" applyAlignment="1">
      <alignment horizontal="right"/>
    </xf>
    <xf numFmtId="37" fontId="12" fillId="6" borderId="0" xfId="0" applyNumberFormat="1" applyFont="1" applyFill="1" applyBorder="1"/>
    <xf numFmtId="37" fontId="11" fillId="6" borderId="0" xfId="0" applyNumberFormat="1" applyFont="1" applyFill="1" applyBorder="1"/>
    <xf numFmtId="164" fontId="11" fillId="6" borderId="0" xfId="1" applyNumberFormat="1" applyFont="1" applyFill="1"/>
    <xf numFmtId="164" fontId="11" fillId="6" borderId="0" xfId="1" applyNumberFormat="1" applyFont="1" applyFill="1" applyBorder="1"/>
    <xf numFmtId="37" fontId="29" fillId="0" borderId="0" xfId="0" applyNumberFormat="1" applyFont="1" applyFill="1" applyBorder="1"/>
    <xf numFmtId="37" fontId="22" fillId="0" borderId="0" xfId="0" applyNumberFormat="1" applyFont="1" applyFill="1" applyBorder="1"/>
    <xf numFmtId="37" fontId="11" fillId="0" borderId="0" xfId="0" applyNumberFormat="1" applyFont="1" applyFill="1" applyBorder="1" applyAlignment="1">
      <alignment vertical="top" wrapText="1"/>
    </xf>
    <xf numFmtId="9" fontId="11" fillId="0" borderId="0" xfId="2" applyFont="1" applyFill="1" applyAlignment="1">
      <alignment horizontal="right"/>
    </xf>
    <xf numFmtId="37" fontId="12" fillId="0" borderId="0" xfId="3" applyNumberFormat="1" applyFont="1" applyFill="1"/>
    <xf numFmtId="37" fontId="11" fillId="0" borderId="0" xfId="3" applyNumberFormat="1" applyFont="1" applyFill="1" applyBorder="1"/>
    <xf numFmtId="37" fontId="40" fillId="0" borderId="0" xfId="3" applyNumberFormat="1" applyFont="1" applyFill="1"/>
    <xf numFmtId="37" fontId="41" fillId="0" borderId="0" xfId="3" applyNumberFormat="1" applyFont="1" applyFill="1" applyBorder="1"/>
    <xf numFmtId="37" fontId="11" fillId="7" borderId="0" xfId="0" applyNumberFormat="1" applyFont="1" applyFill="1" applyBorder="1"/>
    <xf numFmtId="37" fontId="12" fillId="7" borderId="0" xfId="0" applyNumberFormat="1" applyFont="1" applyFill="1" applyBorder="1"/>
    <xf numFmtId="164" fontId="11" fillId="7" borderId="0" xfId="1" applyNumberFormat="1" applyFont="1" applyFill="1" applyBorder="1"/>
    <xf numFmtId="164" fontId="12" fillId="7" borderId="0" xfId="1" applyNumberFormat="1" applyFont="1" applyFill="1" applyBorder="1"/>
    <xf numFmtId="9" fontId="11" fillId="7" borderId="0" xfId="2" applyFont="1" applyFill="1" applyBorder="1"/>
    <xf numFmtId="164" fontId="13" fillId="7" borderId="0" xfId="1" applyNumberFormat="1" applyFont="1" applyFill="1" applyBorder="1" applyAlignment="1">
      <alignment horizontal="center"/>
    </xf>
    <xf numFmtId="164" fontId="5" fillId="7" borderId="0" xfId="1" applyNumberFormat="1" applyFont="1" applyFill="1" applyBorder="1"/>
    <xf numFmtId="37" fontId="14" fillId="7" borderId="0" xfId="0" applyNumberFormat="1" applyFont="1" applyFill="1" applyBorder="1"/>
    <xf numFmtId="37" fontId="14" fillId="7" borderId="0" xfId="0" applyNumberFormat="1" applyFont="1" applyFill="1"/>
    <xf numFmtId="9" fontId="11" fillId="7" borderId="5" xfId="2" applyFont="1" applyFill="1" applyBorder="1"/>
    <xf numFmtId="164" fontId="11" fillId="7" borderId="6" xfId="1" applyNumberFormat="1" applyFont="1" applyFill="1" applyBorder="1"/>
    <xf numFmtId="9" fontId="12" fillId="7" borderId="0" xfId="2" applyFont="1" applyFill="1" applyBorder="1"/>
    <xf numFmtId="164" fontId="12" fillId="6" borderId="0" xfId="1" applyNumberFormat="1" applyFont="1" applyFill="1" applyBorder="1"/>
    <xf numFmtId="9" fontId="12" fillId="6" borderId="0" xfId="2" applyFont="1" applyFill="1" applyBorder="1"/>
    <xf numFmtId="37" fontId="5" fillId="8" borderId="0" xfId="0" applyNumberFormat="1" applyFont="1" applyFill="1" applyBorder="1"/>
    <xf numFmtId="37" fontId="14" fillId="8" borderId="0" xfId="0" applyNumberFormat="1" applyFont="1" applyFill="1" applyBorder="1"/>
    <xf numFmtId="164" fontId="12" fillId="8" borderId="0" xfId="1" applyNumberFormat="1" applyFont="1" applyFill="1" applyBorder="1"/>
    <xf numFmtId="164" fontId="11" fillId="8" borderId="0" xfId="1" applyNumberFormat="1" applyFont="1" applyFill="1" applyBorder="1"/>
    <xf numFmtId="37" fontId="12" fillId="8" borderId="0" xfId="0" applyNumberFormat="1" applyFont="1" applyFill="1" applyBorder="1"/>
    <xf numFmtId="37" fontId="11" fillId="8" borderId="0" xfId="0" applyNumberFormat="1" applyFont="1" applyFill="1" applyBorder="1"/>
    <xf numFmtId="41" fontId="12" fillId="8" borderId="0" xfId="1" applyNumberFormat="1" applyFont="1" applyFill="1" applyBorder="1"/>
    <xf numFmtId="9" fontId="12" fillId="8" borderId="0" xfId="2" applyFont="1" applyFill="1" applyBorder="1"/>
    <xf numFmtId="41" fontId="13" fillId="0" borderId="0" xfId="1" applyNumberFormat="1" applyFont="1" applyFill="1" applyBorder="1" applyAlignment="1">
      <alignment horizontal="center"/>
    </xf>
    <xf numFmtId="37" fontId="4" fillId="0" borderId="0" xfId="3" applyNumberFormat="1" applyFont="1" applyFill="1"/>
    <xf numFmtId="37" fontId="4" fillId="0" borderId="0" xfId="3" applyNumberFormat="1" applyFont="1" applyFill="1" applyBorder="1"/>
    <xf numFmtId="9" fontId="25" fillId="0" borderId="0" xfId="2" applyFont="1" applyFill="1"/>
    <xf numFmtId="37" fontId="5" fillId="9" borderId="0" xfId="0" applyNumberFormat="1" applyFont="1" applyFill="1" applyBorder="1"/>
    <xf numFmtId="37" fontId="14" fillId="9" borderId="0" xfId="0" applyNumberFormat="1" applyFont="1" applyFill="1" applyBorder="1"/>
    <xf numFmtId="164" fontId="12" fillId="9" borderId="0" xfId="1" applyNumberFormat="1" applyFont="1" applyFill="1" applyBorder="1"/>
    <xf numFmtId="164" fontId="11" fillId="9" borderId="0" xfId="1" applyNumberFormat="1" applyFont="1" applyFill="1" applyBorder="1"/>
    <xf numFmtId="9" fontId="12" fillId="9" borderId="0" xfId="2" applyFont="1" applyFill="1" applyBorder="1"/>
    <xf numFmtId="37" fontId="17" fillId="0" borderId="0" xfId="0" applyNumberFormat="1" applyFont="1" applyFill="1" applyBorder="1"/>
    <xf numFmtId="164" fontId="42" fillId="0" borderId="0" xfId="1" applyNumberFormat="1" applyFont="1" applyFill="1" applyBorder="1" applyAlignment="1">
      <alignment horizontal="center"/>
    </xf>
    <xf numFmtId="37" fontId="43" fillId="0" borderId="0" xfId="0" applyNumberFormat="1" applyFont="1" applyFill="1"/>
    <xf numFmtId="9" fontId="17" fillId="0" borderId="0" xfId="2" applyFont="1" applyFill="1"/>
    <xf numFmtId="37" fontId="12" fillId="9" borderId="0" xfId="0" applyNumberFormat="1" applyFont="1" applyFill="1" applyBorder="1"/>
    <xf numFmtId="37" fontId="11" fillId="9" borderId="0" xfId="0" applyNumberFormat="1" applyFont="1" applyFill="1" applyBorder="1"/>
    <xf numFmtId="37" fontId="12" fillId="10" borderId="0" xfId="0" applyNumberFormat="1" applyFont="1" applyFill="1" applyBorder="1"/>
    <xf numFmtId="37" fontId="11" fillId="10" borderId="0" xfId="0" applyNumberFormat="1" applyFont="1" applyFill="1" applyBorder="1"/>
    <xf numFmtId="164" fontId="12" fillId="10" borderId="0" xfId="1" applyNumberFormat="1" applyFont="1" applyFill="1" applyBorder="1"/>
    <xf numFmtId="37" fontId="12" fillId="0" borderId="7" xfId="0" applyNumberFormat="1" applyFont="1" applyFill="1" applyBorder="1"/>
    <xf numFmtId="37" fontId="11" fillId="0" borderId="7" xfId="0" applyNumberFormat="1" applyFont="1" applyFill="1" applyBorder="1"/>
    <xf numFmtId="164" fontId="12" fillId="0" borderId="7" xfId="1" applyNumberFormat="1" applyFont="1" applyFill="1" applyBorder="1"/>
    <xf numFmtId="164" fontId="12" fillId="0" borderId="11" xfId="1" applyNumberFormat="1" applyFont="1" applyFill="1" applyBorder="1"/>
    <xf numFmtId="9" fontId="12" fillId="0" borderId="11" xfId="2" applyFont="1" applyFill="1" applyBorder="1"/>
    <xf numFmtId="37" fontId="5" fillId="11" borderId="0" xfId="0" applyNumberFormat="1" applyFont="1" applyFill="1"/>
    <xf numFmtId="37" fontId="14" fillId="11" borderId="0" xfId="0" applyNumberFormat="1" applyFont="1" applyFill="1" applyBorder="1"/>
    <xf numFmtId="164" fontId="12" fillId="11" borderId="0" xfId="1" applyNumberFormat="1" applyFont="1" applyFill="1"/>
    <xf numFmtId="164" fontId="12" fillId="11" borderId="0" xfId="1" applyNumberFormat="1" applyFont="1" applyFill="1" applyBorder="1"/>
    <xf numFmtId="164" fontId="12" fillId="11" borderId="0" xfId="1" applyNumberFormat="1" applyFont="1" applyFill="1" applyBorder="1" applyAlignment="1">
      <alignment horizontal="right"/>
    </xf>
    <xf numFmtId="164" fontId="14" fillId="0" borderId="0" xfId="1" applyNumberFormat="1" applyFont="1" applyFill="1"/>
    <xf numFmtId="164" fontId="12" fillId="0" borderId="0" xfId="1" applyNumberFormat="1" applyFont="1" applyFill="1" applyBorder="1" applyAlignment="1">
      <alignment horizontal="right"/>
    </xf>
    <xf numFmtId="43" fontId="11" fillId="0" borderId="0" xfId="1" applyFont="1" applyFill="1" applyBorder="1"/>
    <xf numFmtId="37" fontId="12" fillId="11" borderId="0" xfId="0" applyNumberFormat="1" applyFont="1" applyFill="1" applyBorder="1"/>
    <xf numFmtId="37" fontId="11" fillId="11" borderId="0" xfId="0" applyNumberFormat="1" applyFont="1" applyFill="1" applyBorder="1"/>
    <xf numFmtId="43" fontId="12" fillId="11" borderId="0" xfId="1" applyNumberFormat="1" applyFont="1" applyFill="1" applyBorder="1"/>
    <xf numFmtId="164" fontId="12" fillId="0" borderId="6" xfId="1" applyNumberFormat="1" applyFont="1" applyFill="1" applyBorder="1"/>
    <xf numFmtId="9" fontId="12" fillId="0" borderId="7" xfId="2" applyFont="1" applyFill="1" applyBorder="1"/>
    <xf numFmtId="43" fontId="25" fillId="0" borderId="0" xfId="1" applyNumberFormat="1" applyFont="1" applyFill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 applyAlignment="1">
      <alignment horizontal="center"/>
    </xf>
    <xf numFmtId="164" fontId="12" fillId="0" borderId="14" xfId="1" applyNumberFormat="1" applyFont="1" applyFill="1" applyBorder="1" applyAlignment="1">
      <alignment horizontal="center"/>
    </xf>
    <xf numFmtId="164" fontId="12" fillId="0" borderId="15" xfId="1" applyNumberFormat="1" applyFont="1" applyFill="1" applyBorder="1" applyAlignment="1">
      <alignment horizontal="center"/>
    </xf>
    <xf numFmtId="164" fontId="12" fillId="0" borderId="16" xfId="1" applyNumberFormat="1" applyFont="1" applyFill="1" applyBorder="1" applyAlignment="1">
      <alignment horizontal="center"/>
    </xf>
    <xf numFmtId="164" fontId="12" fillId="0" borderId="17" xfId="1" applyNumberFormat="1" applyFont="1" applyFill="1" applyBorder="1" applyAlignment="1">
      <alignment horizontal="center"/>
    </xf>
    <xf numFmtId="164" fontId="12" fillId="0" borderId="15" xfId="1" quotePrefix="1" applyNumberFormat="1" applyFont="1" applyFill="1" applyBorder="1" applyAlignment="1">
      <alignment horizontal="center"/>
    </xf>
    <xf numFmtId="164" fontId="12" fillId="0" borderId="16" xfId="1" quotePrefix="1" applyNumberFormat="1" applyFont="1" applyFill="1" applyBorder="1" applyAlignment="1">
      <alignment horizontal="center"/>
    </xf>
    <xf numFmtId="164" fontId="12" fillId="0" borderId="17" xfId="1" quotePrefix="1" applyNumberFormat="1" applyFont="1" applyFill="1" applyBorder="1" applyAlignment="1">
      <alignment horizontal="center"/>
    </xf>
    <xf numFmtId="164" fontId="12" fillId="0" borderId="18" xfId="1" applyNumberFormat="1" applyFont="1" applyFill="1" applyBorder="1" applyAlignment="1">
      <alignment horizontal="center"/>
    </xf>
    <xf numFmtId="164" fontId="12" fillId="0" borderId="19" xfId="1" applyNumberFormat="1" applyFont="1" applyFill="1" applyBorder="1" applyAlignment="1">
      <alignment horizontal="center"/>
    </xf>
    <xf numFmtId="164" fontId="12" fillId="0" borderId="20" xfId="1" applyNumberFormat="1" applyFont="1" applyFill="1" applyBorder="1" applyAlignment="1">
      <alignment horizontal="center"/>
    </xf>
    <xf numFmtId="164" fontId="11" fillId="0" borderId="16" xfId="1" applyNumberFormat="1" applyFont="1" applyFill="1" applyBorder="1"/>
    <xf numFmtId="164" fontId="12" fillId="2" borderId="16" xfId="1" applyNumberFormat="1" applyFont="1" applyFill="1" applyBorder="1"/>
    <xf numFmtId="164" fontId="12" fillId="0" borderId="16" xfId="1" applyNumberFormat="1" applyFont="1" applyFill="1" applyBorder="1"/>
    <xf numFmtId="164" fontId="11" fillId="0" borderId="19" xfId="1" applyNumberFormat="1" applyFont="1" applyFill="1" applyBorder="1"/>
    <xf numFmtId="164" fontId="21" fillId="0" borderId="16" xfId="1" applyNumberFormat="1" applyFont="1" applyFill="1" applyBorder="1"/>
    <xf numFmtId="164" fontId="22" fillId="0" borderId="16" xfId="1" applyNumberFormat="1" applyFont="1" applyFill="1" applyBorder="1"/>
    <xf numFmtId="164" fontId="12" fillId="0" borderId="21" xfId="1" applyNumberFormat="1" applyFont="1" applyFill="1" applyBorder="1"/>
    <xf numFmtId="164" fontId="25" fillId="0" borderId="16" xfId="1" applyNumberFormat="1" applyFont="1" applyFill="1" applyBorder="1"/>
    <xf numFmtId="164" fontId="28" fillId="0" borderId="16" xfId="1" applyNumberFormat="1" applyFont="1" applyFill="1" applyBorder="1"/>
    <xf numFmtId="164" fontId="17" fillId="0" borderId="16" xfId="1" applyNumberFormat="1" applyFont="1" applyFill="1" applyBorder="1"/>
    <xf numFmtId="164" fontId="6" fillId="0" borderId="16" xfId="1" applyNumberFormat="1" applyFont="1" applyFill="1" applyBorder="1"/>
    <xf numFmtId="164" fontId="12" fillId="3" borderId="16" xfId="1" applyNumberFormat="1" applyFont="1" applyFill="1" applyBorder="1"/>
    <xf numFmtId="164" fontId="12" fillId="4" borderId="16" xfId="1" applyNumberFormat="1" applyFont="1" applyFill="1" applyBorder="1"/>
    <xf numFmtId="164" fontId="12" fillId="5" borderId="16" xfId="1" applyNumberFormat="1" applyFont="1" applyFill="1" applyBorder="1"/>
    <xf numFmtId="164" fontId="12" fillId="0" borderId="21" xfId="1" quotePrefix="1" applyNumberFormat="1" applyFont="1" applyFill="1" applyBorder="1"/>
    <xf numFmtId="164" fontId="11" fillId="0" borderId="21" xfId="1" applyNumberFormat="1" applyFont="1" applyFill="1" applyBorder="1"/>
    <xf numFmtId="164" fontId="11" fillId="0" borderId="16" xfId="1" quotePrefix="1" applyNumberFormat="1" applyFont="1" applyFill="1" applyBorder="1"/>
    <xf numFmtId="164" fontId="11" fillId="0" borderId="21" xfId="1" applyNumberFormat="1" applyFont="1" applyFill="1" applyBorder="1" applyAlignment="1">
      <alignment horizontal="right"/>
    </xf>
    <xf numFmtId="164" fontId="11" fillId="0" borderId="16" xfId="1" applyNumberFormat="1" applyFont="1" applyFill="1" applyBorder="1" applyAlignment="1">
      <alignment horizontal="right"/>
    </xf>
    <xf numFmtId="164" fontId="12" fillId="5" borderId="16" xfId="1" applyNumberFormat="1" applyFont="1" applyFill="1" applyBorder="1" applyAlignment="1">
      <alignment horizontal="right"/>
    </xf>
    <xf numFmtId="164" fontId="11" fillId="6" borderId="16" xfId="1" applyNumberFormat="1" applyFont="1" applyFill="1" applyBorder="1"/>
    <xf numFmtId="164" fontId="11" fillId="7" borderId="16" xfId="1" applyNumberFormat="1" applyFont="1" applyFill="1" applyBorder="1"/>
    <xf numFmtId="164" fontId="11" fillId="7" borderId="13" xfId="1" applyNumberFormat="1" applyFont="1" applyFill="1" applyBorder="1"/>
    <xf numFmtId="164" fontId="12" fillId="7" borderId="16" xfId="1" applyNumberFormat="1" applyFont="1" applyFill="1" applyBorder="1"/>
    <xf numFmtId="164" fontId="12" fillId="6" borderId="16" xfId="1" applyNumberFormat="1" applyFont="1" applyFill="1" applyBorder="1"/>
    <xf numFmtId="164" fontId="12" fillId="8" borderId="16" xfId="1" applyNumberFormat="1" applyFont="1" applyFill="1" applyBorder="1"/>
    <xf numFmtId="164" fontId="12" fillId="9" borderId="16" xfId="1" applyNumberFormat="1" applyFont="1" applyFill="1" applyBorder="1"/>
    <xf numFmtId="164" fontId="12" fillId="10" borderId="16" xfId="1" applyNumberFormat="1" applyFont="1" applyFill="1" applyBorder="1"/>
    <xf numFmtId="164" fontId="12" fillId="0" borderId="22" xfId="1" applyNumberFormat="1" applyFont="1" applyFill="1" applyBorder="1"/>
    <xf numFmtId="164" fontId="12" fillId="11" borderId="16" xfId="1" applyNumberFormat="1" applyFont="1" applyFill="1" applyBorder="1"/>
    <xf numFmtId="43" fontId="11" fillId="0" borderId="16" xfId="1" applyFont="1" applyFill="1" applyBorder="1"/>
    <xf numFmtId="43" fontId="12" fillId="11" borderId="16" xfId="1" applyNumberFormat="1" applyFont="1" applyFill="1" applyBorder="1"/>
    <xf numFmtId="164" fontId="12" fillId="0" borderId="23" xfId="1" applyNumberFormat="1" applyFont="1" applyFill="1" applyBorder="1"/>
    <xf numFmtId="164" fontId="11" fillId="0" borderId="15" xfId="1" applyNumberFormat="1" applyFont="1" applyFill="1" applyBorder="1"/>
    <xf numFmtId="164" fontId="11" fillId="0" borderId="17" xfId="1" applyNumberFormat="1" applyFont="1" applyFill="1" applyBorder="1"/>
    <xf numFmtId="164" fontId="12" fillId="2" borderId="15" xfId="1" applyNumberFormat="1" applyFont="1" applyFill="1" applyBorder="1"/>
    <xf numFmtId="164" fontId="12" fillId="2" borderId="17" xfId="1" applyNumberFormat="1" applyFont="1" applyFill="1" applyBorder="1"/>
    <xf numFmtId="164" fontId="12" fillId="0" borderId="15" xfId="1" applyNumberFormat="1" applyFont="1" applyFill="1" applyBorder="1"/>
    <xf numFmtId="164" fontId="12" fillId="0" borderId="17" xfId="1" applyNumberFormat="1" applyFont="1" applyFill="1" applyBorder="1"/>
    <xf numFmtId="164" fontId="11" fillId="0" borderId="18" xfId="1" applyNumberFormat="1" applyFont="1" applyFill="1" applyBorder="1"/>
    <xf numFmtId="164" fontId="11" fillId="0" borderId="20" xfId="1" applyNumberFormat="1" applyFont="1" applyFill="1" applyBorder="1"/>
    <xf numFmtId="164" fontId="21" fillId="0" borderId="15" xfId="1" applyNumberFormat="1" applyFont="1" applyFill="1" applyBorder="1"/>
    <xf numFmtId="164" fontId="21" fillId="0" borderId="17" xfId="1" applyNumberFormat="1" applyFont="1" applyFill="1" applyBorder="1"/>
    <xf numFmtId="164" fontId="22" fillId="0" borderId="15" xfId="1" applyNumberFormat="1" applyFont="1" applyFill="1" applyBorder="1"/>
    <xf numFmtId="164" fontId="22" fillId="0" borderId="17" xfId="1" applyNumberFormat="1" applyFont="1" applyFill="1" applyBorder="1"/>
    <xf numFmtId="164" fontId="12" fillId="0" borderId="24" xfId="1" applyNumberFormat="1" applyFont="1" applyFill="1" applyBorder="1"/>
    <xf numFmtId="164" fontId="12" fillId="0" borderId="25" xfId="1" applyNumberFormat="1" applyFont="1" applyFill="1" applyBorder="1"/>
    <xf numFmtId="164" fontId="25" fillId="0" borderId="15" xfId="1" applyNumberFormat="1" applyFont="1" applyFill="1" applyBorder="1"/>
    <xf numFmtId="164" fontId="25" fillId="0" borderId="17" xfId="1" applyNumberFormat="1" applyFont="1" applyFill="1" applyBorder="1"/>
    <xf numFmtId="164" fontId="28" fillId="0" borderId="15" xfId="1" applyNumberFormat="1" applyFont="1" applyFill="1" applyBorder="1"/>
    <xf numFmtId="164" fontId="28" fillId="0" borderId="17" xfId="1" applyNumberFormat="1" applyFont="1" applyFill="1" applyBorder="1"/>
    <xf numFmtId="164" fontId="17" fillId="0" borderId="15" xfId="1" applyNumberFormat="1" applyFont="1" applyFill="1" applyBorder="1"/>
    <xf numFmtId="164" fontId="17" fillId="0" borderId="17" xfId="1" applyNumberFormat="1" applyFont="1" applyFill="1" applyBorder="1"/>
    <xf numFmtId="164" fontId="6" fillId="0" borderId="15" xfId="1" applyNumberFormat="1" applyFont="1" applyFill="1" applyBorder="1"/>
    <xf numFmtId="164" fontId="6" fillId="0" borderId="17" xfId="1" applyNumberFormat="1" applyFont="1" applyFill="1" applyBorder="1"/>
    <xf numFmtId="164" fontId="12" fillId="3" borderId="15" xfId="1" applyNumberFormat="1" applyFont="1" applyFill="1" applyBorder="1"/>
    <xf numFmtId="164" fontId="12" fillId="3" borderId="17" xfId="1" applyNumberFormat="1" applyFont="1" applyFill="1" applyBorder="1"/>
    <xf numFmtId="164" fontId="12" fillId="4" borderId="15" xfId="1" applyNumberFormat="1" applyFont="1" applyFill="1" applyBorder="1"/>
    <xf numFmtId="164" fontId="12" fillId="4" borderId="17" xfId="1" applyNumberFormat="1" applyFont="1" applyFill="1" applyBorder="1"/>
    <xf numFmtId="164" fontId="12" fillId="5" borderId="15" xfId="1" applyNumberFormat="1" applyFont="1" applyFill="1" applyBorder="1"/>
    <xf numFmtId="164" fontId="12" fillId="5" borderId="17" xfId="1" applyNumberFormat="1" applyFont="1" applyFill="1" applyBorder="1"/>
    <xf numFmtId="164" fontId="12" fillId="0" borderId="24" xfId="1" quotePrefix="1" applyNumberFormat="1" applyFont="1" applyFill="1" applyBorder="1"/>
    <xf numFmtId="164" fontId="12" fillId="0" borderId="25" xfId="1" quotePrefix="1" applyNumberFormat="1" applyFont="1" applyFill="1" applyBorder="1"/>
    <xf numFmtId="164" fontId="11" fillId="0" borderId="24" xfId="1" applyNumberFormat="1" applyFont="1" applyFill="1" applyBorder="1"/>
    <xf numFmtId="164" fontId="11" fillId="0" borderId="25" xfId="1" applyNumberFormat="1" applyFont="1" applyFill="1" applyBorder="1"/>
    <xf numFmtId="164" fontId="11" fillId="0" borderId="15" xfId="1" quotePrefix="1" applyNumberFormat="1" applyFont="1" applyFill="1" applyBorder="1"/>
    <xf numFmtId="164" fontId="11" fillId="0" borderId="17" xfId="1" quotePrefix="1" applyNumberFormat="1" applyFont="1" applyFill="1" applyBorder="1"/>
    <xf numFmtId="164" fontId="11" fillId="0" borderId="24" xfId="1" applyNumberFormat="1" applyFont="1" applyFill="1" applyBorder="1" applyAlignment="1">
      <alignment horizontal="right"/>
    </xf>
    <xf numFmtId="164" fontId="11" fillId="0" borderId="25" xfId="1" applyNumberFormat="1" applyFont="1" applyFill="1" applyBorder="1" applyAlignment="1">
      <alignment horizontal="right"/>
    </xf>
    <xf numFmtId="164" fontId="11" fillId="0" borderId="15" xfId="1" applyNumberFormat="1" applyFont="1" applyFill="1" applyBorder="1" applyAlignment="1">
      <alignment horizontal="right"/>
    </xf>
    <xf numFmtId="164" fontId="11" fillId="0" borderId="17" xfId="1" applyNumberFormat="1" applyFont="1" applyFill="1" applyBorder="1" applyAlignment="1">
      <alignment horizontal="right"/>
    </xf>
    <xf numFmtId="164" fontId="12" fillId="5" borderId="15" xfId="1" applyNumberFormat="1" applyFont="1" applyFill="1" applyBorder="1" applyAlignment="1">
      <alignment horizontal="right"/>
    </xf>
    <xf numFmtId="164" fontId="12" fillId="5" borderId="17" xfId="1" applyNumberFormat="1" applyFont="1" applyFill="1" applyBorder="1" applyAlignment="1">
      <alignment horizontal="right"/>
    </xf>
    <xf numFmtId="164" fontId="11" fillId="6" borderId="15" xfId="1" applyNumberFormat="1" applyFont="1" applyFill="1" applyBorder="1"/>
    <xf numFmtId="164" fontId="11" fillId="6" borderId="17" xfId="1" applyNumberFormat="1" applyFont="1" applyFill="1" applyBorder="1"/>
    <xf numFmtId="164" fontId="11" fillId="7" borderId="15" xfId="1" applyNumberFormat="1" applyFont="1" applyFill="1" applyBorder="1"/>
    <xf numFmtId="164" fontId="11" fillId="7" borderId="17" xfId="1" applyNumberFormat="1" applyFont="1" applyFill="1" applyBorder="1"/>
    <xf numFmtId="164" fontId="11" fillId="7" borderId="12" xfId="1" applyNumberFormat="1" applyFont="1" applyFill="1" applyBorder="1"/>
    <xf numFmtId="164" fontId="11" fillId="7" borderId="14" xfId="1" applyNumberFormat="1" applyFont="1" applyFill="1" applyBorder="1"/>
    <xf numFmtId="164" fontId="12" fillId="7" borderId="15" xfId="1" applyNumberFormat="1" applyFont="1" applyFill="1" applyBorder="1"/>
    <xf numFmtId="164" fontId="12" fillId="7" borderId="17" xfId="1" applyNumberFormat="1" applyFont="1" applyFill="1" applyBorder="1"/>
    <xf numFmtId="164" fontId="12" fillId="6" borderId="15" xfId="1" applyNumberFormat="1" applyFont="1" applyFill="1" applyBorder="1"/>
    <xf numFmtId="164" fontId="12" fillId="6" borderId="17" xfId="1" applyNumberFormat="1" applyFont="1" applyFill="1" applyBorder="1"/>
    <xf numFmtId="164" fontId="12" fillId="8" borderId="15" xfId="1" applyNumberFormat="1" applyFont="1" applyFill="1" applyBorder="1"/>
    <xf numFmtId="164" fontId="12" fillId="8" borderId="17" xfId="1" applyNumberFormat="1" applyFont="1" applyFill="1" applyBorder="1"/>
    <xf numFmtId="164" fontId="12" fillId="9" borderId="15" xfId="1" applyNumberFormat="1" applyFont="1" applyFill="1" applyBorder="1"/>
    <xf numFmtId="164" fontId="12" fillId="9" borderId="17" xfId="1" applyNumberFormat="1" applyFont="1" applyFill="1" applyBorder="1"/>
    <xf numFmtId="164" fontId="12" fillId="10" borderId="15" xfId="1" applyNumberFormat="1" applyFont="1" applyFill="1" applyBorder="1"/>
    <xf numFmtId="164" fontId="12" fillId="10" borderId="17" xfId="1" applyNumberFormat="1" applyFont="1" applyFill="1" applyBorder="1"/>
    <xf numFmtId="164" fontId="12" fillId="0" borderId="26" xfId="1" applyNumberFormat="1" applyFont="1" applyFill="1" applyBorder="1"/>
    <xf numFmtId="164" fontId="12" fillId="0" borderId="27" xfId="1" applyNumberFormat="1" applyFont="1" applyFill="1" applyBorder="1"/>
    <xf numFmtId="164" fontId="12" fillId="11" borderId="15" xfId="1" applyNumberFormat="1" applyFont="1" applyFill="1" applyBorder="1"/>
    <xf numFmtId="164" fontId="12" fillId="11" borderId="17" xfId="1" applyNumberFormat="1" applyFont="1" applyFill="1" applyBorder="1"/>
    <xf numFmtId="43" fontId="11" fillId="0" borderId="15" xfId="1" applyFont="1" applyFill="1" applyBorder="1"/>
    <xf numFmtId="43" fontId="11" fillId="0" borderId="17" xfId="1" applyFont="1" applyFill="1" applyBorder="1"/>
    <xf numFmtId="43" fontId="12" fillId="11" borderId="17" xfId="1" applyNumberFormat="1" applyFont="1" applyFill="1" applyBorder="1"/>
    <xf numFmtId="164" fontId="12" fillId="0" borderId="28" xfId="1" applyNumberFormat="1" applyFont="1" applyFill="1" applyBorder="1"/>
    <xf numFmtId="164" fontId="12" fillId="0" borderId="29" xfId="1" applyNumberFormat="1" applyFont="1" applyFill="1" applyBorder="1"/>
    <xf numFmtId="164" fontId="11" fillId="0" borderId="3" xfId="1" applyNumberFormat="1" applyFont="1" applyFill="1" applyBorder="1"/>
    <xf numFmtId="164" fontId="12" fillId="2" borderId="3" xfId="1" applyNumberFormat="1" applyFont="1" applyFill="1" applyBorder="1"/>
    <xf numFmtId="164" fontId="12" fillId="0" borderId="3" xfId="1" applyNumberFormat="1" applyFont="1" applyFill="1" applyBorder="1"/>
    <xf numFmtId="164" fontId="11" fillId="0" borderId="4" xfId="1" applyNumberFormat="1" applyFont="1" applyFill="1" applyBorder="1"/>
    <xf numFmtId="164" fontId="21" fillId="0" borderId="3" xfId="1" applyNumberFormat="1" applyFont="1" applyFill="1" applyBorder="1"/>
    <xf numFmtId="164" fontId="22" fillId="0" borderId="3" xfId="1" applyNumberFormat="1" applyFont="1" applyFill="1" applyBorder="1"/>
    <xf numFmtId="164" fontId="11" fillId="0" borderId="30" xfId="1" applyNumberFormat="1" applyFont="1" applyFill="1" applyBorder="1"/>
    <xf numFmtId="164" fontId="25" fillId="0" borderId="3" xfId="1" applyNumberFormat="1" applyFont="1" applyFill="1" applyBorder="1"/>
    <xf numFmtId="164" fontId="28" fillId="0" borderId="3" xfId="1" applyNumberFormat="1" applyFont="1" applyFill="1" applyBorder="1"/>
    <xf numFmtId="164" fontId="17" fillId="0" borderId="3" xfId="1" applyNumberFormat="1" applyFont="1" applyFill="1" applyBorder="1"/>
    <xf numFmtId="164" fontId="6" fillId="0" borderId="3" xfId="1" applyNumberFormat="1" applyFont="1" applyFill="1" applyBorder="1"/>
    <xf numFmtId="164" fontId="12" fillId="3" borderId="3" xfId="1" applyNumberFormat="1" applyFont="1" applyFill="1" applyBorder="1"/>
    <xf numFmtId="164" fontId="12" fillId="0" borderId="30" xfId="1" applyNumberFormat="1" applyFont="1" applyFill="1" applyBorder="1"/>
    <xf numFmtId="164" fontId="12" fillId="4" borderId="3" xfId="1" applyNumberFormat="1" applyFont="1" applyFill="1" applyBorder="1"/>
    <xf numFmtId="164" fontId="12" fillId="5" borderId="3" xfId="1" applyNumberFormat="1" applyFont="1" applyFill="1" applyBorder="1"/>
    <xf numFmtId="164" fontId="12" fillId="0" borderId="30" xfId="1" quotePrefix="1" applyNumberFormat="1" applyFont="1" applyFill="1" applyBorder="1"/>
    <xf numFmtId="164" fontId="11" fillId="0" borderId="3" xfId="1" quotePrefix="1" applyNumberFormat="1" applyFont="1" applyFill="1" applyBorder="1"/>
    <xf numFmtId="164" fontId="11" fillId="0" borderId="30" xfId="1" applyNumberFormat="1" applyFont="1" applyFill="1" applyBorder="1" applyAlignment="1">
      <alignment horizontal="right"/>
    </xf>
    <xf numFmtId="164" fontId="11" fillId="0" borderId="3" xfId="1" applyNumberFormat="1" applyFont="1" applyFill="1" applyBorder="1" applyAlignment="1">
      <alignment horizontal="right"/>
    </xf>
    <xf numFmtId="164" fontId="12" fillId="5" borderId="3" xfId="1" applyNumberFormat="1" applyFont="1" applyFill="1" applyBorder="1" applyAlignment="1">
      <alignment horizontal="right"/>
    </xf>
    <xf numFmtId="164" fontId="11" fillId="6" borderId="3" xfId="1" applyNumberFormat="1" applyFont="1" applyFill="1" applyBorder="1"/>
    <xf numFmtId="164" fontId="11" fillId="7" borderId="3" xfId="1" applyNumberFormat="1" applyFont="1" applyFill="1" applyBorder="1"/>
    <xf numFmtId="164" fontId="11" fillId="7" borderId="4" xfId="1" applyNumberFormat="1" applyFont="1" applyFill="1" applyBorder="1"/>
    <xf numFmtId="164" fontId="12" fillId="7" borderId="3" xfId="1" applyNumberFormat="1" applyFont="1" applyFill="1" applyBorder="1"/>
    <xf numFmtId="164" fontId="12" fillId="6" borderId="3" xfId="1" applyNumberFormat="1" applyFont="1" applyFill="1" applyBorder="1"/>
    <xf numFmtId="164" fontId="12" fillId="8" borderId="3" xfId="1" applyNumberFormat="1" applyFont="1" applyFill="1" applyBorder="1"/>
    <xf numFmtId="164" fontId="12" fillId="9" borderId="3" xfId="1" applyNumberFormat="1" applyFont="1" applyFill="1" applyBorder="1"/>
    <xf numFmtId="164" fontId="12" fillId="10" borderId="3" xfId="1" applyNumberFormat="1" applyFont="1" applyFill="1" applyBorder="1"/>
    <xf numFmtId="164" fontId="12" fillId="0" borderId="31" xfId="1" applyNumberFormat="1" applyFont="1" applyFill="1" applyBorder="1"/>
    <xf numFmtId="164" fontId="12" fillId="11" borderId="3" xfId="1" applyNumberFormat="1" applyFont="1" applyFill="1" applyBorder="1"/>
    <xf numFmtId="43" fontId="11" fillId="0" borderId="3" xfId="1" applyFont="1" applyFill="1" applyBorder="1"/>
    <xf numFmtId="164" fontId="12" fillId="0" borderId="8" xfId="1" applyNumberFormat="1" applyFont="1" applyFill="1" applyBorder="1"/>
    <xf numFmtId="164" fontId="12" fillId="0" borderId="2" xfId="1" applyNumberFormat="1" applyFont="1" applyFill="1" applyBorder="1" applyAlignment="1">
      <alignment horizontal="center"/>
    </xf>
    <xf numFmtId="164" fontId="12" fillId="0" borderId="2" xfId="1" quotePrefix="1" applyNumberFormat="1" applyFont="1" applyFill="1" applyBorder="1" applyAlignment="1">
      <alignment horizontal="center"/>
    </xf>
    <xf numFmtId="164" fontId="17" fillId="0" borderId="1" xfId="1" applyNumberFormat="1" applyFont="1" applyFill="1" applyBorder="1"/>
    <xf numFmtId="164" fontId="11" fillId="0" borderId="3" xfId="1" applyNumberFormat="1" applyFont="1" applyFill="1" applyBorder="1" applyAlignment="1">
      <alignment vertical="center"/>
    </xf>
    <xf numFmtId="164" fontId="11" fillId="7" borderId="1" xfId="1" applyNumberFormat="1" applyFont="1" applyFill="1" applyBorder="1"/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31"/>
  <sheetViews>
    <sheetView zoomScaleNormal="100" zoomScaleSheetLayoutView="100" workbookViewId="0">
      <selection activeCell="F32" sqref="F32"/>
    </sheetView>
  </sheetViews>
  <sheetFormatPr defaultColWidth="9" defaultRowHeight="15"/>
  <cols>
    <col min="1" max="1" width="47.42578125" customWidth="1"/>
    <col min="2" max="2" width="17.42578125" customWidth="1"/>
    <col min="3" max="3" width="1.140625" customWidth="1"/>
    <col min="4" max="4" width="15.28515625" customWidth="1"/>
    <col min="5" max="5" width="1.7109375" customWidth="1"/>
    <col min="6" max="6" width="15" style="56" customWidth="1"/>
    <col min="7" max="7" width="1.5703125" style="57" customWidth="1"/>
    <col min="8" max="8" width="13.7109375" customWidth="1"/>
    <col min="9" max="9" width="1.7109375" customWidth="1"/>
    <col min="10" max="10" width="15.85546875" customWidth="1"/>
    <col min="12" max="12" width="10.5703125" bestFit="1" customWidth="1"/>
  </cols>
  <sheetData>
    <row r="1" spans="1:12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</row>
    <row r="2" spans="1:12" ht="15.75">
      <c r="A2" s="4" t="s">
        <v>1</v>
      </c>
      <c r="B2" s="2"/>
      <c r="C2" s="2"/>
      <c r="D2" s="2"/>
      <c r="E2" s="2"/>
      <c r="F2" s="2"/>
      <c r="G2" s="3"/>
      <c r="H2" s="2"/>
      <c r="I2" s="2"/>
      <c r="J2" s="2"/>
    </row>
    <row r="3" spans="1:12" ht="15.75">
      <c r="A3" s="5" t="s">
        <v>2</v>
      </c>
      <c r="B3" s="2"/>
      <c r="C3" s="2"/>
      <c r="D3" s="2"/>
      <c r="E3" s="2"/>
      <c r="F3" s="2"/>
      <c r="G3" s="3"/>
      <c r="H3" s="2"/>
      <c r="I3" s="2"/>
      <c r="J3" s="2"/>
    </row>
    <row r="4" spans="1:12" hidden="1">
      <c r="A4" s="6"/>
      <c r="B4" s="7"/>
      <c r="C4" s="7"/>
      <c r="D4" s="7"/>
      <c r="E4" s="7"/>
      <c r="F4" s="7"/>
      <c r="G4" s="8"/>
      <c r="H4" s="7"/>
      <c r="I4" s="7"/>
      <c r="J4" s="8"/>
    </row>
    <row r="5" spans="1:12">
      <c r="A5" s="6"/>
      <c r="B5" s="9" t="s">
        <v>3</v>
      </c>
      <c r="C5" s="10"/>
      <c r="D5" s="11" t="s">
        <v>4</v>
      </c>
      <c r="E5" s="10"/>
      <c r="F5" s="11" t="s">
        <v>5</v>
      </c>
      <c r="G5" s="10"/>
      <c r="H5" s="11" t="s">
        <v>5</v>
      </c>
      <c r="I5" s="12"/>
      <c r="J5" s="13" t="s">
        <v>4</v>
      </c>
    </row>
    <row r="6" spans="1:12">
      <c r="A6" s="6"/>
      <c r="B6" s="14" t="s">
        <v>6</v>
      </c>
      <c r="C6" s="10"/>
      <c r="D6" s="15" t="s">
        <v>7</v>
      </c>
      <c r="E6" s="10"/>
      <c r="F6" s="15" t="s">
        <v>8</v>
      </c>
      <c r="G6" s="10"/>
      <c r="H6" s="15" t="s">
        <v>8</v>
      </c>
      <c r="I6" s="12"/>
      <c r="J6" s="16" t="s">
        <v>7</v>
      </c>
    </row>
    <row r="7" spans="1:12">
      <c r="A7" s="6"/>
      <c r="B7" s="17" t="s">
        <v>9</v>
      </c>
      <c r="C7" s="10"/>
      <c r="D7" s="14" t="s">
        <v>10</v>
      </c>
      <c r="E7" s="10"/>
      <c r="F7" s="14" t="s">
        <v>11</v>
      </c>
      <c r="G7" s="10"/>
      <c r="H7" s="14" t="s">
        <v>11</v>
      </c>
      <c r="I7" s="18"/>
      <c r="J7" s="16" t="s">
        <v>12</v>
      </c>
    </row>
    <row r="8" spans="1:12">
      <c r="A8" s="6"/>
      <c r="B8" s="19" t="s">
        <v>13</v>
      </c>
      <c r="C8" s="10"/>
      <c r="D8" s="19" t="s">
        <v>13</v>
      </c>
      <c r="E8" s="10"/>
      <c r="F8" s="19" t="s">
        <v>13</v>
      </c>
      <c r="G8" s="10"/>
      <c r="H8" s="19" t="s">
        <v>14</v>
      </c>
      <c r="I8" s="12"/>
      <c r="J8" s="20" t="s">
        <v>13</v>
      </c>
    </row>
    <row r="9" spans="1:12">
      <c r="A9" s="6"/>
      <c r="B9" s="21"/>
      <c r="C9" s="21"/>
      <c r="D9" s="21"/>
      <c r="E9" s="21"/>
      <c r="F9" s="21"/>
      <c r="G9" s="12"/>
      <c r="H9" s="21"/>
      <c r="I9" s="21"/>
      <c r="J9" s="16"/>
    </row>
    <row r="10" spans="1:12">
      <c r="A10" s="22" t="s">
        <v>15</v>
      </c>
      <c r="B10" s="7">
        <f>'Budget 2014'!D93</f>
        <v>1648479.9000000001</v>
      </c>
      <c r="C10" s="7"/>
      <c r="D10" s="7">
        <f>'Budget 2014'!G93</f>
        <v>89460.61</v>
      </c>
      <c r="E10" s="7"/>
      <c r="F10" s="7">
        <f>'Budget 2014'!Z93</f>
        <v>1559019.29</v>
      </c>
      <c r="G10" s="8"/>
      <c r="H10" s="23">
        <f>'Budget 2014'!AB93</f>
        <v>0.94573145235195155</v>
      </c>
      <c r="I10" s="7"/>
      <c r="J10" s="24">
        <f>'Budget 2014'!AD93</f>
        <v>1340722.8699999996</v>
      </c>
      <c r="L10" s="25"/>
    </row>
    <row r="11" spans="1:12" ht="11.25" customHeight="1">
      <c r="A11" s="22"/>
      <c r="B11" s="7"/>
      <c r="C11" s="7"/>
      <c r="D11" s="7"/>
      <c r="E11" s="7"/>
      <c r="F11" s="7"/>
      <c r="G11" s="8"/>
      <c r="H11" s="23"/>
      <c r="I11" s="7"/>
      <c r="J11" s="24"/>
    </row>
    <row r="12" spans="1:12" ht="14.25" customHeight="1">
      <c r="A12" s="22" t="s">
        <v>16</v>
      </c>
      <c r="B12" s="2">
        <f>'Budget 2014'!D113</f>
        <v>19100</v>
      </c>
      <c r="C12" s="2"/>
      <c r="D12" s="2">
        <f>'Budget 2014'!G113</f>
        <v>3259</v>
      </c>
      <c r="E12" s="2"/>
      <c r="F12" s="7">
        <f>'Budget 2014'!Z113</f>
        <v>15841</v>
      </c>
      <c r="G12" s="3"/>
      <c r="H12" s="23">
        <f>'Budget 2014'!AB113</f>
        <v>0.82937172774869106</v>
      </c>
      <c r="I12" s="2"/>
      <c r="J12" s="26">
        <f>'Budget 2014'!AD113</f>
        <v>30393</v>
      </c>
      <c r="L12" s="25"/>
    </row>
    <row r="13" spans="1:12" ht="9.75" customHeight="1">
      <c r="A13" s="22"/>
      <c r="B13" s="2"/>
      <c r="C13" s="2"/>
      <c r="D13" s="2"/>
      <c r="E13" s="2"/>
      <c r="F13" s="2"/>
      <c r="G13" s="3"/>
      <c r="H13" s="23"/>
      <c r="I13" s="2"/>
      <c r="J13" s="26"/>
    </row>
    <row r="14" spans="1:12" ht="14.25" customHeight="1">
      <c r="A14" s="22" t="s">
        <v>17</v>
      </c>
      <c r="B14" s="2">
        <f>'Budget 2014'!D205</f>
        <v>1128000</v>
      </c>
      <c r="C14" s="2"/>
      <c r="D14" s="2">
        <f>'Budget 2014'!G205</f>
        <v>11834.35</v>
      </c>
      <c r="E14" s="2"/>
      <c r="F14" s="7">
        <f>'Budget 2014'!Z205</f>
        <v>1116165.6499999999</v>
      </c>
      <c r="G14" s="3"/>
      <c r="H14" s="23">
        <f>'Budget 2014'!AB205</f>
        <v>0.98950855496453893</v>
      </c>
      <c r="I14" s="2"/>
      <c r="J14" s="26">
        <f>'Budget 2014'!AD205</f>
        <v>658007.8899999999</v>
      </c>
      <c r="L14" s="25"/>
    </row>
    <row r="15" spans="1:12" ht="9.75" customHeight="1">
      <c r="A15" s="22"/>
      <c r="B15" s="2"/>
      <c r="C15" s="2"/>
      <c r="D15" s="2"/>
      <c r="E15" s="2"/>
      <c r="F15" s="2"/>
      <c r="G15" s="3"/>
      <c r="H15" s="23"/>
      <c r="I15" s="2"/>
      <c r="J15" s="26"/>
    </row>
    <row r="16" spans="1:12" ht="14.25" customHeight="1">
      <c r="A16" s="22" t="s">
        <v>18</v>
      </c>
      <c r="B16" s="2">
        <f>'Budget 2014'!D266</f>
        <v>3400050</v>
      </c>
      <c r="C16" s="2"/>
      <c r="D16" s="2">
        <f>'Budget 2014'!G266</f>
        <v>182100</v>
      </c>
      <c r="E16" s="2"/>
      <c r="F16" s="7">
        <f>'Budget 2014'!Z266</f>
        <v>3217950</v>
      </c>
      <c r="G16" s="3"/>
      <c r="H16" s="23">
        <f>'Budget 2014'!AB266</f>
        <v>0.94644196408876335</v>
      </c>
      <c r="I16" s="2"/>
      <c r="J16" s="26">
        <f>'Budget 2014'!AD266</f>
        <v>1204789.48</v>
      </c>
      <c r="L16" s="25"/>
    </row>
    <row r="17" spans="1:12" ht="12.75" customHeight="1">
      <c r="A17" s="22"/>
      <c r="B17" s="2"/>
      <c r="C17" s="2"/>
      <c r="D17" s="2"/>
      <c r="E17" s="2"/>
      <c r="F17" s="2"/>
      <c r="G17" s="3"/>
      <c r="H17" s="23"/>
      <c r="I17" s="2"/>
      <c r="J17" s="26"/>
    </row>
    <row r="18" spans="1:12" ht="14.25" customHeight="1">
      <c r="A18" s="22" t="s">
        <v>19</v>
      </c>
      <c r="B18" s="2">
        <f>'Budget 2014'!D287</f>
        <v>559000</v>
      </c>
      <c r="C18" s="2"/>
      <c r="D18" s="2">
        <f>'Budget 2014'!G287</f>
        <v>1229</v>
      </c>
      <c r="E18" s="2"/>
      <c r="F18" s="7">
        <f>'Budget 2014'!Z287</f>
        <v>557771</v>
      </c>
      <c r="G18" s="3"/>
      <c r="H18" s="23">
        <f>'Budget 2014'!AB287</f>
        <v>0.99780143112701247</v>
      </c>
      <c r="I18" s="2"/>
      <c r="J18" s="26">
        <f>'Budget 2014'!AD287</f>
        <v>417453.67999999993</v>
      </c>
      <c r="L18" s="25"/>
    </row>
    <row r="19" spans="1:12" ht="9.75" customHeight="1">
      <c r="A19" s="22"/>
      <c r="B19" s="2"/>
      <c r="C19" s="2"/>
      <c r="D19" s="2"/>
      <c r="E19" s="2"/>
      <c r="F19" s="2"/>
      <c r="G19" s="3"/>
      <c r="H19" s="23"/>
      <c r="I19" s="2"/>
      <c r="J19" s="26"/>
    </row>
    <row r="20" spans="1:12" ht="14.25" customHeight="1">
      <c r="A20" s="22" t="s">
        <v>20</v>
      </c>
      <c r="B20" s="2">
        <f>'Budget 2014'!D309</f>
        <v>556700</v>
      </c>
      <c r="C20" s="2"/>
      <c r="D20" s="2">
        <f>'Budget 2014'!G309</f>
        <v>19825</v>
      </c>
      <c r="E20" s="2"/>
      <c r="F20" s="7">
        <f>'Budget 2014'!Z309</f>
        <v>536875</v>
      </c>
      <c r="G20" s="3"/>
      <c r="H20" s="23">
        <f>'Budget 2014'!AB309</f>
        <v>0.96438835997844441</v>
      </c>
      <c r="I20" s="2"/>
      <c r="J20" s="26">
        <f>'Budget 2014'!AD309</f>
        <v>159995.57</v>
      </c>
      <c r="L20" s="25"/>
    </row>
    <row r="21" spans="1:12" ht="9.75" customHeight="1">
      <c r="A21" s="22"/>
      <c r="B21" s="2"/>
      <c r="C21" s="2"/>
      <c r="D21" s="2"/>
      <c r="E21" s="2"/>
      <c r="F21" s="2"/>
      <c r="G21" s="3"/>
      <c r="H21" s="23"/>
      <c r="I21" s="2"/>
      <c r="J21" s="26"/>
    </row>
    <row r="22" spans="1:12" ht="14.25" customHeight="1">
      <c r="A22" s="22" t="s">
        <v>21</v>
      </c>
      <c r="B22" s="2">
        <f>'Budget 2014'!D316</f>
        <v>50000</v>
      </c>
      <c r="C22" s="2"/>
      <c r="D22" s="2">
        <f>'Budget 2014'!G316</f>
        <v>0</v>
      </c>
      <c r="E22" s="2"/>
      <c r="F22" s="7">
        <f>'Budget 2014'!Z314</f>
        <v>50000</v>
      </c>
      <c r="G22" s="3"/>
      <c r="H22" s="23">
        <f>'Budget 2014'!AB314</f>
        <v>1</v>
      </c>
      <c r="I22" s="2"/>
      <c r="J22" s="26">
        <f>'Budget 2014'!AD316</f>
        <v>10947.02</v>
      </c>
      <c r="L22" s="25"/>
    </row>
    <row r="23" spans="1:12" ht="10.5" customHeight="1">
      <c r="A23" s="22"/>
      <c r="B23" s="27"/>
      <c r="C23" s="2"/>
      <c r="D23" s="2"/>
      <c r="E23" s="2"/>
      <c r="F23" s="7"/>
      <c r="G23" s="3"/>
      <c r="H23" s="28"/>
      <c r="I23" s="2"/>
      <c r="J23" s="29"/>
      <c r="L23" s="25"/>
    </row>
    <row r="24" spans="1:12" s="33" customFormat="1" ht="14.25" customHeight="1">
      <c r="A24" s="30" t="s">
        <v>22</v>
      </c>
      <c r="B24" s="2">
        <f>'Budget 2014'!D318</f>
        <v>7361329.9000000004</v>
      </c>
      <c r="C24" s="2"/>
      <c r="D24" s="31">
        <f>'Budget 2014'!G318</f>
        <v>307707.96000000002</v>
      </c>
      <c r="E24" s="2"/>
      <c r="F24" s="32">
        <f>'Budget 2014'!Z318</f>
        <v>7053621.9399999995</v>
      </c>
      <c r="G24" s="3"/>
      <c r="H24" s="23">
        <f>'Budget 2014'!AB318</f>
        <v>0.95819940633281486</v>
      </c>
      <c r="I24" s="2"/>
      <c r="J24" s="26">
        <f>'Budget 2014'!AD318</f>
        <v>3822309.5099999988</v>
      </c>
      <c r="L24" s="34"/>
    </row>
    <row r="25" spans="1:12" s="33" customFormat="1" ht="9" customHeight="1">
      <c r="A25" s="30"/>
      <c r="B25" s="2"/>
      <c r="C25" s="2"/>
      <c r="D25" s="2"/>
      <c r="E25" s="2"/>
      <c r="F25" s="2"/>
      <c r="G25" s="3"/>
      <c r="H25" s="23"/>
      <c r="I25" s="2"/>
      <c r="J25" s="26"/>
    </row>
    <row r="26" spans="1:12" s="33" customFormat="1" ht="12.75">
      <c r="A26" s="35" t="s">
        <v>23</v>
      </c>
      <c r="B26" s="36">
        <v>0</v>
      </c>
      <c r="C26" s="36"/>
      <c r="D26" s="37">
        <f>'Budget 2014'!G344</f>
        <v>101962.7</v>
      </c>
      <c r="E26" s="36"/>
      <c r="F26" s="38"/>
      <c r="G26" s="39"/>
      <c r="H26" s="40">
        <v>0</v>
      </c>
      <c r="I26" s="37"/>
      <c r="J26" s="41">
        <f>'Budget 2014'!AD344</f>
        <v>3361633.95</v>
      </c>
      <c r="K26" s="42"/>
      <c r="L26" s="42"/>
    </row>
    <row r="27" spans="1:12" s="33" customFormat="1" ht="11.25" customHeight="1">
      <c r="A27" s="43"/>
      <c r="B27" s="42"/>
      <c r="C27" s="42"/>
      <c r="D27" s="42"/>
      <c r="E27" s="42"/>
      <c r="F27" s="37"/>
      <c r="G27" s="44"/>
      <c r="H27" s="40"/>
      <c r="I27" s="37"/>
      <c r="J27" s="41"/>
      <c r="K27" s="42"/>
      <c r="L27" s="42"/>
    </row>
    <row r="28" spans="1:12" s="51" customFormat="1" ht="13.5" thickBot="1">
      <c r="A28" s="45" t="s">
        <v>24</v>
      </c>
      <c r="B28" s="46">
        <f>SUM(B24:B27)</f>
        <v>7361329.9000000004</v>
      </c>
      <c r="C28" s="47"/>
      <c r="D28" s="46">
        <f>SUM(D24:D27)</f>
        <v>409670.66000000003</v>
      </c>
      <c r="E28" s="47"/>
      <c r="F28" s="48">
        <f>'Budget 2014'!Z346</f>
        <v>6951659.2400000002</v>
      </c>
      <c r="G28" s="47"/>
      <c r="H28" s="49">
        <f>'Budget 2014'!AB346</f>
        <v>0.94434828141583493</v>
      </c>
      <c r="I28" s="47"/>
      <c r="J28" s="50">
        <f>SUM(J24:J27)</f>
        <v>7183943.459999999</v>
      </c>
      <c r="K28" s="36"/>
      <c r="L28" s="36"/>
    </row>
    <row r="29" spans="1:12" s="33" customFormat="1" ht="12.75">
      <c r="A29" s="52"/>
      <c r="B29" s="37"/>
      <c r="C29" s="37"/>
      <c r="D29" s="37"/>
      <c r="E29" s="37"/>
      <c r="F29" s="37"/>
      <c r="G29" s="53"/>
      <c r="H29" s="37"/>
      <c r="I29" s="37"/>
      <c r="J29" s="37"/>
    </row>
    <row r="30" spans="1:12">
      <c r="A30" s="54"/>
      <c r="D30" s="55"/>
    </row>
    <row r="31" spans="1:12">
      <c r="A31" s="54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I357"/>
  <sheetViews>
    <sheetView showGridLines="0" tabSelected="1" view="pageBreakPreview" zoomScale="85" zoomScaleNormal="85" zoomScaleSheetLayoutView="85" workbookViewId="0">
      <pane xSplit="2" ySplit="6" topLeftCell="D261" activePane="bottomRight" state="frozen"/>
      <selection activeCell="A26" sqref="A26"/>
      <selection pane="topRight" activeCell="A26" sqref="A26"/>
      <selection pane="bottomLeft" activeCell="A26" sqref="A26"/>
      <selection pane="bottomRight" activeCell="G268" sqref="G268"/>
    </sheetView>
  </sheetViews>
  <sheetFormatPr defaultRowHeight="16.5"/>
  <cols>
    <col min="1" max="1" width="88.42578125" style="87" customWidth="1"/>
    <col min="2" max="2" width="16" style="87" hidden="1" customWidth="1"/>
    <col min="3" max="3" width="17.85546875" style="86" hidden="1" customWidth="1"/>
    <col min="4" max="4" width="22.140625" style="112" customWidth="1"/>
    <col min="5" max="5" width="1.42578125" style="112" customWidth="1"/>
    <col min="6" max="6" width="13.85546875" style="112" hidden="1" customWidth="1"/>
    <col min="7" max="7" width="18.85546875" style="112" customWidth="1"/>
    <col min="8" max="8" width="19.7109375" style="112" bestFit="1" customWidth="1"/>
    <col min="9" max="9" width="16.140625" style="112" customWidth="1"/>
    <col min="10" max="10" width="19.7109375" style="112" bestFit="1" customWidth="1"/>
    <col min="11" max="18" width="18.85546875" style="112" customWidth="1"/>
    <col min="19" max="19" width="1.42578125" style="112" customWidth="1"/>
    <col min="20" max="20" width="18.85546875" style="112" customWidth="1"/>
    <col min="21" max="21" width="1.140625" style="113" customWidth="1"/>
    <col min="22" max="22" width="14.5703125" style="112" hidden="1" customWidth="1"/>
    <col min="23" max="23" width="1.140625" style="113" hidden="1" customWidth="1"/>
    <col min="24" max="24" width="19" style="112" hidden="1" customWidth="1"/>
    <col min="25" max="25" width="1.42578125" style="112" hidden="1" customWidth="1"/>
    <col min="26" max="26" width="18.42578125" style="112" hidden="1" customWidth="1"/>
    <col min="27" max="27" width="1.140625" style="112" hidden="1" customWidth="1"/>
    <col min="28" max="28" width="16.85546875" style="112" hidden="1" customWidth="1"/>
    <col min="29" max="29" width="1.5703125" style="113" hidden="1" customWidth="1"/>
    <col min="30" max="30" width="19" style="112" customWidth="1"/>
    <col min="31" max="31" width="1.5703125" style="70" customWidth="1"/>
    <col min="32" max="32" width="12.85546875" style="114" customWidth="1"/>
    <col min="33" max="33" width="1.7109375" style="114" customWidth="1"/>
    <col min="34" max="34" width="62.140625" style="85" bestFit="1" customWidth="1"/>
    <col min="35" max="35" width="9.140625" style="86"/>
    <col min="36" max="16384" width="9.140625" style="87"/>
  </cols>
  <sheetData>
    <row r="1" spans="1:35" s="68" customFormat="1" ht="17.25" customHeight="1">
      <c r="A1" s="4" t="s">
        <v>0</v>
      </c>
      <c r="B1" s="4"/>
      <c r="C1" s="58"/>
      <c r="D1" s="59" t="s">
        <v>3</v>
      </c>
      <c r="E1" s="60"/>
      <c r="F1" s="60"/>
      <c r="G1" s="263" t="s">
        <v>4</v>
      </c>
      <c r="H1" s="264" t="s">
        <v>4</v>
      </c>
      <c r="I1" s="264" t="s">
        <v>4</v>
      </c>
      <c r="J1" s="264" t="s">
        <v>4</v>
      </c>
      <c r="K1" s="264" t="s">
        <v>4</v>
      </c>
      <c r="L1" s="264" t="s">
        <v>4</v>
      </c>
      <c r="M1" s="264" t="s">
        <v>4</v>
      </c>
      <c r="N1" s="264" t="s">
        <v>4</v>
      </c>
      <c r="O1" s="264" t="s">
        <v>4</v>
      </c>
      <c r="P1" s="264" t="s">
        <v>4</v>
      </c>
      <c r="Q1" s="264" t="s">
        <v>4</v>
      </c>
      <c r="R1" s="265" t="s">
        <v>4</v>
      </c>
      <c r="S1" s="75"/>
      <c r="T1" s="61" t="s">
        <v>308</v>
      </c>
      <c r="U1" s="62"/>
      <c r="V1" s="63"/>
      <c r="W1" s="63"/>
      <c r="X1" s="59" t="s">
        <v>25</v>
      </c>
      <c r="Y1" s="59"/>
      <c r="Z1" s="61" t="s">
        <v>5</v>
      </c>
      <c r="AA1" s="64"/>
      <c r="AB1" s="61" t="s">
        <v>5</v>
      </c>
      <c r="AC1" s="405"/>
      <c r="AD1" s="61" t="s">
        <v>4</v>
      </c>
      <c r="AE1" s="65"/>
      <c r="AF1" s="66"/>
      <c r="AG1" s="66"/>
      <c r="AH1" s="67"/>
      <c r="AI1" s="67"/>
    </row>
    <row r="2" spans="1:35" s="68" customFormat="1" ht="17.25" customHeight="1">
      <c r="A2" s="4" t="s">
        <v>26</v>
      </c>
      <c r="B2" s="4"/>
      <c r="C2" s="69"/>
      <c r="D2" s="63" t="s">
        <v>6</v>
      </c>
      <c r="E2" s="60"/>
      <c r="F2" s="60"/>
      <c r="G2" s="266" t="s">
        <v>7</v>
      </c>
      <c r="H2" s="267" t="s">
        <v>7</v>
      </c>
      <c r="I2" s="267" t="s">
        <v>7</v>
      </c>
      <c r="J2" s="267" t="s">
        <v>7</v>
      </c>
      <c r="K2" s="267" t="s">
        <v>7</v>
      </c>
      <c r="L2" s="267" t="s">
        <v>7</v>
      </c>
      <c r="M2" s="267" t="s">
        <v>7</v>
      </c>
      <c r="N2" s="267" t="s">
        <v>7</v>
      </c>
      <c r="O2" s="267" t="s">
        <v>7</v>
      </c>
      <c r="P2" s="267" t="s">
        <v>7</v>
      </c>
      <c r="Q2" s="267" t="s">
        <v>7</v>
      </c>
      <c r="R2" s="268" t="s">
        <v>7</v>
      </c>
      <c r="S2" s="75"/>
      <c r="T2" s="64" t="s">
        <v>7</v>
      </c>
      <c r="U2" s="62"/>
      <c r="V2" s="63"/>
      <c r="W2" s="64"/>
      <c r="X2" s="63" t="s">
        <v>12</v>
      </c>
      <c r="Y2" s="63"/>
      <c r="Z2" s="64" t="s">
        <v>8</v>
      </c>
      <c r="AA2" s="64"/>
      <c r="AB2" s="64" t="s">
        <v>8</v>
      </c>
      <c r="AC2" s="405"/>
      <c r="AD2" s="64" t="s">
        <v>7</v>
      </c>
      <c r="AE2" s="70"/>
      <c r="AF2" s="66"/>
      <c r="AG2" s="66"/>
      <c r="AH2" s="67"/>
      <c r="AI2" s="67"/>
    </row>
    <row r="3" spans="1:35" s="68" customFormat="1" ht="17.25" customHeight="1">
      <c r="A3" s="4" t="s">
        <v>27</v>
      </c>
      <c r="B3" s="4"/>
      <c r="C3" s="69"/>
      <c r="D3" s="71" t="s">
        <v>9</v>
      </c>
      <c r="E3" s="72"/>
      <c r="F3" s="72"/>
      <c r="G3" s="269" t="s">
        <v>306</v>
      </c>
      <c r="H3" s="270" t="s">
        <v>307</v>
      </c>
      <c r="I3" s="270" t="s">
        <v>310</v>
      </c>
      <c r="J3" s="270" t="s">
        <v>311</v>
      </c>
      <c r="K3" s="270" t="s">
        <v>312</v>
      </c>
      <c r="L3" s="270" t="s">
        <v>313</v>
      </c>
      <c r="M3" s="270" t="s">
        <v>314</v>
      </c>
      <c r="N3" s="270" t="s">
        <v>315</v>
      </c>
      <c r="O3" s="270" t="s">
        <v>316</v>
      </c>
      <c r="P3" s="270" t="s">
        <v>317</v>
      </c>
      <c r="Q3" s="270" t="s">
        <v>318</v>
      </c>
      <c r="R3" s="271" t="s">
        <v>319</v>
      </c>
      <c r="S3" s="60"/>
      <c r="T3" s="63" t="s">
        <v>309</v>
      </c>
      <c r="U3" s="62"/>
      <c r="V3" s="63"/>
      <c r="W3" s="64"/>
      <c r="X3" s="63"/>
      <c r="Y3" s="63"/>
      <c r="Z3" s="63" t="s">
        <v>11</v>
      </c>
      <c r="AA3" s="63"/>
      <c r="AB3" s="63" t="s">
        <v>11</v>
      </c>
      <c r="AC3" s="406"/>
      <c r="AD3" s="63" t="s">
        <v>12</v>
      </c>
      <c r="AE3" s="70"/>
      <c r="AF3" s="66"/>
      <c r="AG3" s="66"/>
      <c r="AH3" s="67"/>
      <c r="AI3" s="67"/>
    </row>
    <row r="4" spans="1:35" s="68" customFormat="1" ht="17.25" customHeight="1">
      <c r="A4" s="73"/>
      <c r="B4" s="73"/>
      <c r="C4" s="58"/>
      <c r="D4" s="74" t="s">
        <v>13</v>
      </c>
      <c r="E4" s="75"/>
      <c r="F4" s="75"/>
      <c r="G4" s="272" t="s">
        <v>13</v>
      </c>
      <c r="H4" s="273" t="s">
        <v>13</v>
      </c>
      <c r="I4" s="273" t="s">
        <v>13</v>
      </c>
      <c r="J4" s="273" t="s">
        <v>13</v>
      </c>
      <c r="K4" s="273" t="s">
        <v>13</v>
      </c>
      <c r="L4" s="273" t="s">
        <v>13</v>
      </c>
      <c r="M4" s="273" t="s">
        <v>13</v>
      </c>
      <c r="N4" s="273" t="s">
        <v>13</v>
      </c>
      <c r="O4" s="273" t="s">
        <v>13</v>
      </c>
      <c r="P4" s="273" t="s">
        <v>13</v>
      </c>
      <c r="Q4" s="273" t="s">
        <v>13</v>
      </c>
      <c r="R4" s="274" t="s">
        <v>13</v>
      </c>
      <c r="S4" s="75"/>
      <c r="T4" s="74" t="s">
        <v>13</v>
      </c>
      <c r="U4" s="76"/>
      <c r="V4" s="64"/>
      <c r="W4" s="63"/>
      <c r="X4" s="74" t="s">
        <v>13</v>
      </c>
      <c r="Y4" s="74"/>
      <c r="Z4" s="74" t="s">
        <v>13</v>
      </c>
      <c r="AA4" s="64"/>
      <c r="AB4" s="74" t="s">
        <v>14</v>
      </c>
      <c r="AC4" s="405"/>
      <c r="AD4" s="74" t="s">
        <v>13</v>
      </c>
      <c r="AE4" s="65"/>
      <c r="AF4" s="66"/>
      <c r="AG4" s="66"/>
      <c r="AH4" s="67"/>
      <c r="AI4" s="67"/>
    </row>
    <row r="5" spans="1:35" s="68" customFormat="1" ht="12.75" customHeight="1">
      <c r="C5" s="67"/>
      <c r="D5" s="373"/>
      <c r="E5" s="77"/>
      <c r="F5" s="77"/>
      <c r="G5" s="308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309"/>
      <c r="S5" s="77"/>
      <c r="T5" s="373"/>
      <c r="U5" s="78"/>
      <c r="V5" s="77"/>
      <c r="W5" s="60"/>
      <c r="X5" s="77"/>
      <c r="Y5" s="77"/>
      <c r="Z5" s="77"/>
      <c r="AA5" s="77"/>
      <c r="AB5" s="77"/>
      <c r="AC5" s="75"/>
      <c r="AD5" s="64"/>
      <c r="AE5" s="65"/>
      <c r="AF5" s="66"/>
      <c r="AG5" s="66"/>
      <c r="AH5" s="67"/>
      <c r="AI5" s="67"/>
    </row>
    <row r="6" spans="1:35">
      <c r="A6" s="79" t="s">
        <v>28</v>
      </c>
      <c r="B6" s="79"/>
      <c r="C6" s="80"/>
      <c r="D6" s="374"/>
      <c r="E6" s="81"/>
      <c r="F6" s="81"/>
      <c r="G6" s="310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311"/>
      <c r="S6" s="81"/>
      <c r="T6" s="374"/>
      <c r="U6" s="82"/>
      <c r="V6" s="81"/>
      <c r="W6" s="83"/>
      <c r="X6" s="81"/>
      <c r="Y6" s="81"/>
      <c r="Z6" s="81"/>
      <c r="AA6" s="81"/>
      <c r="AB6" s="81"/>
      <c r="AC6" s="82"/>
      <c r="AD6" s="374"/>
      <c r="AE6" s="65"/>
      <c r="AF6" s="84"/>
      <c r="AG6" s="84"/>
    </row>
    <row r="7" spans="1:35" s="68" customFormat="1">
      <c r="A7" s="88" t="s">
        <v>29</v>
      </c>
      <c r="B7" s="88"/>
      <c r="C7" s="67"/>
      <c r="D7" s="375"/>
      <c r="E7" s="89"/>
      <c r="F7" s="89"/>
      <c r="G7" s="312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313"/>
      <c r="S7" s="89"/>
      <c r="T7" s="375"/>
      <c r="U7" s="90"/>
      <c r="V7" s="89"/>
      <c r="W7" s="78"/>
      <c r="X7" s="89"/>
      <c r="Y7" s="89"/>
      <c r="Z7" s="89"/>
      <c r="AA7" s="89"/>
      <c r="AB7" s="89"/>
      <c r="AC7" s="90"/>
      <c r="AD7" s="375"/>
      <c r="AE7" s="70"/>
      <c r="AF7" s="91"/>
      <c r="AG7" s="91"/>
      <c r="AH7" s="67"/>
      <c r="AI7" s="67"/>
    </row>
    <row r="8" spans="1:35" s="68" customFormat="1" ht="15.75" customHeight="1">
      <c r="A8" s="92" t="s">
        <v>30</v>
      </c>
      <c r="B8" s="92"/>
      <c r="C8" s="92"/>
      <c r="D8" s="373">
        <v>804580</v>
      </c>
      <c r="E8" s="78"/>
      <c r="F8" s="78"/>
      <c r="G8" s="308">
        <v>52084.18</v>
      </c>
      <c r="H8" s="275">
        <v>51757.86</v>
      </c>
      <c r="I8" s="275">
        <v>52240</v>
      </c>
      <c r="J8" s="275">
        <v>52310</v>
      </c>
      <c r="K8" s="275">
        <v>54439.03</v>
      </c>
      <c r="L8" s="275">
        <v>74310</v>
      </c>
      <c r="M8" s="275">
        <v>73810</v>
      </c>
      <c r="N8" s="275">
        <v>72039.679999999993</v>
      </c>
      <c r="O8" s="275">
        <v>70850</v>
      </c>
      <c r="P8" s="275">
        <v>60975.48</v>
      </c>
      <c r="Q8" s="275"/>
      <c r="R8" s="309"/>
      <c r="S8" s="78"/>
      <c r="T8" s="373">
        <f>SUM(G8:S8)</f>
        <v>614816.23</v>
      </c>
      <c r="U8" s="78"/>
      <c r="V8" s="78"/>
      <c r="W8" s="78"/>
      <c r="X8" s="78">
        <v>616897.39</v>
      </c>
      <c r="Y8" s="78"/>
      <c r="Z8" s="78">
        <f t="shared" ref="Z8:Z19" si="0">D8-G8</f>
        <v>752495.82</v>
      </c>
      <c r="AA8" s="78"/>
      <c r="AB8" s="93">
        <f>Z8/D8*100%</f>
        <v>0.93526538069551812</v>
      </c>
      <c r="AC8" s="78"/>
      <c r="AD8" s="373">
        <v>593266.39</v>
      </c>
      <c r="AE8" s="70"/>
      <c r="AF8" s="91"/>
      <c r="AG8" s="91"/>
      <c r="AH8" s="67"/>
      <c r="AI8" s="67"/>
    </row>
    <row r="9" spans="1:35" s="68" customFormat="1" ht="15.75" customHeight="1">
      <c r="A9" s="92" t="s">
        <v>31</v>
      </c>
      <c r="B9" s="92"/>
      <c r="C9" s="92"/>
      <c r="D9" s="373">
        <v>2400</v>
      </c>
      <c r="E9" s="78"/>
      <c r="F9" s="78"/>
      <c r="G9" s="308">
        <v>200</v>
      </c>
      <c r="H9" s="275">
        <v>200</v>
      </c>
      <c r="I9" s="275">
        <v>200</v>
      </c>
      <c r="J9" s="275">
        <v>200</v>
      </c>
      <c r="K9" s="275">
        <v>200</v>
      </c>
      <c r="L9" s="275">
        <v>200</v>
      </c>
      <c r="M9" s="275">
        <v>200</v>
      </c>
      <c r="N9" s="275">
        <v>200</v>
      </c>
      <c r="O9" s="275">
        <v>200</v>
      </c>
      <c r="P9" s="275">
        <v>200</v>
      </c>
      <c r="Q9" s="275"/>
      <c r="R9" s="309"/>
      <c r="S9" s="78"/>
      <c r="T9" s="373">
        <f>SUM(G9:S9)</f>
        <v>2000</v>
      </c>
      <c r="U9" s="78"/>
      <c r="V9" s="78"/>
      <c r="W9" s="78"/>
      <c r="X9" s="78">
        <v>2400</v>
      </c>
      <c r="Y9" s="78"/>
      <c r="Z9" s="78">
        <f t="shared" si="0"/>
        <v>2200</v>
      </c>
      <c r="AA9" s="78"/>
      <c r="AB9" s="93">
        <f>Z9/D9*100%</f>
        <v>0.91666666666666663</v>
      </c>
      <c r="AC9" s="78"/>
      <c r="AD9" s="373">
        <v>2400</v>
      </c>
      <c r="AE9" s="70"/>
      <c r="AF9" s="91"/>
      <c r="AG9" s="91"/>
      <c r="AH9" s="67"/>
      <c r="AI9" s="67"/>
    </row>
    <row r="10" spans="1:35" s="68" customFormat="1" ht="15.75" customHeight="1">
      <c r="A10" s="92" t="s">
        <v>32</v>
      </c>
      <c r="B10" s="92"/>
      <c r="C10" s="92"/>
      <c r="D10" s="373">
        <v>138480</v>
      </c>
      <c r="E10" s="78"/>
      <c r="F10" s="78"/>
      <c r="G10" s="308">
        <v>0</v>
      </c>
      <c r="H10" s="275">
        <v>0</v>
      </c>
      <c r="I10" s="275">
        <v>0</v>
      </c>
      <c r="J10" s="275">
        <v>0</v>
      </c>
      <c r="K10" s="275">
        <v>0</v>
      </c>
      <c r="L10" s="275">
        <v>0</v>
      </c>
      <c r="M10" s="275">
        <v>36905</v>
      </c>
      <c r="N10" s="275">
        <v>0</v>
      </c>
      <c r="O10" s="275">
        <v>0</v>
      </c>
      <c r="P10" s="275">
        <v>0</v>
      </c>
      <c r="Q10" s="275"/>
      <c r="R10" s="309"/>
      <c r="S10" s="78"/>
      <c r="T10" s="373">
        <f>SUM(G10:S10)</f>
        <v>36905</v>
      </c>
      <c r="U10" s="78"/>
      <c r="V10" s="78"/>
      <c r="W10" s="78"/>
      <c r="X10" s="78">
        <v>110000</v>
      </c>
      <c r="Y10" s="78"/>
      <c r="Z10" s="78">
        <f t="shared" si="0"/>
        <v>138480</v>
      </c>
      <c r="AA10" s="78"/>
      <c r="AB10" s="93">
        <f>Z10/D10*100%</f>
        <v>1</v>
      </c>
      <c r="AC10" s="78"/>
      <c r="AD10" s="373">
        <v>71265.72</v>
      </c>
      <c r="AE10" s="70"/>
      <c r="AF10" s="91"/>
      <c r="AG10" s="91"/>
      <c r="AH10" s="67"/>
      <c r="AI10" s="67"/>
    </row>
    <row r="11" spans="1:35" s="68" customFormat="1" ht="15.75" customHeight="1">
      <c r="A11" s="92" t="s">
        <v>33</v>
      </c>
      <c r="B11" s="92"/>
      <c r="C11" s="92"/>
      <c r="D11" s="373">
        <v>122597.8</v>
      </c>
      <c r="E11" s="78"/>
      <c r="F11" s="78"/>
      <c r="G11" s="308">
        <v>6636</v>
      </c>
      <c r="H11" s="275">
        <v>6569</v>
      </c>
      <c r="I11" s="275">
        <v>6631</v>
      </c>
      <c r="J11" s="275">
        <v>6642</v>
      </c>
      <c r="K11" s="275">
        <v>6921</v>
      </c>
      <c r="L11" s="275">
        <v>9325</v>
      </c>
      <c r="M11" s="275">
        <v>13880</v>
      </c>
      <c r="N11" s="275">
        <v>9031</v>
      </c>
      <c r="O11" s="275">
        <v>8875</v>
      </c>
      <c r="P11" s="275">
        <v>7749</v>
      </c>
      <c r="Q11" s="275"/>
      <c r="R11" s="309"/>
      <c r="S11" s="78"/>
      <c r="T11" s="373">
        <f>SUM(G11:S11)</f>
        <v>82259</v>
      </c>
      <c r="U11" s="78"/>
      <c r="V11" s="78"/>
      <c r="W11" s="78"/>
      <c r="X11" s="78">
        <v>94496.660700000008</v>
      </c>
      <c r="Y11" s="78"/>
      <c r="Z11" s="78">
        <f t="shared" si="0"/>
        <v>115961.8</v>
      </c>
      <c r="AA11" s="78"/>
      <c r="AB11" s="93">
        <f>Z11/D11*100%</f>
        <v>0.94587178562747454</v>
      </c>
      <c r="AC11" s="78"/>
      <c r="AD11" s="373">
        <v>83525</v>
      </c>
      <c r="AE11" s="70"/>
      <c r="AF11" s="91"/>
      <c r="AG11" s="91"/>
      <c r="AH11" s="67"/>
      <c r="AI11" s="67"/>
    </row>
    <row r="12" spans="1:35" s="68" customFormat="1" ht="15.75" customHeight="1">
      <c r="A12" s="92" t="s">
        <v>34</v>
      </c>
      <c r="B12" s="92"/>
      <c r="C12" s="92"/>
      <c r="D12" s="373">
        <v>9000</v>
      </c>
      <c r="E12" s="78"/>
      <c r="F12" s="78"/>
      <c r="G12" s="308">
        <v>575.20000000000005</v>
      </c>
      <c r="H12" s="275">
        <v>570.79999999999995</v>
      </c>
      <c r="I12" s="275">
        <v>570.79999999999995</v>
      </c>
      <c r="J12" s="275">
        <v>572.5</v>
      </c>
      <c r="K12" s="275">
        <v>610.15</v>
      </c>
      <c r="L12" s="275">
        <v>730.95</v>
      </c>
      <c r="M12" s="275">
        <v>730.95</v>
      </c>
      <c r="N12" s="275">
        <v>716.95</v>
      </c>
      <c r="O12" s="275">
        <v>695.95</v>
      </c>
      <c r="P12" s="275">
        <v>676.65</v>
      </c>
      <c r="Q12" s="275"/>
      <c r="R12" s="309"/>
      <c r="S12" s="78"/>
      <c r="T12" s="373">
        <f>SUM(G12:S12)</f>
        <v>6450.9</v>
      </c>
      <c r="U12" s="78"/>
      <c r="V12" s="78"/>
      <c r="W12" s="78"/>
      <c r="X12" s="78">
        <v>10000</v>
      </c>
      <c r="Y12" s="78"/>
      <c r="Z12" s="78">
        <f t="shared" si="0"/>
        <v>8424.7999999999993</v>
      </c>
      <c r="AA12" s="78"/>
      <c r="AB12" s="93">
        <f>Z12/D12*100%</f>
        <v>0.93608888888888886</v>
      </c>
      <c r="AC12" s="78"/>
      <c r="AD12" s="373">
        <v>6863.85</v>
      </c>
      <c r="AE12" s="70"/>
      <c r="AF12" s="91"/>
      <c r="AG12" s="91"/>
      <c r="AH12" s="67"/>
      <c r="AI12" s="67"/>
    </row>
    <row r="13" spans="1:35" s="68" customFormat="1" ht="15.75" customHeight="1">
      <c r="A13" s="92" t="s">
        <v>35</v>
      </c>
      <c r="B13" s="92"/>
      <c r="C13" s="92"/>
      <c r="D13" s="373">
        <v>4000</v>
      </c>
      <c r="E13" s="78"/>
      <c r="F13" s="78"/>
      <c r="G13" s="308">
        <v>0</v>
      </c>
      <c r="H13" s="275">
        <v>0</v>
      </c>
      <c r="I13" s="275">
        <v>80</v>
      </c>
      <c r="J13" s="275">
        <v>80</v>
      </c>
      <c r="K13" s="275">
        <v>34</v>
      </c>
      <c r="L13" s="275">
        <v>66</v>
      </c>
      <c r="M13" s="275">
        <v>219</v>
      </c>
      <c r="N13" s="275">
        <v>180</v>
      </c>
      <c r="O13" s="275">
        <v>242</v>
      </c>
      <c r="P13" s="275">
        <v>730</v>
      </c>
      <c r="Q13" s="275"/>
      <c r="R13" s="309"/>
      <c r="S13" s="78"/>
      <c r="T13" s="373">
        <f>SUM(G13:S13)</f>
        <v>1631</v>
      </c>
      <c r="U13" s="78"/>
      <c r="V13" s="78"/>
      <c r="W13" s="78"/>
      <c r="X13" s="78">
        <v>4000</v>
      </c>
      <c r="Y13" s="78"/>
      <c r="Z13" s="78">
        <f t="shared" si="0"/>
        <v>4000</v>
      </c>
      <c r="AA13" s="78"/>
      <c r="AB13" s="93">
        <f>Z13/D13*100%</f>
        <v>1</v>
      </c>
      <c r="AC13" s="78"/>
      <c r="AD13" s="373">
        <v>2075.8200000000002</v>
      </c>
      <c r="AE13" s="70"/>
      <c r="AF13" s="91"/>
      <c r="AG13" s="91"/>
      <c r="AH13" s="67"/>
      <c r="AI13" s="67"/>
    </row>
    <row r="14" spans="1:35" s="68" customFormat="1" ht="15.75" customHeight="1">
      <c r="A14" s="92" t="s">
        <v>36</v>
      </c>
      <c r="B14" s="92"/>
      <c r="C14" s="92"/>
      <c r="D14" s="373">
        <v>1500</v>
      </c>
      <c r="E14" s="78"/>
      <c r="F14" s="78"/>
      <c r="G14" s="308">
        <v>150</v>
      </c>
      <c r="H14" s="275">
        <v>150</v>
      </c>
      <c r="I14" s="275">
        <v>150</v>
      </c>
      <c r="J14" s="275">
        <v>150</v>
      </c>
      <c r="K14" s="275">
        <v>150</v>
      </c>
      <c r="L14" s="275">
        <v>150</v>
      </c>
      <c r="M14" s="275">
        <v>150</v>
      </c>
      <c r="N14" s="275">
        <v>150</v>
      </c>
      <c r="O14" s="275">
        <v>150</v>
      </c>
      <c r="P14" s="275">
        <v>150</v>
      </c>
      <c r="Q14" s="275"/>
      <c r="R14" s="309"/>
      <c r="S14" s="78"/>
      <c r="T14" s="373">
        <f>SUM(G14:S14)</f>
        <v>1500</v>
      </c>
      <c r="U14" s="78"/>
      <c r="V14" s="78"/>
      <c r="W14" s="78"/>
      <c r="X14" s="78">
        <v>1440</v>
      </c>
      <c r="Y14" s="78"/>
      <c r="Z14" s="78">
        <f t="shared" si="0"/>
        <v>1350</v>
      </c>
      <c r="AA14" s="78"/>
      <c r="AB14" s="93">
        <f>Z14/D14*100%</f>
        <v>0.9</v>
      </c>
      <c r="AC14" s="78"/>
      <c r="AD14" s="373">
        <v>1323.66</v>
      </c>
      <c r="AE14" s="94"/>
      <c r="AF14" s="91"/>
      <c r="AG14" s="91"/>
      <c r="AH14" s="67"/>
      <c r="AI14" s="67"/>
    </row>
    <row r="15" spans="1:35" s="68" customFormat="1" ht="15.75" customHeight="1">
      <c r="A15" s="92" t="s">
        <v>37</v>
      </c>
      <c r="B15" s="92"/>
      <c r="C15" s="92"/>
      <c r="D15" s="373">
        <v>24000</v>
      </c>
      <c r="E15" s="78"/>
      <c r="F15" s="78"/>
      <c r="G15" s="308">
        <v>0</v>
      </c>
      <c r="H15" s="275">
        <v>350</v>
      </c>
      <c r="I15" s="275">
        <v>23870.19</v>
      </c>
      <c r="J15" s="275">
        <v>0</v>
      </c>
      <c r="K15" s="275">
        <v>0</v>
      </c>
      <c r="L15" s="275">
        <v>0</v>
      </c>
      <c r="M15" s="275">
        <v>0</v>
      </c>
      <c r="N15" s="275">
        <v>0</v>
      </c>
      <c r="O15" s="275">
        <v>2243.79</v>
      </c>
      <c r="P15" s="275">
        <v>331</v>
      </c>
      <c r="Q15" s="275"/>
      <c r="R15" s="309"/>
      <c r="S15" s="78"/>
      <c r="T15" s="373">
        <f>SUM(G15:S15)</f>
        <v>26794.98</v>
      </c>
      <c r="U15" s="78"/>
      <c r="V15" s="78"/>
      <c r="W15" s="78"/>
      <c r="X15" s="78">
        <v>23000</v>
      </c>
      <c r="Y15" s="78"/>
      <c r="Z15" s="78">
        <f t="shared" si="0"/>
        <v>24000</v>
      </c>
      <c r="AA15" s="78"/>
      <c r="AB15" s="93">
        <f>Z15/D15*100%</f>
        <v>1</v>
      </c>
      <c r="AC15" s="78"/>
      <c r="AD15" s="373">
        <v>22566.33</v>
      </c>
      <c r="AE15" s="94"/>
      <c r="AF15" s="91"/>
      <c r="AG15" s="91"/>
      <c r="AH15" s="67"/>
      <c r="AI15" s="67"/>
    </row>
    <row r="16" spans="1:35" s="68" customFormat="1" ht="15.75" customHeight="1">
      <c r="A16" s="92" t="s">
        <v>38</v>
      </c>
      <c r="B16" s="92"/>
      <c r="C16" s="92"/>
      <c r="D16" s="373">
        <v>3000</v>
      </c>
      <c r="E16" s="78"/>
      <c r="F16" s="78"/>
      <c r="G16" s="308">
        <v>0</v>
      </c>
      <c r="H16" s="275">
        <v>0</v>
      </c>
      <c r="I16" s="275">
        <v>0</v>
      </c>
      <c r="J16" s="275">
        <v>0</v>
      </c>
      <c r="K16" s="275">
        <v>0</v>
      </c>
      <c r="L16" s="275">
        <v>0</v>
      </c>
      <c r="M16" s="275">
        <v>909.7</v>
      </c>
      <c r="N16" s="275">
        <v>0</v>
      </c>
      <c r="O16" s="275">
        <v>0</v>
      </c>
      <c r="P16" s="275"/>
      <c r="Q16" s="275"/>
      <c r="R16" s="309"/>
      <c r="S16" s="78"/>
      <c r="T16" s="373">
        <f>SUM(G16:S16)</f>
        <v>909.7</v>
      </c>
      <c r="U16" s="78"/>
      <c r="V16" s="78"/>
      <c r="W16" s="78"/>
      <c r="X16" s="78">
        <v>3100</v>
      </c>
      <c r="Y16" s="78"/>
      <c r="Z16" s="78">
        <f t="shared" si="0"/>
        <v>3000</v>
      </c>
      <c r="AA16" s="78"/>
      <c r="AB16" s="93">
        <f>Z16/D16*100%</f>
        <v>1</v>
      </c>
      <c r="AC16" s="78"/>
      <c r="AD16" s="373">
        <v>5471.05</v>
      </c>
      <c r="AE16" s="94"/>
      <c r="AF16" s="91"/>
      <c r="AG16" s="91"/>
      <c r="AH16" s="67"/>
      <c r="AI16" s="67"/>
    </row>
    <row r="17" spans="1:35" s="68" customFormat="1" ht="15.75" customHeight="1">
      <c r="A17" s="92" t="s">
        <v>39</v>
      </c>
      <c r="B17" s="92"/>
      <c r="C17" s="92"/>
      <c r="D17" s="373">
        <v>20000</v>
      </c>
      <c r="E17" s="78"/>
      <c r="F17" s="78"/>
      <c r="G17" s="308">
        <v>536</v>
      </c>
      <c r="H17" s="275">
        <v>1070.8499999999999</v>
      </c>
      <c r="I17" s="275">
        <v>1468.48</v>
      </c>
      <c r="J17" s="275">
        <v>1252.21</v>
      </c>
      <c r="K17" s="275">
        <v>824.7</v>
      </c>
      <c r="L17" s="275">
        <v>1110.04</v>
      </c>
      <c r="M17" s="275">
        <v>1088.1099999999999</v>
      </c>
      <c r="N17" s="275">
        <v>1378.65</v>
      </c>
      <c r="O17" s="275">
        <v>870.93</v>
      </c>
      <c r="P17" s="275">
        <v>767.02</v>
      </c>
      <c r="Q17" s="275"/>
      <c r="R17" s="309"/>
      <c r="S17" s="78"/>
      <c r="T17" s="373">
        <f>SUM(G17:S17)</f>
        <v>10366.99</v>
      </c>
      <c r="U17" s="78"/>
      <c r="V17" s="78"/>
      <c r="W17" s="78"/>
      <c r="X17" s="78">
        <v>20000</v>
      </c>
      <c r="Y17" s="78"/>
      <c r="Z17" s="78">
        <f t="shared" si="0"/>
        <v>19464</v>
      </c>
      <c r="AA17" s="78"/>
      <c r="AB17" s="93">
        <f>Z17/D17*100%</f>
        <v>0.97319999999999995</v>
      </c>
      <c r="AC17" s="78"/>
      <c r="AD17" s="373">
        <v>13787.97</v>
      </c>
      <c r="AE17" s="70"/>
      <c r="AF17" s="91"/>
      <c r="AG17" s="91"/>
      <c r="AH17" s="67"/>
      <c r="AI17" s="67"/>
    </row>
    <row r="18" spans="1:35" s="68" customFormat="1" ht="15.75" customHeight="1">
      <c r="A18" s="92" t="s">
        <v>40</v>
      </c>
      <c r="B18" s="92"/>
      <c r="C18" s="92"/>
      <c r="D18" s="376">
        <v>9300</v>
      </c>
      <c r="E18" s="78"/>
      <c r="F18" s="78"/>
      <c r="G18" s="314"/>
      <c r="H18" s="278"/>
      <c r="I18" s="278"/>
      <c r="J18" s="278"/>
      <c r="K18" s="278"/>
      <c r="L18" s="278"/>
      <c r="M18" s="278"/>
      <c r="N18" s="278"/>
      <c r="O18" s="278">
        <v>7941.55</v>
      </c>
      <c r="P18" s="278"/>
      <c r="Q18" s="278"/>
      <c r="R18" s="315"/>
      <c r="S18" s="78"/>
      <c r="T18" s="376">
        <f>SUM(G18:S18)</f>
        <v>7941.55</v>
      </c>
      <c r="U18" s="78"/>
      <c r="V18" s="78"/>
      <c r="W18" s="78"/>
      <c r="X18" s="95">
        <v>12000</v>
      </c>
      <c r="Y18" s="95"/>
      <c r="Z18" s="95">
        <f t="shared" si="0"/>
        <v>9300</v>
      </c>
      <c r="AA18" s="78"/>
      <c r="AB18" s="96">
        <f>Z18/D18*100%</f>
        <v>1</v>
      </c>
      <c r="AC18" s="78"/>
      <c r="AD18" s="376">
        <v>7920</v>
      </c>
      <c r="AE18" s="70"/>
      <c r="AF18" s="91"/>
      <c r="AG18" s="91"/>
      <c r="AH18" s="67"/>
      <c r="AI18" s="67"/>
    </row>
    <row r="19" spans="1:35" s="68" customFormat="1" ht="15" customHeight="1">
      <c r="C19" s="67"/>
      <c r="D19" s="373">
        <f>SUM(D8:D18)</f>
        <v>1138857.8</v>
      </c>
      <c r="E19" s="77"/>
      <c r="F19" s="77"/>
      <c r="G19" s="308">
        <f>SUM(G8:G18)</f>
        <v>60181.38</v>
      </c>
      <c r="H19" s="275">
        <f>SUM(H8:H18)</f>
        <v>60668.51</v>
      </c>
      <c r="I19" s="275">
        <f>SUM(I8:I18)</f>
        <v>85210.47</v>
      </c>
      <c r="J19" s="275">
        <f>SUM(J8:J18)</f>
        <v>61206.71</v>
      </c>
      <c r="K19" s="275">
        <f>SUM(K8:K18)</f>
        <v>63178.879999999997</v>
      </c>
      <c r="L19" s="275">
        <f>SUM(L8:L18)</f>
        <v>85891.989999999991</v>
      </c>
      <c r="M19" s="275">
        <f>SUM(M8:M18)</f>
        <v>127892.76</v>
      </c>
      <c r="N19" s="275">
        <f>SUM(N8:N18)</f>
        <v>83696.279999999984</v>
      </c>
      <c r="O19" s="275">
        <f>SUM(O8:O18)</f>
        <v>92069.219999999987</v>
      </c>
      <c r="P19" s="275">
        <f>SUM(P8:P18)</f>
        <v>71579.150000000009</v>
      </c>
      <c r="Q19" s="275">
        <f>SUM(Q8:Q18)</f>
        <v>0</v>
      </c>
      <c r="R19" s="309">
        <f>SUM(R8:R18)</f>
        <v>0</v>
      </c>
      <c r="S19" s="77"/>
      <c r="T19" s="373">
        <f>SUM(G19:S19)</f>
        <v>791575.35</v>
      </c>
      <c r="U19" s="78"/>
      <c r="V19" s="77"/>
      <c r="W19" s="97"/>
      <c r="X19" s="77">
        <f>SUM(X8:X18)</f>
        <v>897334.05070000002</v>
      </c>
      <c r="Y19" s="77"/>
      <c r="Z19" s="78">
        <f t="shared" si="0"/>
        <v>1078676.4200000002</v>
      </c>
      <c r="AA19" s="77"/>
      <c r="AB19" s="98">
        <f>Z19/D19*100%</f>
        <v>0.94715637018071974</v>
      </c>
      <c r="AC19" s="78"/>
      <c r="AD19" s="373">
        <f>SUM(AD8:AD18)</f>
        <v>810465.78999999992</v>
      </c>
      <c r="AE19" s="94"/>
      <c r="AF19" s="99"/>
      <c r="AG19" s="99"/>
      <c r="AH19" s="67"/>
      <c r="AI19" s="67"/>
    </row>
    <row r="20" spans="1:35" s="107" customFormat="1">
      <c r="A20" s="100" t="s">
        <v>41</v>
      </c>
      <c r="B20" s="100"/>
      <c r="C20" s="101"/>
      <c r="D20" s="377"/>
      <c r="E20" s="102"/>
      <c r="F20" s="102"/>
      <c r="G20" s="316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317"/>
      <c r="S20" s="102"/>
      <c r="T20" s="377"/>
      <c r="U20" s="103"/>
      <c r="V20" s="102"/>
      <c r="W20" s="104"/>
      <c r="X20" s="102"/>
      <c r="Y20" s="102"/>
      <c r="Z20" s="102"/>
      <c r="AA20" s="102"/>
      <c r="AB20" s="102"/>
      <c r="AC20" s="103"/>
      <c r="AD20" s="377"/>
      <c r="AE20" s="70"/>
      <c r="AF20" s="105"/>
      <c r="AG20" s="105"/>
      <c r="AH20" s="106"/>
      <c r="AI20" s="106"/>
    </row>
    <row r="21" spans="1:35" s="68" customFormat="1">
      <c r="A21" s="92" t="s">
        <v>42</v>
      </c>
      <c r="B21" s="92"/>
      <c r="C21" s="92"/>
      <c r="D21" s="373">
        <v>161770</v>
      </c>
      <c r="E21" s="78"/>
      <c r="F21" s="78"/>
      <c r="G21" s="308">
        <v>13270</v>
      </c>
      <c r="H21" s="275">
        <v>11370</v>
      </c>
      <c r="I21" s="275">
        <v>11516.15</v>
      </c>
      <c r="J21" s="275">
        <v>12416.67</v>
      </c>
      <c r="K21" s="275">
        <v>12700</v>
      </c>
      <c r="L21" s="275">
        <v>13450</v>
      </c>
      <c r="M21" s="275">
        <v>14200</v>
      </c>
      <c r="N21" s="275">
        <v>14146.78</v>
      </c>
      <c r="O21" s="275">
        <v>15365.16</v>
      </c>
      <c r="P21" s="275">
        <v>16354.83</v>
      </c>
      <c r="Q21" s="275"/>
      <c r="R21" s="309"/>
      <c r="S21" s="78"/>
      <c r="T21" s="373">
        <f>SUM(G21:S21)</f>
        <v>134789.59</v>
      </c>
      <c r="U21" s="78"/>
      <c r="V21" s="78"/>
      <c r="W21" s="78"/>
      <c r="X21" s="78">
        <v>160711.60999999999</v>
      </c>
      <c r="Y21" s="78"/>
      <c r="Z21" s="78">
        <f t="shared" ref="Z21:Z30" si="1">D21-G21</f>
        <v>148500</v>
      </c>
      <c r="AA21" s="78"/>
      <c r="AB21" s="93">
        <f>Z21/D21*100%</f>
        <v>0.9179699573468505</v>
      </c>
      <c r="AC21" s="78"/>
      <c r="AD21" s="373">
        <v>150443.22</v>
      </c>
      <c r="AE21" s="70"/>
      <c r="AF21" s="91"/>
      <c r="AG21" s="91"/>
      <c r="AH21" s="67"/>
      <c r="AI21" s="67"/>
    </row>
    <row r="22" spans="1:35" s="68" customFormat="1">
      <c r="A22" s="92" t="s">
        <v>31</v>
      </c>
      <c r="B22" s="92"/>
      <c r="C22" s="92"/>
      <c r="D22" s="373">
        <v>1200</v>
      </c>
      <c r="E22" s="78"/>
      <c r="F22" s="78"/>
      <c r="G22" s="308">
        <v>100</v>
      </c>
      <c r="H22" s="275">
        <v>0</v>
      </c>
      <c r="I22" s="275">
        <v>0</v>
      </c>
      <c r="J22" s="275">
        <v>0</v>
      </c>
      <c r="K22" s="275">
        <v>0</v>
      </c>
      <c r="L22" s="275">
        <v>150</v>
      </c>
      <c r="M22" s="275">
        <v>135</v>
      </c>
      <c r="N22" s="275">
        <v>190</v>
      </c>
      <c r="O22" s="275">
        <v>190</v>
      </c>
      <c r="P22" s="275">
        <v>185</v>
      </c>
      <c r="Q22" s="275"/>
      <c r="R22" s="309"/>
      <c r="S22" s="78"/>
      <c r="T22" s="373">
        <f>SUM(G22:S22)</f>
        <v>950</v>
      </c>
      <c r="U22" s="78"/>
      <c r="V22" s="78"/>
      <c r="W22" s="78"/>
      <c r="X22" s="78">
        <v>1000</v>
      </c>
      <c r="Y22" s="78"/>
      <c r="Z22" s="78">
        <f t="shared" si="1"/>
        <v>1100</v>
      </c>
      <c r="AA22" s="78"/>
      <c r="AB22" s="93">
        <f>Z22/D22*100%</f>
        <v>0.91666666666666663</v>
      </c>
      <c r="AC22" s="78"/>
      <c r="AD22" s="373">
        <v>1000</v>
      </c>
      <c r="AE22" s="70"/>
      <c r="AF22" s="91"/>
      <c r="AG22" s="91"/>
      <c r="AH22" s="67"/>
      <c r="AI22" s="67"/>
    </row>
    <row r="23" spans="1:35" s="68" customFormat="1">
      <c r="A23" s="92" t="s">
        <v>32</v>
      </c>
      <c r="B23" s="92"/>
      <c r="C23" s="92"/>
      <c r="D23" s="373">
        <v>27000</v>
      </c>
      <c r="E23" s="78"/>
      <c r="F23" s="78"/>
      <c r="G23" s="308">
        <v>0</v>
      </c>
      <c r="H23" s="275">
        <v>0</v>
      </c>
      <c r="I23" s="275">
        <v>0</v>
      </c>
      <c r="J23" s="275">
        <v>0</v>
      </c>
      <c r="K23" s="275">
        <v>0</v>
      </c>
      <c r="L23" s="275"/>
      <c r="M23" s="275">
        <v>6400</v>
      </c>
      <c r="N23" s="275">
        <v>0</v>
      </c>
      <c r="O23" s="275">
        <v>0</v>
      </c>
      <c r="P23" s="275"/>
      <c r="Q23" s="275"/>
      <c r="R23" s="309"/>
      <c r="S23" s="78"/>
      <c r="T23" s="373">
        <f>SUM(G23:S23)</f>
        <v>6400</v>
      </c>
      <c r="U23" s="78"/>
      <c r="V23" s="78"/>
      <c r="W23" s="78"/>
      <c r="X23" s="78">
        <v>30200</v>
      </c>
      <c r="Y23" s="78"/>
      <c r="Z23" s="78">
        <f t="shared" si="1"/>
        <v>27000</v>
      </c>
      <c r="AA23" s="78"/>
      <c r="AB23" s="93">
        <f>Z23/D23*100%</f>
        <v>1</v>
      </c>
      <c r="AC23" s="78"/>
      <c r="AD23" s="373">
        <v>16706.63</v>
      </c>
      <c r="AE23" s="70"/>
      <c r="AF23" s="91"/>
      <c r="AG23" s="91"/>
      <c r="AH23" s="67"/>
      <c r="AI23" s="67"/>
    </row>
    <row r="24" spans="1:35" s="68" customFormat="1">
      <c r="A24" s="92" t="s">
        <v>33</v>
      </c>
      <c r="B24" s="92"/>
      <c r="C24" s="92"/>
      <c r="D24" s="373">
        <v>24540.100000000002</v>
      </c>
      <c r="E24" s="78"/>
      <c r="F24" s="78"/>
      <c r="G24" s="308">
        <v>1245</v>
      </c>
      <c r="H24" s="275">
        <v>998</v>
      </c>
      <c r="I24" s="275">
        <v>1019</v>
      </c>
      <c r="J24" s="275">
        <v>1136</v>
      </c>
      <c r="K24" s="275">
        <v>1172</v>
      </c>
      <c r="L24" s="275">
        <v>1292</v>
      </c>
      <c r="M24" s="275">
        <v>1981</v>
      </c>
      <c r="N24" s="275">
        <v>1389</v>
      </c>
      <c r="O24" s="275">
        <v>1457</v>
      </c>
      <c r="P24" s="275">
        <v>1601</v>
      </c>
      <c r="Q24" s="275"/>
      <c r="R24" s="309"/>
      <c r="S24" s="78"/>
      <c r="T24" s="373">
        <f>SUM(G24:S24)</f>
        <v>13290</v>
      </c>
      <c r="U24" s="78"/>
      <c r="V24" s="78"/>
      <c r="W24" s="78"/>
      <c r="X24" s="78">
        <v>24818.509299999998</v>
      </c>
      <c r="Y24" s="78"/>
      <c r="Z24" s="78">
        <f t="shared" si="1"/>
        <v>23295.100000000002</v>
      </c>
      <c r="AA24" s="78"/>
      <c r="AB24" s="93">
        <f>Z24/D24*100%</f>
        <v>0.94926671040460309</v>
      </c>
      <c r="AC24" s="78"/>
      <c r="AD24" s="373">
        <v>17485</v>
      </c>
      <c r="AE24" s="70"/>
      <c r="AF24" s="91"/>
      <c r="AG24" s="91"/>
      <c r="AH24" s="67"/>
      <c r="AI24" s="67"/>
    </row>
    <row r="25" spans="1:35" s="68" customFormat="1">
      <c r="A25" s="92" t="s">
        <v>34</v>
      </c>
      <c r="B25" s="92"/>
      <c r="C25" s="92"/>
      <c r="D25" s="373">
        <v>3000</v>
      </c>
      <c r="E25" s="78"/>
      <c r="F25" s="78"/>
      <c r="G25" s="308">
        <v>162.65</v>
      </c>
      <c r="H25" s="275">
        <v>130.30000000000001</v>
      </c>
      <c r="I25" s="275">
        <v>130.30000000000001</v>
      </c>
      <c r="J25" s="275">
        <v>146.94999999999999</v>
      </c>
      <c r="K25" s="275">
        <v>152.15</v>
      </c>
      <c r="L25" s="275">
        <v>168.8</v>
      </c>
      <c r="M25" s="275">
        <v>181.1</v>
      </c>
      <c r="N25" s="275">
        <v>182.8</v>
      </c>
      <c r="O25" s="275">
        <v>196.6</v>
      </c>
      <c r="P25" s="275">
        <v>213.85</v>
      </c>
      <c r="Q25" s="275"/>
      <c r="R25" s="309"/>
      <c r="S25" s="78"/>
      <c r="T25" s="373">
        <f>SUM(G25:S25)</f>
        <v>1665.4999999999998</v>
      </c>
      <c r="U25" s="78"/>
      <c r="V25" s="78"/>
      <c r="W25" s="78"/>
      <c r="X25" s="78">
        <v>2400</v>
      </c>
      <c r="Y25" s="78"/>
      <c r="Z25" s="78">
        <f t="shared" si="1"/>
        <v>2837.35</v>
      </c>
      <c r="AA25" s="78"/>
      <c r="AB25" s="93">
        <f>Z25/D25*100%</f>
        <v>0.94578333333333331</v>
      </c>
      <c r="AC25" s="78"/>
      <c r="AD25" s="373">
        <v>1859</v>
      </c>
      <c r="AE25" s="70"/>
      <c r="AF25" s="91"/>
      <c r="AG25" s="91"/>
      <c r="AH25" s="67"/>
      <c r="AI25" s="67"/>
    </row>
    <row r="26" spans="1:35" s="68" customFormat="1">
      <c r="A26" s="92" t="s">
        <v>35</v>
      </c>
      <c r="B26" s="92"/>
      <c r="C26" s="92"/>
      <c r="D26" s="373">
        <v>3000</v>
      </c>
      <c r="E26" s="78"/>
      <c r="F26" s="78"/>
      <c r="G26" s="308">
        <v>25</v>
      </c>
      <c r="H26" s="275">
        <v>0</v>
      </c>
      <c r="I26" s="275">
        <v>0</v>
      </c>
      <c r="J26" s="275">
        <v>0</v>
      </c>
      <c r="K26" s="275">
        <v>38</v>
      </c>
      <c r="L26" s="275">
        <v>0</v>
      </c>
      <c r="M26" s="275">
        <v>0</v>
      </c>
      <c r="N26" s="275">
        <v>0</v>
      </c>
      <c r="O26" s="275">
        <v>0</v>
      </c>
      <c r="P26" s="275">
        <v>0</v>
      </c>
      <c r="Q26" s="275"/>
      <c r="R26" s="309"/>
      <c r="S26" s="78"/>
      <c r="T26" s="373">
        <f>SUM(G26:S26)</f>
        <v>63</v>
      </c>
      <c r="U26" s="78"/>
      <c r="V26" s="78"/>
      <c r="W26" s="78"/>
      <c r="X26" s="78">
        <v>1000</v>
      </c>
      <c r="Y26" s="78"/>
      <c r="Z26" s="78">
        <f t="shared" si="1"/>
        <v>2975</v>
      </c>
      <c r="AA26" s="78"/>
      <c r="AB26" s="93">
        <f>Z26/D26*100%</f>
        <v>0.9916666666666667</v>
      </c>
      <c r="AC26" s="78"/>
      <c r="AD26" s="373">
        <v>58</v>
      </c>
      <c r="AE26" s="70"/>
      <c r="AF26" s="91"/>
      <c r="AG26" s="91"/>
      <c r="AH26" s="67"/>
      <c r="AI26" s="67"/>
    </row>
    <row r="27" spans="1:35" s="68" customFormat="1">
      <c r="A27" s="92" t="s">
        <v>36</v>
      </c>
      <c r="B27" s="92"/>
      <c r="C27" s="92"/>
      <c r="D27" s="373">
        <v>1000</v>
      </c>
      <c r="E27" s="78"/>
      <c r="F27" s="78"/>
      <c r="G27" s="308">
        <v>0</v>
      </c>
      <c r="H27" s="275">
        <v>0</v>
      </c>
      <c r="I27" s="275">
        <v>0</v>
      </c>
      <c r="J27" s="275">
        <v>0</v>
      </c>
      <c r="K27" s="275">
        <v>0</v>
      </c>
      <c r="L27" s="275">
        <v>0</v>
      </c>
      <c r="M27" s="275">
        <v>0</v>
      </c>
      <c r="N27" s="275">
        <v>0</v>
      </c>
      <c r="O27" s="275">
        <v>0</v>
      </c>
      <c r="P27" s="275">
        <v>0</v>
      </c>
      <c r="Q27" s="275"/>
      <c r="R27" s="309"/>
      <c r="S27" s="78"/>
      <c r="T27" s="373">
        <f>SUM(G27:S27)</f>
        <v>0</v>
      </c>
      <c r="U27" s="78"/>
      <c r="V27" s="78"/>
      <c r="W27" s="78"/>
      <c r="X27" s="78">
        <v>840</v>
      </c>
      <c r="Y27" s="78"/>
      <c r="Z27" s="78">
        <f t="shared" si="1"/>
        <v>1000</v>
      </c>
      <c r="AA27" s="78"/>
      <c r="AB27" s="93">
        <f>Z27/D27*100%</f>
        <v>1</v>
      </c>
      <c r="AC27" s="78"/>
      <c r="AD27" s="373">
        <v>0</v>
      </c>
      <c r="AE27" s="70"/>
      <c r="AF27" s="91"/>
      <c r="AG27" s="91"/>
      <c r="AH27" s="67"/>
      <c r="AI27" s="67"/>
    </row>
    <row r="28" spans="1:35" s="68" customFormat="1" ht="15.75" customHeight="1">
      <c r="A28" s="92" t="s">
        <v>38</v>
      </c>
      <c r="B28" s="92"/>
      <c r="C28" s="92"/>
      <c r="D28" s="373">
        <v>7000</v>
      </c>
      <c r="E28" s="78"/>
      <c r="F28" s="78"/>
      <c r="G28" s="308">
        <v>1050</v>
      </c>
      <c r="H28" s="275">
        <v>987.5</v>
      </c>
      <c r="I28" s="275">
        <v>700</v>
      </c>
      <c r="J28" s="275">
        <v>420</v>
      </c>
      <c r="K28" s="275">
        <v>135.5</v>
      </c>
      <c r="L28" s="275">
        <v>700</v>
      </c>
      <c r="M28" s="275">
        <v>1050</v>
      </c>
      <c r="N28" s="275">
        <v>733.9</v>
      </c>
      <c r="O28" s="275">
        <v>233.35</v>
      </c>
      <c r="P28" s="275"/>
      <c r="Q28" s="275"/>
      <c r="R28" s="309"/>
      <c r="S28" s="78"/>
      <c r="T28" s="373">
        <f>SUM(G28:S28)</f>
        <v>6010.25</v>
      </c>
      <c r="U28" s="78"/>
      <c r="V28" s="78"/>
      <c r="W28" s="78"/>
      <c r="X28" s="78">
        <v>1400</v>
      </c>
      <c r="Y28" s="78"/>
      <c r="Z28" s="78">
        <f t="shared" si="1"/>
        <v>5950</v>
      </c>
      <c r="AA28" s="78"/>
      <c r="AB28" s="93">
        <f>Z28/D28*100%</f>
        <v>0.85</v>
      </c>
      <c r="AC28" s="78"/>
      <c r="AD28" s="373">
        <v>0</v>
      </c>
      <c r="AE28" s="94"/>
      <c r="AF28" s="91"/>
      <c r="AG28" s="91"/>
      <c r="AH28" s="67"/>
      <c r="AI28" s="67"/>
    </row>
    <row r="29" spans="1:35" s="68" customFormat="1">
      <c r="A29" s="92" t="s">
        <v>39</v>
      </c>
      <c r="B29" s="92"/>
      <c r="C29" s="92"/>
      <c r="D29" s="376">
        <v>3000</v>
      </c>
      <c r="E29" s="78"/>
      <c r="F29" s="78"/>
      <c r="G29" s="314"/>
      <c r="H29" s="278">
        <v>292.7</v>
      </c>
      <c r="I29" s="278">
        <v>-20</v>
      </c>
      <c r="J29" s="278">
        <v>265.2</v>
      </c>
      <c r="K29" s="278">
        <v>93.6</v>
      </c>
      <c r="L29" s="278">
        <v>287.8</v>
      </c>
      <c r="M29" s="278">
        <v>459.5</v>
      </c>
      <c r="N29" s="278">
        <v>220.4</v>
      </c>
      <c r="O29" s="278">
        <v>216.6</v>
      </c>
      <c r="P29" s="278">
        <v>348.1</v>
      </c>
      <c r="Q29" s="278"/>
      <c r="R29" s="315"/>
      <c r="S29" s="78"/>
      <c r="T29" s="376">
        <f>SUM(G29:S29)</f>
        <v>2163.9</v>
      </c>
      <c r="U29" s="78"/>
      <c r="V29" s="78"/>
      <c r="W29" s="78"/>
      <c r="X29" s="95">
        <v>3000</v>
      </c>
      <c r="Y29" s="95"/>
      <c r="Z29" s="95">
        <f t="shared" si="1"/>
        <v>3000</v>
      </c>
      <c r="AA29" s="78"/>
      <c r="AB29" s="96">
        <f>Z29/D29*100%</f>
        <v>1</v>
      </c>
      <c r="AC29" s="78"/>
      <c r="AD29" s="376">
        <v>1740.99</v>
      </c>
      <c r="AE29" s="70"/>
      <c r="AF29" s="91"/>
      <c r="AG29" s="91"/>
      <c r="AH29" s="67"/>
      <c r="AI29" s="67"/>
    </row>
    <row r="30" spans="1:35" s="68" customFormat="1">
      <c r="C30" s="67"/>
      <c r="D30" s="373">
        <f>SUM(D21:D29)</f>
        <v>231510.1</v>
      </c>
      <c r="E30" s="77"/>
      <c r="F30" s="77"/>
      <c r="G30" s="308">
        <f>SUM(G21:G29)</f>
        <v>15852.65</v>
      </c>
      <c r="H30" s="275">
        <f>SUM(H21:H29)</f>
        <v>13778.5</v>
      </c>
      <c r="I30" s="275">
        <f>SUM(I21:I29)</f>
        <v>13345.449999999999</v>
      </c>
      <c r="J30" s="275">
        <f>SUM(J21:J29)</f>
        <v>14384.820000000002</v>
      </c>
      <c r="K30" s="275">
        <f>SUM(K21:K29)</f>
        <v>14291.25</v>
      </c>
      <c r="L30" s="275">
        <f>SUM(L21:L29)</f>
        <v>16048.599999999999</v>
      </c>
      <c r="M30" s="275">
        <f>SUM(M21:M29)</f>
        <v>24406.6</v>
      </c>
      <c r="N30" s="275">
        <f>SUM(N21:N29)</f>
        <v>16862.88</v>
      </c>
      <c r="O30" s="275">
        <f>SUM(O21:O29)</f>
        <v>17658.709999999995</v>
      </c>
      <c r="P30" s="275">
        <f>SUM(P21:P29)</f>
        <v>18702.78</v>
      </c>
      <c r="Q30" s="275">
        <f>SUM(Q21:Q29)</f>
        <v>0</v>
      </c>
      <c r="R30" s="309">
        <f>SUM(R21:R29)</f>
        <v>0</v>
      </c>
      <c r="S30" s="77"/>
      <c r="T30" s="373">
        <f>SUM(G30:S30)</f>
        <v>165332.24</v>
      </c>
      <c r="U30" s="78"/>
      <c r="V30" s="77"/>
      <c r="W30" s="97"/>
      <c r="X30" s="77">
        <f>SUM(X21:X29)</f>
        <v>225370.11929999999</v>
      </c>
      <c r="Y30" s="77"/>
      <c r="Z30" s="77">
        <f t="shared" si="1"/>
        <v>215657.45</v>
      </c>
      <c r="AA30" s="77"/>
      <c r="AB30" s="98">
        <f>Z30/D30*100%</f>
        <v>0.93152501769901186</v>
      </c>
      <c r="AC30" s="78"/>
      <c r="AD30" s="373">
        <f>SUM(AD21:AD29)</f>
        <v>189292.84</v>
      </c>
      <c r="AE30" s="108"/>
      <c r="AF30" s="99"/>
      <c r="AG30" s="99"/>
      <c r="AH30" s="67"/>
      <c r="AI30" s="67"/>
    </row>
    <row r="31" spans="1:35" s="107" customFormat="1" ht="11.25" customHeight="1">
      <c r="C31" s="106"/>
      <c r="D31" s="378"/>
      <c r="E31" s="109"/>
      <c r="F31" s="109"/>
      <c r="G31" s="318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319"/>
      <c r="S31" s="109"/>
      <c r="T31" s="378"/>
      <c r="U31" s="104"/>
      <c r="V31" s="109"/>
      <c r="W31" s="104"/>
      <c r="X31" s="109"/>
      <c r="Y31" s="109"/>
      <c r="Z31" s="109"/>
      <c r="AA31" s="109"/>
      <c r="AB31" s="109"/>
      <c r="AC31" s="104"/>
      <c r="AD31" s="378"/>
      <c r="AE31" s="70"/>
      <c r="AF31" s="105"/>
      <c r="AG31" s="105"/>
      <c r="AH31" s="106"/>
      <c r="AI31" s="106"/>
    </row>
    <row r="32" spans="1:35" s="68" customFormat="1">
      <c r="A32" s="88" t="s">
        <v>43</v>
      </c>
      <c r="B32" s="88"/>
      <c r="C32" s="67"/>
      <c r="D32" s="385">
        <f>D19+D30</f>
        <v>1370367.9000000001</v>
      </c>
      <c r="E32" s="90"/>
      <c r="F32" s="90"/>
      <c r="G32" s="320">
        <f>G19+G30</f>
        <v>76034.03</v>
      </c>
      <c r="H32" s="281">
        <f>H19+H30</f>
        <v>74447.010000000009</v>
      </c>
      <c r="I32" s="281">
        <f>I19+I30</f>
        <v>98555.92</v>
      </c>
      <c r="J32" s="281">
        <f>J19+J30</f>
        <v>75591.53</v>
      </c>
      <c r="K32" s="281">
        <f>K19+K30</f>
        <v>77470.13</v>
      </c>
      <c r="L32" s="281">
        <f>L19+L30</f>
        <v>101940.59</v>
      </c>
      <c r="M32" s="281">
        <f>M19+M30</f>
        <v>152299.35999999999</v>
      </c>
      <c r="N32" s="281">
        <f>N19+N30</f>
        <v>100559.15999999999</v>
      </c>
      <c r="O32" s="281">
        <f>O19+O30</f>
        <v>109727.92999999998</v>
      </c>
      <c r="P32" s="281">
        <f>P19+P30</f>
        <v>90281.930000000008</v>
      </c>
      <c r="Q32" s="281">
        <f>Q19+Q30</f>
        <v>0</v>
      </c>
      <c r="R32" s="321">
        <f>R19+R30</f>
        <v>0</v>
      </c>
      <c r="S32" s="90"/>
      <c r="T32" s="379">
        <f>SUM(G32:S32)</f>
        <v>956907.59</v>
      </c>
      <c r="U32" s="90"/>
      <c r="V32" s="90"/>
      <c r="W32" s="90"/>
      <c r="X32" s="110">
        <f>X19+X30</f>
        <v>1122704.17</v>
      </c>
      <c r="Y32" s="110"/>
      <c r="Z32" s="110">
        <f>D32-G32</f>
        <v>1294333.8700000001</v>
      </c>
      <c r="AA32" s="90"/>
      <c r="AB32" s="111">
        <f>Z32/D32*100%</f>
        <v>0.9445156078159741</v>
      </c>
      <c r="AC32" s="90"/>
      <c r="AD32" s="385">
        <f>AD19+AD30</f>
        <v>999758.62999999989</v>
      </c>
      <c r="AE32" s="70"/>
      <c r="AF32" s="91"/>
      <c r="AG32" s="91"/>
      <c r="AH32" s="67"/>
      <c r="AI32" s="67"/>
    </row>
    <row r="33" spans="1:35" ht="14.25" customHeight="1">
      <c r="D33" s="380"/>
      <c r="G33" s="32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323"/>
      <c r="T33" s="380"/>
      <c r="AD33" s="380"/>
    </row>
    <row r="34" spans="1:35" s="68" customFormat="1">
      <c r="A34" s="88" t="s">
        <v>44</v>
      </c>
      <c r="B34" s="88"/>
      <c r="C34" s="67"/>
      <c r="D34" s="375"/>
      <c r="E34" s="89"/>
      <c r="F34" s="89"/>
      <c r="G34" s="312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313"/>
      <c r="S34" s="89"/>
      <c r="T34" s="375"/>
      <c r="U34" s="90"/>
      <c r="V34" s="89"/>
      <c r="W34" s="78"/>
      <c r="X34" s="89"/>
      <c r="Y34" s="89"/>
      <c r="Z34" s="89"/>
      <c r="AA34" s="89"/>
      <c r="AB34" s="89"/>
      <c r="AC34" s="90"/>
      <c r="AD34" s="375"/>
      <c r="AE34" s="70"/>
      <c r="AF34" s="91"/>
      <c r="AG34" s="91"/>
      <c r="AH34" s="67"/>
      <c r="AI34" s="67"/>
    </row>
    <row r="35" spans="1:35" s="68" customFormat="1">
      <c r="A35" s="115" t="s">
        <v>45</v>
      </c>
      <c r="B35" s="115"/>
      <c r="C35" s="116"/>
      <c r="D35" s="381"/>
      <c r="E35" s="117"/>
      <c r="F35" s="117"/>
      <c r="G35" s="324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325"/>
      <c r="S35" s="117"/>
      <c r="T35" s="381"/>
      <c r="U35" s="118"/>
      <c r="V35" s="117"/>
      <c r="W35" s="78"/>
      <c r="X35" s="117"/>
      <c r="Y35" s="117"/>
      <c r="Z35" s="117"/>
      <c r="AA35" s="117"/>
      <c r="AB35" s="117"/>
      <c r="AC35" s="118"/>
      <c r="AD35" s="381"/>
      <c r="AE35" s="70"/>
      <c r="AF35" s="91"/>
      <c r="AG35" s="91"/>
      <c r="AH35" s="67"/>
      <c r="AI35" s="67"/>
    </row>
    <row r="36" spans="1:35" s="68" customFormat="1">
      <c r="A36" s="92" t="s">
        <v>46</v>
      </c>
      <c r="B36" s="92"/>
      <c r="C36" s="92"/>
      <c r="D36" s="373">
        <v>20000</v>
      </c>
      <c r="E36" s="78"/>
      <c r="F36" s="78"/>
      <c r="G36" s="308">
        <v>1685.08</v>
      </c>
      <c r="H36" s="275">
        <v>598.73</v>
      </c>
      <c r="I36" s="275">
        <v>2043.06</v>
      </c>
      <c r="J36" s="275">
        <v>2053.4699999999998</v>
      </c>
      <c r="K36" s="275">
        <v>2409.92</v>
      </c>
      <c r="L36" s="275">
        <v>3517.15</v>
      </c>
      <c r="M36" s="275">
        <v>2484.91</v>
      </c>
      <c r="N36" s="275">
        <v>2382.1</v>
      </c>
      <c r="O36" s="275">
        <v>2375.4</v>
      </c>
      <c r="P36" s="275">
        <v>2305.5300000000002</v>
      </c>
      <c r="Q36" s="275"/>
      <c r="R36" s="309"/>
      <c r="S36" s="78"/>
      <c r="T36" s="373">
        <f>SUM(G36:S36)</f>
        <v>21855.35</v>
      </c>
      <c r="U36" s="78"/>
      <c r="V36" s="78"/>
      <c r="W36" s="78"/>
      <c r="X36" s="78">
        <v>16200</v>
      </c>
      <c r="Y36" s="78"/>
      <c r="Z36" s="78">
        <f>D36-G36</f>
        <v>18314.919999999998</v>
      </c>
      <c r="AA36" s="78"/>
      <c r="AB36" s="93">
        <f>Z36/D36*100%</f>
        <v>0.91574599999999995</v>
      </c>
      <c r="AC36" s="78"/>
      <c r="AD36" s="373">
        <v>20899.740000000002</v>
      </c>
      <c r="AE36" s="70"/>
      <c r="AF36" s="91"/>
      <c r="AG36" s="91"/>
      <c r="AH36" s="67"/>
      <c r="AI36" s="67"/>
    </row>
    <row r="37" spans="1:35" s="68" customFormat="1">
      <c r="A37" s="92" t="s">
        <v>47</v>
      </c>
      <c r="B37" s="92"/>
      <c r="C37" s="92"/>
      <c r="D37" s="376">
        <v>12000</v>
      </c>
      <c r="E37" s="78"/>
      <c r="F37" s="78"/>
      <c r="G37" s="314">
        <v>0</v>
      </c>
      <c r="H37" s="278">
        <v>904.25</v>
      </c>
      <c r="I37" s="278">
        <v>1184.3</v>
      </c>
      <c r="J37" s="278">
        <v>1349</v>
      </c>
      <c r="K37" s="278">
        <v>1395.05</v>
      </c>
      <c r="L37" s="278">
        <v>1238.55</v>
      </c>
      <c r="M37" s="278">
        <v>1727.3</v>
      </c>
      <c r="N37" s="278">
        <v>1487.6</v>
      </c>
      <c r="O37" s="278">
        <v>1065.98</v>
      </c>
      <c r="P37" s="278">
        <v>1476.95</v>
      </c>
      <c r="Q37" s="278"/>
      <c r="R37" s="315"/>
      <c r="S37" s="78"/>
      <c r="T37" s="376">
        <f>SUM(G37:S37)</f>
        <v>11828.980000000001</v>
      </c>
      <c r="U37" s="78"/>
      <c r="V37" s="78"/>
      <c r="W37" s="78"/>
      <c r="X37" s="95">
        <v>18000</v>
      </c>
      <c r="Y37" s="95"/>
      <c r="Z37" s="95">
        <f>D37-G37</f>
        <v>12000</v>
      </c>
      <c r="AA37" s="78"/>
      <c r="AB37" s="96">
        <f>Z37/D37*100%</f>
        <v>1</v>
      </c>
      <c r="AC37" s="78"/>
      <c r="AD37" s="376">
        <v>11778.16</v>
      </c>
      <c r="AE37" s="70"/>
      <c r="AF37" s="91"/>
      <c r="AG37" s="91"/>
      <c r="AH37" s="67"/>
      <c r="AI37" s="67"/>
    </row>
    <row r="38" spans="1:35" s="68" customFormat="1">
      <c r="A38" s="92"/>
      <c r="B38" s="92"/>
      <c r="C38" s="92"/>
      <c r="D38" s="373">
        <f>SUM(D36:D37)</f>
        <v>32000</v>
      </c>
      <c r="E38" s="78"/>
      <c r="F38" s="78"/>
      <c r="G38" s="308">
        <f>SUM(G36:G37)</f>
        <v>1685.08</v>
      </c>
      <c r="H38" s="275">
        <f>SUM(H36:H37)</f>
        <v>1502.98</v>
      </c>
      <c r="I38" s="275">
        <f>SUM(I36:I37)</f>
        <v>3227.3599999999997</v>
      </c>
      <c r="J38" s="275">
        <f>SUM(J36:J37)</f>
        <v>3402.47</v>
      </c>
      <c r="K38" s="275">
        <f>SUM(K36:K37)</f>
        <v>3804.9700000000003</v>
      </c>
      <c r="L38" s="275">
        <f>SUM(L36:L37)</f>
        <v>4755.7</v>
      </c>
      <c r="M38" s="275">
        <f>SUM(M36:M37)</f>
        <v>4212.21</v>
      </c>
      <c r="N38" s="275">
        <f>SUM(N36:N37)</f>
        <v>3869.7</v>
      </c>
      <c r="O38" s="275">
        <f>SUM(O36:O37)</f>
        <v>3441.38</v>
      </c>
      <c r="P38" s="275">
        <f>SUM(P36:P37)</f>
        <v>3782.4800000000005</v>
      </c>
      <c r="Q38" s="275">
        <f>SUM(Q36:Q37)</f>
        <v>0</v>
      </c>
      <c r="R38" s="309">
        <f>SUM(R36:R37)</f>
        <v>0</v>
      </c>
      <c r="S38" s="78"/>
      <c r="T38" s="373">
        <f>SUM(G38:S38)</f>
        <v>33684.33</v>
      </c>
      <c r="U38" s="78"/>
      <c r="V38" s="78"/>
      <c r="W38" s="97"/>
      <c r="X38" s="78">
        <f>SUM(X36:X37)</f>
        <v>34200</v>
      </c>
      <c r="Y38" s="78"/>
      <c r="Z38" s="78">
        <f>D38-G38</f>
        <v>30314.92</v>
      </c>
      <c r="AA38" s="78"/>
      <c r="AB38" s="93">
        <f>Z38/D38*100%</f>
        <v>0.94734124999999991</v>
      </c>
      <c r="AC38" s="78"/>
      <c r="AD38" s="373">
        <f>SUM(AD36:AD37)</f>
        <v>32677.9</v>
      </c>
      <c r="AE38" s="108"/>
      <c r="AF38" s="91"/>
      <c r="AG38" s="91"/>
      <c r="AH38" s="67"/>
      <c r="AI38" s="67"/>
    </row>
    <row r="39" spans="1:35" s="68" customFormat="1" ht="11.25" customHeight="1">
      <c r="A39" s="92"/>
      <c r="B39" s="92"/>
      <c r="C39" s="92"/>
      <c r="D39" s="373"/>
      <c r="E39" s="78"/>
      <c r="F39" s="78"/>
      <c r="G39" s="308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309"/>
      <c r="S39" s="78"/>
      <c r="T39" s="373"/>
      <c r="U39" s="78"/>
      <c r="V39" s="78"/>
      <c r="W39" s="78"/>
      <c r="X39" s="78"/>
      <c r="Y39" s="78"/>
      <c r="Z39" s="78"/>
      <c r="AA39" s="78"/>
      <c r="AB39" s="78"/>
      <c r="AC39" s="78"/>
      <c r="AD39" s="373"/>
      <c r="AE39" s="70"/>
      <c r="AF39" s="91"/>
      <c r="AG39" s="91"/>
      <c r="AH39" s="67"/>
      <c r="AI39" s="67"/>
    </row>
    <row r="40" spans="1:35" s="68" customFormat="1">
      <c r="A40" s="115" t="s">
        <v>48</v>
      </c>
      <c r="B40" s="115"/>
      <c r="C40" s="116"/>
      <c r="D40" s="381"/>
      <c r="E40" s="117"/>
      <c r="F40" s="117"/>
      <c r="G40" s="324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325"/>
      <c r="S40" s="117"/>
      <c r="T40" s="381"/>
      <c r="U40" s="118"/>
      <c r="V40" s="117"/>
      <c r="W40" s="78"/>
      <c r="X40" s="117"/>
      <c r="Y40" s="117"/>
      <c r="Z40" s="117"/>
      <c r="AA40" s="117"/>
      <c r="AB40" s="117"/>
      <c r="AC40" s="118"/>
      <c r="AD40" s="381"/>
      <c r="AE40" s="70"/>
      <c r="AF40" s="91"/>
      <c r="AG40" s="91"/>
      <c r="AH40" s="67"/>
      <c r="AI40" s="67"/>
    </row>
    <row r="41" spans="1:35" s="68" customFormat="1">
      <c r="A41" s="92" t="s">
        <v>49</v>
      </c>
      <c r="B41" s="92"/>
      <c r="C41" s="92"/>
      <c r="D41" s="373">
        <v>10000</v>
      </c>
      <c r="E41" s="78"/>
      <c r="F41" s="78"/>
      <c r="G41" s="308">
        <v>883.7</v>
      </c>
      <c r="H41" s="275">
        <v>44.9</v>
      </c>
      <c r="I41" s="275">
        <v>428.1</v>
      </c>
      <c r="J41" s="275">
        <v>980.3</v>
      </c>
      <c r="K41" s="275">
        <v>1011.6</v>
      </c>
      <c r="L41" s="275">
        <v>1780.8</v>
      </c>
      <c r="M41" s="275">
        <v>902.25</v>
      </c>
      <c r="N41" s="275">
        <v>843.8</v>
      </c>
      <c r="O41" s="275">
        <v>910.75</v>
      </c>
      <c r="P41" s="275">
        <v>934.35</v>
      </c>
      <c r="Q41" s="275"/>
      <c r="R41" s="309"/>
      <c r="S41" s="78"/>
      <c r="T41" s="373">
        <f>SUM(G41:S41)</f>
        <v>8720.5499999999993</v>
      </c>
      <c r="U41" s="78"/>
      <c r="V41" s="78"/>
      <c r="W41" s="78"/>
      <c r="X41" s="78">
        <v>8400</v>
      </c>
      <c r="Y41" s="78"/>
      <c r="Z41" s="78">
        <f>D41-G41</f>
        <v>9116.2999999999993</v>
      </c>
      <c r="AA41" s="78"/>
      <c r="AB41" s="93">
        <f>Z41/D41*100%</f>
        <v>0.91162999999999994</v>
      </c>
      <c r="AC41" s="78"/>
      <c r="AD41" s="373">
        <v>9260.5499999999993</v>
      </c>
      <c r="AE41" s="70"/>
      <c r="AF41" s="91"/>
      <c r="AG41" s="91"/>
      <c r="AH41" s="67"/>
      <c r="AI41" s="67"/>
    </row>
    <row r="42" spans="1:35" s="68" customFormat="1">
      <c r="A42" s="92" t="s">
        <v>47</v>
      </c>
      <c r="B42" s="92"/>
      <c r="C42" s="92"/>
      <c r="D42" s="376">
        <v>6000</v>
      </c>
      <c r="E42" s="78"/>
      <c r="F42" s="78"/>
      <c r="G42" s="314">
        <v>0</v>
      </c>
      <c r="H42" s="278">
        <v>472.61</v>
      </c>
      <c r="I42" s="278">
        <v>493.3</v>
      </c>
      <c r="J42" s="278">
        <v>497.95</v>
      </c>
      <c r="K42" s="278">
        <v>533.20000000000005</v>
      </c>
      <c r="L42" s="278">
        <v>465.4</v>
      </c>
      <c r="M42" s="278">
        <v>551.25</v>
      </c>
      <c r="N42" s="278">
        <v>557.04999999999995</v>
      </c>
      <c r="O42" s="278">
        <v>471.6</v>
      </c>
      <c r="P42" s="278">
        <v>573.25</v>
      </c>
      <c r="Q42" s="278"/>
      <c r="R42" s="315"/>
      <c r="S42" s="78"/>
      <c r="T42" s="376">
        <f>SUM(G42:S42)</f>
        <v>4615.6100000000006</v>
      </c>
      <c r="U42" s="78"/>
      <c r="V42" s="78"/>
      <c r="W42" s="78"/>
      <c r="X42" s="95">
        <v>5520</v>
      </c>
      <c r="Y42" s="95"/>
      <c r="Z42" s="95">
        <f>D42-G42</f>
        <v>6000</v>
      </c>
      <c r="AA42" s="78"/>
      <c r="AB42" s="96">
        <f>Z42/D42*100%</f>
        <v>1</v>
      </c>
      <c r="AC42" s="78"/>
      <c r="AD42" s="376">
        <v>5193.22</v>
      </c>
      <c r="AE42" s="70"/>
      <c r="AF42" s="91"/>
      <c r="AG42" s="91"/>
      <c r="AH42" s="67"/>
      <c r="AI42" s="67"/>
    </row>
    <row r="43" spans="1:35" s="68" customFormat="1" ht="15.75" customHeight="1">
      <c r="A43" s="92"/>
      <c r="B43" s="92"/>
      <c r="C43" s="92"/>
      <c r="D43" s="373">
        <f>SUM(D41:D42)</f>
        <v>16000</v>
      </c>
      <c r="E43" s="78"/>
      <c r="F43" s="78"/>
      <c r="G43" s="308">
        <f>SUM(G41:G42)</f>
        <v>883.7</v>
      </c>
      <c r="H43" s="275">
        <f>SUM(H41:H42)</f>
        <v>517.51</v>
      </c>
      <c r="I43" s="275">
        <f>SUM(I41:I42)</f>
        <v>921.40000000000009</v>
      </c>
      <c r="J43" s="275">
        <f>SUM(J41:J42)</f>
        <v>1478.25</v>
      </c>
      <c r="K43" s="275">
        <f>SUM(K41:K42)</f>
        <v>1544.8000000000002</v>
      </c>
      <c r="L43" s="275">
        <f>SUM(L41:L42)</f>
        <v>2246.1999999999998</v>
      </c>
      <c r="M43" s="275">
        <f>SUM(M41:M42)</f>
        <v>1453.5</v>
      </c>
      <c r="N43" s="275">
        <f>SUM(N41:N42)</f>
        <v>1400.85</v>
      </c>
      <c r="O43" s="275">
        <f>SUM(O41:O42)</f>
        <v>1382.35</v>
      </c>
      <c r="P43" s="275">
        <f>SUM(P41:P42)</f>
        <v>1507.6</v>
      </c>
      <c r="Q43" s="275">
        <f>SUM(Q41:Q42)</f>
        <v>0</v>
      </c>
      <c r="R43" s="309">
        <f>SUM(R41:R42)</f>
        <v>0</v>
      </c>
      <c r="S43" s="78"/>
      <c r="T43" s="373">
        <f>SUM(G43:S43)</f>
        <v>13336.160000000002</v>
      </c>
      <c r="U43" s="78"/>
      <c r="V43" s="78"/>
      <c r="W43" s="97"/>
      <c r="X43" s="78">
        <f>SUM(X41:X42)</f>
        <v>13920</v>
      </c>
      <c r="Y43" s="78"/>
      <c r="Z43" s="78">
        <f>D43-G43</f>
        <v>15116.3</v>
      </c>
      <c r="AA43" s="78"/>
      <c r="AB43" s="93">
        <f>Z43/D43*100%</f>
        <v>0.94476874999999993</v>
      </c>
      <c r="AC43" s="78"/>
      <c r="AD43" s="373">
        <f>SUM(AD41:AD42)</f>
        <v>14453.77</v>
      </c>
      <c r="AE43" s="108"/>
      <c r="AF43" s="91"/>
      <c r="AG43" s="91"/>
      <c r="AH43" s="67"/>
      <c r="AI43" s="67"/>
    </row>
    <row r="44" spans="1:35" s="68" customFormat="1" ht="12" customHeight="1">
      <c r="A44" s="92"/>
      <c r="B44" s="92"/>
      <c r="C44" s="92"/>
      <c r="D44" s="373"/>
      <c r="E44" s="78"/>
      <c r="F44" s="78"/>
      <c r="G44" s="308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309"/>
      <c r="S44" s="78"/>
      <c r="T44" s="373"/>
      <c r="U44" s="78"/>
      <c r="V44" s="78"/>
      <c r="W44" s="78"/>
      <c r="X44" s="78"/>
      <c r="Y44" s="78"/>
      <c r="Z44" s="95"/>
      <c r="AA44" s="78"/>
      <c r="AB44" s="95"/>
      <c r="AC44" s="78"/>
      <c r="AD44" s="373"/>
      <c r="AE44" s="70"/>
      <c r="AF44" s="91"/>
      <c r="AG44" s="91"/>
      <c r="AH44" s="67"/>
      <c r="AI44" s="67"/>
    </row>
    <row r="45" spans="1:35" s="68" customFormat="1">
      <c r="A45" s="88" t="s">
        <v>50</v>
      </c>
      <c r="B45" s="88"/>
      <c r="C45" s="67"/>
      <c r="D45" s="385">
        <f>D38+D43</f>
        <v>48000</v>
      </c>
      <c r="E45" s="90"/>
      <c r="F45" s="90"/>
      <c r="G45" s="320">
        <f>G38+G43</f>
        <v>2568.7799999999997</v>
      </c>
      <c r="H45" s="281">
        <f>H38+H43</f>
        <v>2020.49</v>
      </c>
      <c r="I45" s="281">
        <f>I38+I43</f>
        <v>4148.76</v>
      </c>
      <c r="J45" s="281">
        <f>J38+J43</f>
        <v>4880.7199999999993</v>
      </c>
      <c r="K45" s="281">
        <f>K38+K43</f>
        <v>5349.77</v>
      </c>
      <c r="L45" s="281">
        <f>L38+L43</f>
        <v>7001.9</v>
      </c>
      <c r="M45" s="281">
        <f>M38+M43</f>
        <v>5665.71</v>
      </c>
      <c r="N45" s="281">
        <f>N38+N43</f>
        <v>5270.5499999999993</v>
      </c>
      <c r="O45" s="281">
        <f>O38+O43</f>
        <v>4823.7299999999996</v>
      </c>
      <c r="P45" s="281">
        <f>P38+P43</f>
        <v>5290.08</v>
      </c>
      <c r="Q45" s="281">
        <f>Q38+Q43</f>
        <v>0</v>
      </c>
      <c r="R45" s="321">
        <f>R38+R43</f>
        <v>0</v>
      </c>
      <c r="S45" s="90"/>
      <c r="T45" s="379">
        <f>SUM(G45:S45)</f>
        <v>47020.489999999991</v>
      </c>
      <c r="U45" s="90"/>
      <c r="V45" s="90"/>
      <c r="W45" s="90"/>
      <c r="X45" s="110">
        <f>X38+X43</f>
        <v>48120</v>
      </c>
      <c r="Y45" s="110"/>
      <c r="Z45" s="110">
        <f>D45-G45</f>
        <v>45431.22</v>
      </c>
      <c r="AA45" s="90"/>
      <c r="AB45" s="111">
        <f>Z45/D45*100%</f>
        <v>0.94648375000000007</v>
      </c>
      <c r="AC45" s="90"/>
      <c r="AD45" s="385">
        <f>AD38+AD43</f>
        <v>47131.67</v>
      </c>
      <c r="AE45" s="70"/>
      <c r="AF45" s="119"/>
      <c r="AG45" s="119"/>
      <c r="AH45" s="67"/>
      <c r="AI45" s="67"/>
    </row>
    <row r="46" spans="1:35" s="68" customFormat="1" ht="12.75" customHeight="1">
      <c r="C46" s="67"/>
      <c r="D46" s="373"/>
      <c r="E46" s="77"/>
      <c r="F46" s="77"/>
      <c r="G46" s="308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309"/>
      <c r="S46" s="77"/>
      <c r="T46" s="373"/>
      <c r="U46" s="78"/>
      <c r="V46" s="77"/>
      <c r="W46" s="78"/>
      <c r="X46" s="77"/>
      <c r="Y46" s="77"/>
      <c r="Z46" s="77"/>
      <c r="AA46" s="77"/>
      <c r="AB46" s="77"/>
      <c r="AC46" s="78"/>
      <c r="AD46" s="373"/>
      <c r="AE46" s="70"/>
      <c r="AF46" s="91"/>
      <c r="AG46" s="91"/>
      <c r="AH46" s="67"/>
      <c r="AI46" s="67"/>
    </row>
    <row r="47" spans="1:35" s="68" customFormat="1">
      <c r="A47" s="88" t="s">
        <v>51</v>
      </c>
      <c r="B47" s="88"/>
      <c r="C47" s="67"/>
      <c r="D47" s="375"/>
      <c r="E47" s="89"/>
      <c r="F47" s="89"/>
      <c r="G47" s="312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313"/>
      <c r="S47" s="89"/>
      <c r="T47" s="375"/>
      <c r="U47" s="90"/>
      <c r="V47" s="89"/>
      <c r="W47" s="78"/>
      <c r="X47" s="89"/>
      <c r="Y47" s="89"/>
      <c r="Z47" s="89"/>
      <c r="AA47" s="89"/>
      <c r="AB47" s="89"/>
      <c r="AC47" s="90"/>
      <c r="AD47" s="375"/>
      <c r="AE47" s="70"/>
      <c r="AF47" s="91"/>
      <c r="AG47" s="91"/>
      <c r="AH47" s="67"/>
      <c r="AI47" s="67"/>
    </row>
    <row r="48" spans="1:35" s="68" customFormat="1">
      <c r="A48" s="115" t="s">
        <v>45</v>
      </c>
      <c r="B48" s="115"/>
      <c r="C48" s="116"/>
      <c r="D48" s="381"/>
      <c r="E48" s="117"/>
      <c r="F48" s="117"/>
      <c r="G48" s="324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325"/>
      <c r="S48" s="117"/>
      <c r="T48" s="381"/>
      <c r="U48" s="118"/>
      <c r="V48" s="117"/>
      <c r="W48" s="78"/>
      <c r="X48" s="117"/>
      <c r="Y48" s="117"/>
      <c r="Z48" s="117"/>
      <c r="AA48" s="117"/>
      <c r="AB48" s="117"/>
      <c r="AC48" s="118"/>
      <c r="AD48" s="381"/>
      <c r="AE48" s="70"/>
      <c r="AF48" s="91"/>
      <c r="AG48" s="91"/>
      <c r="AH48" s="67"/>
      <c r="AI48" s="67"/>
    </row>
    <row r="49" spans="1:35" s="68" customFormat="1">
      <c r="A49" s="92" t="s">
        <v>52</v>
      </c>
      <c r="B49" s="92"/>
      <c r="C49" s="92"/>
      <c r="D49" s="373">
        <v>96480</v>
      </c>
      <c r="E49" s="78"/>
      <c r="F49" s="78"/>
      <c r="G49" s="308">
        <v>8040</v>
      </c>
      <c r="H49" s="275">
        <v>8040</v>
      </c>
      <c r="I49" s="275">
        <v>8040</v>
      </c>
      <c r="J49" s="275">
        <v>8040</v>
      </c>
      <c r="K49" s="275">
        <v>8040</v>
      </c>
      <c r="L49" s="275">
        <v>8040</v>
      </c>
      <c r="M49" s="275">
        <v>8040</v>
      </c>
      <c r="N49" s="275">
        <v>8040</v>
      </c>
      <c r="O49" s="275">
        <v>8040</v>
      </c>
      <c r="P49" s="275">
        <v>8040</v>
      </c>
      <c r="Q49" s="275"/>
      <c r="R49" s="309"/>
      <c r="S49" s="78"/>
      <c r="T49" s="373">
        <f>SUM(G49:S49)</f>
        <v>80400</v>
      </c>
      <c r="U49" s="78"/>
      <c r="V49" s="78"/>
      <c r="W49" s="78"/>
      <c r="X49" s="78">
        <v>96480</v>
      </c>
      <c r="Y49" s="78"/>
      <c r="Z49" s="78">
        <f>D49-G49</f>
        <v>88440</v>
      </c>
      <c r="AA49" s="78"/>
      <c r="AB49" s="93">
        <f>Z49/D49*100%</f>
        <v>0.91666666666666663</v>
      </c>
      <c r="AC49" s="78"/>
      <c r="AD49" s="373">
        <v>96480</v>
      </c>
      <c r="AE49" s="70"/>
      <c r="AF49" s="91"/>
      <c r="AG49" s="91"/>
      <c r="AH49" s="67"/>
      <c r="AI49" s="67"/>
    </row>
    <row r="50" spans="1:35" s="107" customFormat="1" ht="11.25" customHeight="1">
      <c r="C50" s="106"/>
      <c r="D50" s="378"/>
      <c r="E50" s="109"/>
      <c r="F50" s="109"/>
      <c r="G50" s="318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319"/>
      <c r="S50" s="109"/>
      <c r="T50" s="378"/>
      <c r="U50" s="104"/>
      <c r="V50" s="109"/>
      <c r="W50" s="104"/>
      <c r="X50" s="109"/>
      <c r="Y50" s="109"/>
      <c r="Z50" s="109"/>
      <c r="AA50" s="109"/>
      <c r="AB50" s="109"/>
      <c r="AC50" s="104"/>
      <c r="AD50" s="378"/>
      <c r="AE50" s="70"/>
      <c r="AF50" s="105"/>
      <c r="AG50" s="105"/>
      <c r="AH50" s="106"/>
      <c r="AI50" s="106"/>
    </row>
    <row r="51" spans="1:35" s="68" customFormat="1">
      <c r="A51" s="115" t="s">
        <v>48</v>
      </c>
      <c r="B51" s="115"/>
      <c r="C51" s="116"/>
      <c r="D51" s="381"/>
      <c r="E51" s="117"/>
      <c r="F51" s="117"/>
      <c r="G51" s="324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325"/>
      <c r="S51" s="117"/>
      <c r="T51" s="381"/>
      <c r="U51" s="118"/>
      <c r="V51" s="117"/>
      <c r="W51" s="78"/>
      <c r="X51" s="117"/>
      <c r="Y51" s="117"/>
      <c r="Z51" s="117"/>
      <c r="AA51" s="117"/>
      <c r="AB51" s="117"/>
      <c r="AC51" s="118"/>
      <c r="AD51" s="381"/>
      <c r="AE51" s="70"/>
      <c r="AF51" s="91"/>
      <c r="AG51" s="91"/>
      <c r="AH51" s="67"/>
      <c r="AI51" s="67"/>
    </row>
    <row r="52" spans="1:35" s="68" customFormat="1">
      <c r="A52" s="92" t="s">
        <v>53</v>
      </c>
      <c r="B52" s="92"/>
      <c r="C52" s="92"/>
      <c r="D52" s="373">
        <v>18000</v>
      </c>
      <c r="E52" s="78"/>
      <c r="F52" s="78"/>
      <c r="G52" s="308">
        <v>1492.7</v>
      </c>
      <c r="H52" s="275">
        <v>1492.7</v>
      </c>
      <c r="I52" s="275">
        <v>1492.7</v>
      </c>
      <c r="J52" s="275">
        <v>1492.7</v>
      </c>
      <c r="K52" s="275">
        <v>1492.7</v>
      </c>
      <c r="L52" s="275">
        <v>1492.7</v>
      </c>
      <c r="M52" s="275">
        <v>1492.7</v>
      </c>
      <c r="N52" s="275">
        <v>1784.06</v>
      </c>
      <c r="O52" s="275">
        <v>2024</v>
      </c>
      <c r="P52" s="275">
        <v>2024</v>
      </c>
      <c r="Q52" s="275"/>
      <c r="R52" s="309"/>
      <c r="S52" s="78"/>
      <c r="T52" s="373">
        <f>SUM(G52:S52)</f>
        <v>16280.960000000001</v>
      </c>
      <c r="U52" s="78"/>
      <c r="V52" s="78"/>
      <c r="W52" s="78"/>
      <c r="X52" s="78">
        <v>18000</v>
      </c>
      <c r="Y52" s="78"/>
      <c r="Z52" s="78">
        <f>D52-G52</f>
        <v>16507.3</v>
      </c>
      <c r="AA52" s="78"/>
      <c r="AB52" s="93">
        <f>Z52/D52*100%</f>
        <v>0.91707222222222218</v>
      </c>
      <c r="AC52" s="78"/>
      <c r="AD52" s="373">
        <v>17912.400000000001</v>
      </c>
      <c r="AE52" s="70"/>
      <c r="AF52" s="91"/>
      <c r="AG52" s="91"/>
      <c r="AH52" s="67"/>
      <c r="AI52" s="67"/>
    </row>
    <row r="53" spans="1:35" s="68" customFormat="1" ht="12.75" customHeight="1">
      <c r="C53" s="67"/>
      <c r="D53" s="373"/>
      <c r="E53" s="77"/>
      <c r="F53" s="77"/>
      <c r="G53" s="308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309"/>
      <c r="S53" s="77"/>
      <c r="T53" s="373"/>
      <c r="U53" s="78"/>
      <c r="V53" s="77"/>
      <c r="W53" s="78"/>
      <c r="X53" s="77"/>
      <c r="Y53" s="77"/>
      <c r="Z53" s="77"/>
      <c r="AA53" s="77"/>
      <c r="AB53" s="77"/>
      <c r="AC53" s="78"/>
      <c r="AD53" s="373"/>
      <c r="AE53" s="70"/>
      <c r="AF53" s="91"/>
      <c r="AG53" s="91"/>
      <c r="AH53" s="67"/>
      <c r="AI53" s="67"/>
    </row>
    <row r="54" spans="1:35" s="68" customFormat="1">
      <c r="A54" s="88" t="s">
        <v>54</v>
      </c>
      <c r="B54" s="88"/>
      <c r="C54" s="67"/>
      <c r="D54" s="375"/>
      <c r="E54" s="89"/>
      <c r="F54" s="89"/>
      <c r="G54" s="312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313"/>
      <c r="S54" s="89"/>
      <c r="T54" s="375"/>
      <c r="U54" s="90"/>
      <c r="V54" s="89"/>
      <c r="W54" s="78"/>
      <c r="X54" s="89"/>
      <c r="Y54" s="89"/>
      <c r="Z54" s="89"/>
      <c r="AA54" s="89"/>
      <c r="AB54" s="89"/>
      <c r="AC54" s="90"/>
      <c r="AD54" s="375"/>
      <c r="AE54" s="70"/>
      <c r="AF54" s="91"/>
      <c r="AG54" s="91"/>
      <c r="AH54" s="67"/>
      <c r="AI54" s="67"/>
    </row>
    <row r="55" spans="1:35" s="68" customFormat="1">
      <c r="A55" s="68" t="s">
        <v>55</v>
      </c>
      <c r="C55" s="67"/>
      <c r="D55" s="373">
        <v>15000</v>
      </c>
      <c r="E55" s="78"/>
      <c r="F55" s="78"/>
      <c r="G55" s="308">
        <v>0</v>
      </c>
      <c r="H55" s="275">
        <v>0</v>
      </c>
      <c r="I55" s="275">
        <v>0</v>
      </c>
      <c r="J55" s="275">
        <v>0</v>
      </c>
      <c r="K55" s="275">
        <v>0</v>
      </c>
      <c r="L55" s="275">
        <v>0</v>
      </c>
      <c r="M55" s="275">
        <v>0</v>
      </c>
      <c r="N55" s="275">
        <v>0</v>
      </c>
      <c r="O55" s="275">
        <v>0</v>
      </c>
      <c r="P55" s="275">
        <v>0</v>
      </c>
      <c r="Q55" s="275">
        <v>0</v>
      </c>
      <c r="R55" s="309">
        <v>0</v>
      </c>
      <c r="S55" s="78"/>
      <c r="T55" s="373">
        <f>SUM(G55:S55)</f>
        <v>0</v>
      </c>
      <c r="U55" s="78"/>
      <c r="V55" s="78"/>
      <c r="W55" s="78"/>
      <c r="X55" s="78">
        <v>15000</v>
      </c>
      <c r="Y55" s="78"/>
      <c r="Z55" s="78">
        <f>D55-G55</f>
        <v>15000</v>
      </c>
      <c r="AA55" s="78"/>
      <c r="AB55" s="93">
        <f>Z55/D55*100%</f>
        <v>1</v>
      </c>
      <c r="AC55" s="78"/>
      <c r="AD55" s="373">
        <v>3781.6</v>
      </c>
      <c r="AE55" s="70"/>
      <c r="AF55" s="91"/>
      <c r="AG55" s="91"/>
      <c r="AH55" s="67"/>
      <c r="AI55" s="67"/>
    </row>
    <row r="56" spans="1:35" s="68" customFormat="1">
      <c r="A56" s="68" t="s">
        <v>56</v>
      </c>
      <c r="C56" s="67"/>
      <c r="D56" s="373">
        <v>20000</v>
      </c>
      <c r="E56" s="78"/>
      <c r="F56" s="78"/>
      <c r="G56" s="308">
        <v>160</v>
      </c>
      <c r="H56" s="275">
        <v>3056</v>
      </c>
      <c r="I56" s="275">
        <v>0</v>
      </c>
      <c r="J56" s="275">
        <v>0</v>
      </c>
      <c r="K56" s="275">
        <v>652.64</v>
      </c>
      <c r="L56" s="275">
        <v>0</v>
      </c>
      <c r="M56" s="275">
        <v>0</v>
      </c>
      <c r="N56" s="275">
        <v>0</v>
      </c>
      <c r="O56" s="275">
        <v>5280</v>
      </c>
      <c r="P56" s="275">
        <v>0</v>
      </c>
      <c r="Q56" s="275">
        <v>0</v>
      </c>
      <c r="R56" s="309">
        <v>0</v>
      </c>
      <c r="S56" s="78"/>
      <c r="T56" s="373">
        <f>SUM(G56:S56)</f>
        <v>9148.64</v>
      </c>
      <c r="U56" s="78"/>
      <c r="V56" s="78"/>
      <c r="W56" s="78"/>
      <c r="X56" s="78">
        <v>20000</v>
      </c>
      <c r="Y56" s="78"/>
      <c r="Z56" s="78">
        <f>D56-G56</f>
        <v>19840</v>
      </c>
      <c r="AA56" s="78"/>
      <c r="AB56" s="93">
        <f>Z56/D56*100%</f>
        <v>0.99199999999999999</v>
      </c>
      <c r="AC56" s="78"/>
      <c r="AD56" s="373">
        <v>6076.58</v>
      </c>
      <c r="AE56" s="70"/>
      <c r="AF56" s="91"/>
      <c r="AG56" s="91"/>
      <c r="AH56" s="67"/>
      <c r="AI56" s="67"/>
    </row>
    <row r="57" spans="1:35" s="68" customFormat="1" ht="15.75" customHeight="1">
      <c r="C57" s="67"/>
      <c r="D57" s="385">
        <f>SUM(D55:D56)</f>
        <v>35000</v>
      </c>
      <c r="E57" s="90"/>
      <c r="F57" s="90"/>
      <c r="G57" s="320">
        <f>SUM(G55:G56)</f>
        <v>160</v>
      </c>
      <c r="H57" s="281">
        <f>SUM(H55:H56)</f>
        <v>3056</v>
      </c>
      <c r="I57" s="281">
        <f>SUM(I55:I56)</f>
        <v>0</v>
      </c>
      <c r="J57" s="281">
        <f>SUM(J55:J56)</f>
        <v>0</v>
      </c>
      <c r="K57" s="281">
        <f>SUM(K55:K56)</f>
        <v>652.64</v>
      </c>
      <c r="L57" s="281">
        <f>SUM(L55:L56)</f>
        <v>0</v>
      </c>
      <c r="M57" s="281">
        <f>SUM(M55:M56)</f>
        <v>0</v>
      </c>
      <c r="N57" s="281">
        <f>SUM(N55:N56)</f>
        <v>0</v>
      </c>
      <c r="O57" s="281">
        <f>SUM(O55:O56)</f>
        <v>5280</v>
      </c>
      <c r="P57" s="281">
        <f>SUM(P55:P56)</f>
        <v>0</v>
      </c>
      <c r="Q57" s="281">
        <f>SUM(Q55:Q56)</f>
        <v>0</v>
      </c>
      <c r="R57" s="321">
        <f>SUM(R55:R56)</f>
        <v>0</v>
      </c>
      <c r="S57" s="90"/>
      <c r="T57" s="379">
        <f>SUM(G57:S57)</f>
        <v>9148.64</v>
      </c>
      <c r="U57" s="90"/>
      <c r="V57" s="90"/>
      <c r="W57" s="90"/>
      <c r="X57" s="110">
        <f>SUM(X55:X56)</f>
        <v>35000</v>
      </c>
      <c r="Y57" s="110"/>
      <c r="Z57" s="110">
        <f>D57-G57</f>
        <v>34840</v>
      </c>
      <c r="AA57" s="90"/>
      <c r="AB57" s="111">
        <f>Z57/D57*100%</f>
        <v>0.99542857142857144</v>
      </c>
      <c r="AC57" s="90"/>
      <c r="AD57" s="385">
        <f>SUM(AD55:AD56)</f>
        <v>9858.18</v>
      </c>
      <c r="AE57" s="70"/>
      <c r="AF57" s="119"/>
      <c r="AG57" s="119"/>
      <c r="AH57" s="67"/>
      <c r="AI57" s="67"/>
    </row>
    <row r="58" spans="1:35" s="68" customFormat="1" ht="12.75" customHeight="1">
      <c r="A58" s="120"/>
      <c r="B58" s="120"/>
      <c r="C58" s="121"/>
      <c r="D58" s="382"/>
      <c r="E58" s="122"/>
      <c r="F58" s="122"/>
      <c r="G58" s="326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327"/>
      <c r="S58" s="122"/>
      <c r="T58" s="382"/>
      <c r="U58" s="97"/>
      <c r="V58" s="122"/>
      <c r="W58" s="78"/>
      <c r="X58" s="122"/>
      <c r="Y58" s="122"/>
      <c r="Z58" s="122"/>
      <c r="AA58" s="122"/>
      <c r="AB58" s="122"/>
      <c r="AC58" s="97"/>
      <c r="AD58" s="382"/>
      <c r="AE58" s="70"/>
      <c r="AF58" s="91"/>
      <c r="AG58" s="91"/>
      <c r="AH58" s="67"/>
      <c r="AI58" s="67"/>
    </row>
    <row r="59" spans="1:35" s="68" customFormat="1">
      <c r="A59" s="88" t="s">
        <v>57</v>
      </c>
      <c r="B59" s="88"/>
      <c r="C59" s="67"/>
      <c r="D59" s="375"/>
      <c r="E59" s="89"/>
      <c r="F59" s="89"/>
      <c r="G59" s="312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313"/>
      <c r="S59" s="89"/>
      <c r="T59" s="375"/>
      <c r="U59" s="90"/>
      <c r="V59" s="89"/>
      <c r="W59" s="78"/>
      <c r="X59" s="89"/>
      <c r="Y59" s="89"/>
      <c r="Z59" s="89"/>
      <c r="AA59" s="89"/>
      <c r="AB59" s="89"/>
      <c r="AC59" s="90"/>
      <c r="AD59" s="375"/>
      <c r="AE59" s="70"/>
      <c r="AF59" s="91"/>
      <c r="AG59" s="91"/>
      <c r="AH59" s="67"/>
      <c r="AI59" s="67"/>
    </row>
    <row r="60" spans="1:35" s="68" customFormat="1">
      <c r="A60" s="92" t="s">
        <v>58</v>
      </c>
      <c r="B60" s="92"/>
      <c r="C60" s="92"/>
      <c r="D60" s="373">
        <v>5000</v>
      </c>
      <c r="E60" s="78"/>
      <c r="F60" s="78"/>
      <c r="G60" s="308">
        <v>0</v>
      </c>
      <c r="H60" s="275">
        <v>19.649999999999999</v>
      </c>
      <c r="I60" s="275">
        <v>64.900000000000006</v>
      </c>
      <c r="J60" s="275">
        <v>6.8</v>
      </c>
      <c r="K60" s="275">
        <v>233.1</v>
      </c>
      <c r="L60" s="275">
        <v>6.8</v>
      </c>
      <c r="M60" s="275">
        <v>113.1</v>
      </c>
      <c r="N60" s="275">
        <v>85.04</v>
      </c>
      <c r="O60" s="275">
        <v>450.68</v>
      </c>
      <c r="P60" s="275">
        <v>131.25</v>
      </c>
      <c r="Q60" s="275"/>
      <c r="R60" s="309"/>
      <c r="S60" s="78"/>
      <c r="T60" s="373">
        <f>SUM(G60:S60)</f>
        <v>1111.32</v>
      </c>
      <c r="U60" s="78"/>
      <c r="V60" s="78"/>
      <c r="W60" s="78"/>
      <c r="X60" s="78">
        <v>5000</v>
      </c>
      <c r="Y60" s="78"/>
      <c r="Z60" s="78">
        <f t="shared" ref="Z60:Z71" si="2">D60-G60</f>
        <v>5000</v>
      </c>
      <c r="AA60" s="78"/>
      <c r="AB60" s="93">
        <f>Z60/D60*100%</f>
        <v>1</v>
      </c>
      <c r="AC60" s="78"/>
      <c r="AD60" s="373">
        <v>4122.63</v>
      </c>
      <c r="AE60" s="70"/>
      <c r="AF60" s="91"/>
      <c r="AG60" s="91"/>
      <c r="AH60" s="67"/>
      <c r="AI60" s="67"/>
    </row>
    <row r="61" spans="1:35" s="68" customFormat="1">
      <c r="A61" s="92" t="s">
        <v>59</v>
      </c>
      <c r="B61" s="92"/>
      <c r="C61" s="92"/>
      <c r="D61" s="373">
        <v>6000</v>
      </c>
      <c r="E61" s="78"/>
      <c r="F61" s="78"/>
      <c r="G61" s="308">
        <v>279.7</v>
      </c>
      <c r="H61" s="275">
        <v>341.9</v>
      </c>
      <c r="I61" s="275">
        <v>388.8</v>
      </c>
      <c r="J61" s="275">
        <v>32.200000000000003</v>
      </c>
      <c r="K61" s="275">
        <v>360.25</v>
      </c>
      <c r="L61" s="275">
        <v>380</v>
      </c>
      <c r="M61" s="275">
        <v>405.75</v>
      </c>
      <c r="N61" s="275">
        <v>427.5</v>
      </c>
      <c r="O61" s="275">
        <v>207</v>
      </c>
      <c r="P61" s="275">
        <v>512.04999999999995</v>
      </c>
      <c r="Q61" s="275"/>
      <c r="R61" s="309"/>
      <c r="S61" s="78"/>
      <c r="T61" s="373">
        <f>SUM(G61:S61)</f>
        <v>3335.1499999999996</v>
      </c>
      <c r="U61" s="78"/>
      <c r="V61" s="78"/>
      <c r="W61" s="78"/>
      <c r="X61" s="78">
        <v>7000</v>
      </c>
      <c r="Y61" s="78"/>
      <c r="Z61" s="78">
        <f t="shared" si="2"/>
        <v>5720.3</v>
      </c>
      <c r="AA61" s="78"/>
      <c r="AB61" s="93">
        <f>Z61/D61*100%</f>
        <v>0.95338333333333336</v>
      </c>
      <c r="AC61" s="78"/>
      <c r="AD61" s="373">
        <v>4008.6</v>
      </c>
      <c r="AE61" s="70"/>
      <c r="AF61" s="91"/>
      <c r="AG61" s="91"/>
      <c r="AH61" s="67"/>
      <c r="AI61" s="67"/>
    </row>
    <row r="62" spans="1:35" s="68" customFormat="1">
      <c r="A62" s="92" t="s">
        <v>60</v>
      </c>
      <c r="B62" s="92"/>
      <c r="C62" s="92"/>
      <c r="D62" s="373">
        <v>10000</v>
      </c>
      <c r="E62" s="78"/>
      <c r="F62" s="78"/>
      <c r="G62" s="308">
        <v>355</v>
      </c>
      <c r="H62" s="275">
        <v>977.62</v>
      </c>
      <c r="I62" s="275">
        <v>2348.7399999999998</v>
      </c>
      <c r="J62" s="275">
        <v>391</v>
      </c>
      <c r="K62" s="275">
        <v>2668.97</v>
      </c>
      <c r="L62" s="275">
        <v>932.12</v>
      </c>
      <c r="M62" s="275">
        <v>1759.21</v>
      </c>
      <c r="N62" s="275">
        <v>681.92</v>
      </c>
      <c r="O62" s="275">
        <v>1852.72</v>
      </c>
      <c r="P62" s="275">
        <v>944.11</v>
      </c>
      <c r="Q62" s="275"/>
      <c r="R62" s="309"/>
      <c r="S62" s="78"/>
      <c r="T62" s="373">
        <f>SUM(G62:S62)</f>
        <v>12911.41</v>
      </c>
      <c r="U62" s="78"/>
      <c r="V62" s="78"/>
      <c r="W62" s="78"/>
      <c r="X62" s="78">
        <v>8000</v>
      </c>
      <c r="Y62" s="78"/>
      <c r="Z62" s="78">
        <f t="shared" si="2"/>
        <v>9645</v>
      </c>
      <c r="AA62" s="78"/>
      <c r="AB62" s="93">
        <f>Z62/D62*100%</f>
        <v>0.96450000000000002</v>
      </c>
      <c r="AC62" s="78"/>
      <c r="AD62" s="373">
        <v>10884.25</v>
      </c>
      <c r="AE62" s="70"/>
      <c r="AF62" s="91"/>
      <c r="AG62" s="91"/>
      <c r="AH62" s="67"/>
      <c r="AI62" s="67"/>
    </row>
    <row r="63" spans="1:35" s="68" customFormat="1">
      <c r="A63" s="92" t="s">
        <v>61</v>
      </c>
      <c r="B63" s="92"/>
      <c r="C63" s="92"/>
      <c r="D63" s="373">
        <v>1800</v>
      </c>
      <c r="E63" s="78"/>
      <c r="F63" s="78"/>
      <c r="G63" s="308">
        <v>0</v>
      </c>
      <c r="H63" s="275">
        <v>0</v>
      </c>
      <c r="I63" s="275">
        <v>3.8</v>
      </c>
      <c r="J63" s="275">
        <v>5.9</v>
      </c>
      <c r="K63" s="275">
        <v>467.2</v>
      </c>
      <c r="L63" s="275">
        <v>265.10000000000002</v>
      </c>
      <c r="M63" s="275">
        <v>0</v>
      </c>
      <c r="N63" s="275">
        <v>2.6</v>
      </c>
      <c r="O63" s="275">
        <v>0</v>
      </c>
      <c r="P63" s="275">
        <v>519.6</v>
      </c>
      <c r="Q63" s="275"/>
      <c r="R63" s="309"/>
      <c r="S63" s="78"/>
      <c r="T63" s="373">
        <f>SUM(G63:S63)</f>
        <v>1264.2</v>
      </c>
      <c r="U63" s="78"/>
      <c r="V63" s="78"/>
      <c r="W63" s="78"/>
      <c r="X63" s="78">
        <v>1800</v>
      </c>
      <c r="Y63" s="78"/>
      <c r="Z63" s="78">
        <f t="shared" si="2"/>
        <v>1800</v>
      </c>
      <c r="AA63" s="78"/>
      <c r="AB63" s="93">
        <f>Z63/D63*100%</f>
        <v>1</v>
      </c>
      <c r="AC63" s="78"/>
      <c r="AD63" s="373">
        <v>1688.4</v>
      </c>
      <c r="AE63" s="70"/>
      <c r="AF63" s="91"/>
      <c r="AG63" s="91"/>
      <c r="AH63" s="67"/>
      <c r="AI63" s="67"/>
    </row>
    <row r="64" spans="1:35" s="68" customFormat="1">
      <c r="A64" s="92" t="s">
        <v>62</v>
      </c>
      <c r="B64" s="92"/>
      <c r="C64" s="92"/>
      <c r="D64" s="373">
        <v>18000</v>
      </c>
      <c r="E64" s="78"/>
      <c r="F64" s="78"/>
      <c r="G64" s="308">
        <v>65</v>
      </c>
      <c r="H64" s="275">
        <v>1615</v>
      </c>
      <c r="I64" s="275">
        <v>888.5</v>
      </c>
      <c r="J64" s="275">
        <v>1445.9</v>
      </c>
      <c r="K64" s="275">
        <v>4666.5</v>
      </c>
      <c r="L64" s="275">
        <v>1131.05</v>
      </c>
      <c r="M64" s="275">
        <v>945.75</v>
      </c>
      <c r="N64" s="275">
        <v>2368.4</v>
      </c>
      <c r="O64" s="275">
        <v>1358</v>
      </c>
      <c r="P64" s="275">
        <v>2049.5</v>
      </c>
      <c r="Q64" s="275"/>
      <c r="R64" s="309"/>
      <c r="S64" s="78"/>
      <c r="T64" s="373">
        <f>SUM(G64:S64)</f>
        <v>16533.599999999999</v>
      </c>
      <c r="U64" s="78"/>
      <c r="V64" s="78"/>
      <c r="W64" s="123"/>
      <c r="X64" s="78">
        <v>18000</v>
      </c>
      <c r="Y64" s="78"/>
      <c r="Z64" s="78">
        <f t="shared" si="2"/>
        <v>17935</v>
      </c>
      <c r="AA64" s="78"/>
      <c r="AB64" s="93">
        <f>Z64/D64*100%</f>
        <v>0.99638888888888888</v>
      </c>
      <c r="AC64" s="78"/>
      <c r="AD64" s="373">
        <v>14167</v>
      </c>
      <c r="AE64" s="70"/>
      <c r="AF64" s="91"/>
      <c r="AG64" s="91"/>
      <c r="AH64" s="67"/>
      <c r="AI64" s="67"/>
    </row>
    <row r="65" spans="1:35" s="68" customFormat="1">
      <c r="A65" s="92" t="s">
        <v>63</v>
      </c>
      <c r="B65" s="92"/>
      <c r="C65" s="92"/>
      <c r="D65" s="373">
        <v>1200</v>
      </c>
      <c r="E65" s="78"/>
      <c r="F65" s="78"/>
      <c r="G65" s="308">
        <v>16.899999999999999</v>
      </c>
      <c r="H65" s="275">
        <v>0</v>
      </c>
      <c r="I65" s="275">
        <v>35.65</v>
      </c>
      <c r="J65" s="275">
        <v>45.25</v>
      </c>
      <c r="K65" s="275">
        <v>0</v>
      </c>
      <c r="L65" s="275">
        <v>357.15</v>
      </c>
      <c r="M65" s="275">
        <v>0</v>
      </c>
      <c r="N65" s="275">
        <v>348.15</v>
      </c>
      <c r="O65" s="275">
        <v>67.2</v>
      </c>
      <c r="P65" s="275">
        <v>0</v>
      </c>
      <c r="Q65" s="275"/>
      <c r="R65" s="309"/>
      <c r="S65" s="78"/>
      <c r="T65" s="373">
        <f>SUM(G65:S65)</f>
        <v>870.3</v>
      </c>
      <c r="U65" s="78"/>
      <c r="V65" s="78"/>
      <c r="W65" s="78"/>
      <c r="X65" s="78">
        <v>1200</v>
      </c>
      <c r="Y65" s="78"/>
      <c r="Z65" s="78">
        <f t="shared" si="2"/>
        <v>1183.0999999999999</v>
      </c>
      <c r="AA65" s="78"/>
      <c r="AB65" s="93">
        <f>Z65/D65*100%</f>
        <v>0.98591666666666655</v>
      </c>
      <c r="AC65" s="78"/>
      <c r="AD65" s="373">
        <v>643.95000000000005</v>
      </c>
      <c r="AE65" s="70"/>
      <c r="AF65" s="91"/>
      <c r="AG65" s="91"/>
      <c r="AH65" s="67"/>
      <c r="AI65" s="67"/>
    </row>
    <row r="66" spans="1:35" s="68" customFormat="1">
      <c r="A66" s="92" t="s">
        <v>64</v>
      </c>
      <c r="B66" s="92"/>
      <c r="C66" s="92"/>
      <c r="D66" s="373">
        <v>1000</v>
      </c>
      <c r="E66" s="78"/>
      <c r="F66" s="78"/>
      <c r="G66" s="308">
        <v>0</v>
      </c>
      <c r="H66" s="275">
        <v>61</v>
      </c>
      <c r="I66" s="275">
        <v>0</v>
      </c>
      <c r="J66" s="275">
        <v>0</v>
      </c>
      <c r="K66" s="275">
        <v>0</v>
      </c>
      <c r="L66" s="275">
        <v>70.400000000000006</v>
      </c>
      <c r="M66" s="275">
        <v>0</v>
      </c>
      <c r="N66" s="275">
        <v>0</v>
      </c>
      <c r="O66" s="275">
        <v>0</v>
      </c>
      <c r="P66" s="275">
        <v>73.5</v>
      </c>
      <c r="Q66" s="275"/>
      <c r="R66" s="309"/>
      <c r="S66" s="78"/>
      <c r="T66" s="373">
        <f>SUM(G66:S66)</f>
        <v>204.9</v>
      </c>
      <c r="U66" s="78"/>
      <c r="V66" s="78"/>
      <c r="W66" s="78"/>
      <c r="X66" s="78">
        <v>1000</v>
      </c>
      <c r="Y66" s="78"/>
      <c r="Z66" s="78">
        <f t="shared" si="2"/>
        <v>1000</v>
      </c>
      <c r="AA66" s="78"/>
      <c r="AB66" s="93">
        <f>Z66/D66*100%</f>
        <v>1</v>
      </c>
      <c r="AC66" s="78"/>
      <c r="AD66" s="373">
        <v>175.5</v>
      </c>
      <c r="AE66" s="70"/>
      <c r="AF66" s="91"/>
      <c r="AG66" s="91"/>
      <c r="AH66" s="67"/>
      <c r="AI66" s="67"/>
    </row>
    <row r="67" spans="1:35" s="68" customFormat="1">
      <c r="A67" s="92" t="s">
        <v>65</v>
      </c>
      <c r="B67" s="92"/>
      <c r="C67" s="92"/>
      <c r="D67" s="373">
        <v>6000</v>
      </c>
      <c r="E67" s="78"/>
      <c r="F67" s="78"/>
      <c r="G67" s="308">
        <v>10</v>
      </c>
      <c r="H67" s="275">
        <v>818.5</v>
      </c>
      <c r="I67" s="275">
        <v>189</v>
      </c>
      <c r="J67" s="275">
        <v>110</v>
      </c>
      <c r="K67" s="275">
        <v>2078</v>
      </c>
      <c r="L67" s="275">
        <v>17</v>
      </c>
      <c r="M67" s="275">
        <v>0</v>
      </c>
      <c r="N67" s="275">
        <v>13</v>
      </c>
      <c r="O67" s="275">
        <v>4</v>
      </c>
      <c r="P67" s="275">
        <v>1375</v>
      </c>
      <c r="Q67" s="275"/>
      <c r="R67" s="309"/>
      <c r="S67" s="78"/>
      <c r="T67" s="373">
        <f>SUM(G67:S67)</f>
        <v>4614.5</v>
      </c>
      <c r="U67" s="78"/>
      <c r="V67" s="78"/>
      <c r="W67" s="78"/>
      <c r="X67" s="78">
        <v>6000</v>
      </c>
      <c r="Y67" s="78"/>
      <c r="Z67" s="78">
        <f t="shared" si="2"/>
        <v>5990</v>
      </c>
      <c r="AA67" s="78"/>
      <c r="AB67" s="93">
        <f>Z67/D67*100%</f>
        <v>0.99833333333333329</v>
      </c>
      <c r="AC67" s="78"/>
      <c r="AD67" s="373">
        <v>4356.33</v>
      </c>
      <c r="AE67" s="70"/>
      <c r="AF67" s="91"/>
      <c r="AG67" s="91"/>
      <c r="AH67" s="67"/>
      <c r="AI67" s="67"/>
    </row>
    <row r="68" spans="1:35" s="68" customFormat="1">
      <c r="A68" s="92" t="s">
        <v>66</v>
      </c>
      <c r="B68" s="92"/>
      <c r="C68" s="92"/>
      <c r="D68" s="373">
        <v>1500</v>
      </c>
      <c r="E68" s="78"/>
      <c r="F68" s="78"/>
      <c r="G68" s="308">
        <v>0</v>
      </c>
      <c r="H68" s="275">
        <v>0</v>
      </c>
      <c r="I68" s="275">
        <v>0</v>
      </c>
      <c r="J68" s="275">
        <v>0</v>
      </c>
      <c r="K68" s="275">
        <v>144</v>
      </c>
      <c r="L68" s="275">
        <v>0</v>
      </c>
      <c r="M68" s="275">
        <v>0</v>
      </c>
      <c r="N68" s="275">
        <v>0</v>
      </c>
      <c r="O68" s="275">
        <v>0</v>
      </c>
      <c r="P68" s="275">
        <v>0</v>
      </c>
      <c r="Q68" s="275"/>
      <c r="R68" s="309"/>
      <c r="S68" s="78"/>
      <c r="T68" s="373">
        <f>SUM(G68:S68)</f>
        <v>144</v>
      </c>
      <c r="U68" s="78"/>
      <c r="V68" s="78"/>
      <c r="W68" s="78"/>
      <c r="X68" s="78">
        <v>1500</v>
      </c>
      <c r="Y68" s="78"/>
      <c r="Z68" s="78">
        <f t="shared" si="2"/>
        <v>1500</v>
      </c>
      <c r="AA68" s="78"/>
      <c r="AB68" s="93">
        <f>Z68/D68*100%</f>
        <v>1</v>
      </c>
      <c r="AC68" s="78"/>
      <c r="AD68" s="373">
        <v>0</v>
      </c>
      <c r="AE68" s="70"/>
      <c r="AF68" s="91"/>
      <c r="AG68" s="91"/>
      <c r="AH68" s="67"/>
      <c r="AI68" s="67"/>
    </row>
    <row r="69" spans="1:35" s="68" customFormat="1">
      <c r="A69" s="92" t="s">
        <v>67</v>
      </c>
      <c r="B69" s="92"/>
      <c r="C69" s="92"/>
      <c r="D69" s="373">
        <v>2000</v>
      </c>
      <c r="E69" s="78"/>
      <c r="F69" s="78"/>
      <c r="G69" s="308">
        <v>0</v>
      </c>
      <c r="H69" s="275">
        <v>0</v>
      </c>
      <c r="I69" s="275">
        <v>0</v>
      </c>
      <c r="J69" s="275">
        <v>0</v>
      </c>
      <c r="K69" s="275">
        <v>0</v>
      </c>
      <c r="L69" s="275">
        <v>78.75</v>
      </c>
      <c r="M69" s="275">
        <v>1373</v>
      </c>
      <c r="N69" s="275">
        <v>0</v>
      </c>
      <c r="O69" s="275">
        <v>407</v>
      </c>
      <c r="P69" s="275">
        <v>0</v>
      </c>
      <c r="Q69" s="275"/>
      <c r="R69" s="309"/>
      <c r="S69" s="78"/>
      <c r="T69" s="373">
        <f>SUM(G69:S69)</f>
        <v>1858.75</v>
      </c>
      <c r="U69" s="78"/>
      <c r="V69" s="78"/>
      <c r="W69" s="78"/>
      <c r="X69" s="78">
        <v>3000</v>
      </c>
      <c r="Y69" s="78"/>
      <c r="Z69" s="78">
        <f t="shared" si="2"/>
        <v>2000</v>
      </c>
      <c r="AA69" s="78"/>
      <c r="AB69" s="93">
        <f>Z69/D69*100%</f>
        <v>1</v>
      </c>
      <c r="AC69" s="78"/>
      <c r="AD69" s="373">
        <v>217.09</v>
      </c>
      <c r="AE69" s="70"/>
      <c r="AF69" s="91"/>
      <c r="AG69" s="91"/>
      <c r="AH69" s="67"/>
      <c r="AI69" s="67"/>
    </row>
    <row r="70" spans="1:35" s="68" customFormat="1">
      <c r="A70" s="92" t="s">
        <v>68</v>
      </c>
      <c r="B70" s="92"/>
      <c r="C70" s="92"/>
      <c r="D70" s="373">
        <v>4000</v>
      </c>
      <c r="E70" s="78"/>
      <c r="F70" s="78"/>
      <c r="G70" s="308">
        <v>0</v>
      </c>
      <c r="H70" s="275">
        <v>0</v>
      </c>
      <c r="I70" s="275">
        <v>0</v>
      </c>
      <c r="J70" s="275">
        <v>0</v>
      </c>
      <c r="K70" s="275">
        <v>498.2</v>
      </c>
      <c r="L70" s="275">
        <v>0</v>
      </c>
      <c r="M70" s="275">
        <v>0</v>
      </c>
      <c r="N70" s="275">
        <v>0</v>
      </c>
      <c r="O70" s="275">
        <v>0</v>
      </c>
      <c r="P70" s="275">
        <v>0</v>
      </c>
      <c r="Q70" s="275"/>
      <c r="R70" s="309"/>
      <c r="S70" s="78"/>
      <c r="T70" s="373">
        <f>SUM(G70:S70)</f>
        <v>498.2</v>
      </c>
      <c r="U70" s="78"/>
      <c r="V70" s="78"/>
      <c r="W70" s="78"/>
      <c r="X70" s="78">
        <v>2000</v>
      </c>
      <c r="Y70" s="78"/>
      <c r="Z70" s="78">
        <f t="shared" si="2"/>
        <v>4000</v>
      </c>
      <c r="AA70" s="78"/>
      <c r="AB70" s="93">
        <f>Z70/D70*100%</f>
        <v>1</v>
      </c>
      <c r="AC70" s="78"/>
      <c r="AD70" s="373">
        <v>6262.48</v>
      </c>
      <c r="AE70" s="70"/>
      <c r="AF70" s="91"/>
      <c r="AG70" s="91"/>
      <c r="AH70" s="67"/>
      <c r="AI70" s="67"/>
    </row>
    <row r="71" spans="1:35" s="68" customFormat="1">
      <c r="C71" s="67"/>
      <c r="D71" s="385">
        <f>SUM(D60:D70)</f>
        <v>56500</v>
      </c>
      <c r="E71" s="90"/>
      <c r="F71" s="90"/>
      <c r="G71" s="320">
        <f>SUM(G60:G70)</f>
        <v>726.6</v>
      </c>
      <c r="H71" s="281">
        <f>SUM(H60:H70)</f>
        <v>3833.67</v>
      </c>
      <c r="I71" s="281">
        <f>SUM(I60:I70)</f>
        <v>3919.39</v>
      </c>
      <c r="J71" s="281">
        <f>SUM(J60:J70)</f>
        <v>2037.0500000000002</v>
      </c>
      <c r="K71" s="281">
        <f>SUM(K60:K70)</f>
        <v>11116.220000000001</v>
      </c>
      <c r="L71" s="281">
        <f>SUM(L60:L70)</f>
        <v>3238.37</v>
      </c>
      <c r="M71" s="281">
        <f>SUM(M60:M70)</f>
        <v>4596.8099999999995</v>
      </c>
      <c r="N71" s="281">
        <f>SUM(N60:N70)</f>
        <v>3926.61</v>
      </c>
      <c r="O71" s="281">
        <f>SUM(O60:O70)</f>
        <v>4346.6000000000004</v>
      </c>
      <c r="P71" s="281">
        <f>SUM(P60:P70)</f>
        <v>5605.01</v>
      </c>
      <c r="Q71" s="281">
        <f>SUM(Q60:Q70)</f>
        <v>0</v>
      </c>
      <c r="R71" s="321">
        <f>SUM(R60:R70)</f>
        <v>0</v>
      </c>
      <c r="S71" s="90"/>
      <c r="T71" s="379">
        <f>SUM(G71:S71)</f>
        <v>43346.33</v>
      </c>
      <c r="U71" s="90"/>
      <c r="V71" s="90"/>
      <c r="W71" s="90"/>
      <c r="X71" s="110">
        <f>SUM(X60:X70)</f>
        <v>54500</v>
      </c>
      <c r="Y71" s="110"/>
      <c r="Z71" s="110">
        <f t="shared" si="2"/>
        <v>55773.4</v>
      </c>
      <c r="AA71" s="90"/>
      <c r="AB71" s="111">
        <f>Z71/D71*100%</f>
        <v>0.98713982300884962</v>
      </c>
      <c r="AC71" s="90"/>
      <c r="AD71" s="385">
        <f>SUM(AD60:AD70)</f>
        <v>46526.229999999996</v>
      </c>
      <c r="AE71" s="70"/>
      <c r="AF71" s="91"/>
      <c r="AG71" s="91"/>
      <c r="AH71" s="67"/>
      <c r="AI71" s="67"/>
    </row>
    <row r="72" spans="1:35" s="107" customFormat="1" ht="13.5" customHeight="1">
      <c r="C72" s="106"/>
      <c r="D72" s="378"/>
      <c r="E72" s="109"/>
      <c r="F72" s="109"/>
      <c r="G72" s="318"/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319"/>
      <c r="S72" s="109"/>
      <c r="T72" s="378"/>
      <c r="U72" s="104"/>
      <c r="V72" s="109"/>
      <c r="W72" s="124"/>
      <c r="X72" s="109"/>
      <c r="Y72" s="109"/>
      <c r="Z72" s="109"/>
      <c r="AA72" s="109"/>
      <c r="AB72" s="109"/>
      <c r="AC72" s="104"/>
      <c r="AD72" s="378"/>
      <c r="AE72" s="70"/>
      <c r="AF72" s="105"/>
      <c r="AG72" s="105"/>
      <c r="AH72" s="106"/>
      <c r="AI72" s="106"/>
    </row>
    <row r="73" spans="1:35" s="68" customFormat="1">
      <c r="A73" s="88" t="s">
        <v>69</v>
      </c>
      <c r="B73" s="88"/>
      <c r="C73" s="67"/>
      <c r="D73" s="375"/>
      <c r="E73" s="89"/>
      <c r="F73" s="89"/>
      <c r="G73" s="312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313"/>
      <c r="S73" s="89"/>
      <c r="T73" s="375"/>
      <c r="U73" s="90"/>
      <c r="V73" s="89"/>
      <c r="W73" s="78"/>
      <c r="X73" s="89"/>
      <c r="Y73" s="89"/>
      <c r="Z73" s="89"/>
      <c r="AA73" s="89"/>
      <c r="AB73" s="89"/>
      <c r="AC73" s="90"/>
      <c r="AD73" s="375"/>
      <c r="AE73" s="70"/>
      <c r="AF73" s="91"/>
      <c r="AG73" s="91"/>
      <c r="AH73" s="67"/>
      <c r="AI73" s="67"/>
    </row>
    <row r="74" spans="1:35" s="68" customFormat="1">
      <c r="A74" s="92" t="s">
        <v>70</v>
      </c>
      <c r="B74" s="92"/>
      <c r="C74" s="92"/>
      <c r="D74" s="373">
        <v>5000</v>
      </c>
      <c r="E74" s="78"/>
      <c r="F74" s="78"/>
      <c r="G74" s="308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309"/>
      <c r="S74" s="78"/>
      <c r="T74" s="373">
        <f>SUM(G74:S74)</f>
        <v>0</v>
      </c>
      <c r="U74" s="78"/>
      <c r="V74" s="78"/>
      <c r="W74" s="78"/>
      <c r="X74" s="78">
        <v>5000</v>
      </c>
      <c r="Y74" s="78"/>
      <c r="Z74" s="78">
        <f t="shared" ref="Z74:Z85" si="3">D74-G74</f>
        <v>5000</v>
      </c>
      <c r="AA74" s="78"/>
      <c r="AB74" s="93">
        <f>Z74/D74*100%</f>
        <v>1</v>
      </c>
      <c r="AC74" s="78"/>
      <c r="AD74" s="373">
        <v>5000</v>
      </c>
      <c r="AE74" s="70"/>
      <c r="AF74" s="91"/>
      <c r="AG74" s="91"/>
      <c r="AH74" s="67"/>
      <c r="AI74" s="67"/>
    </row>
    <row r="75" spans="1:35" s="68" customFormat="1">
      <c r="A75" s="125" t="s">
        <v>71</v>
      </c>
      <c r="B75" s="125"/>
      <c r="C75" s="125"/>
      <c r="D75" s="373">
        <v>9032</v>
      </c>
      <c r="E75" s="78"/>
      <c r="F75" s="78"/>
      <c r="G75" s="308">
        <v>378</v>
      </c>
      <c r="H75" s="275">
        <v>660</v>
      </c>
      <c r="I75" s="275">
        <v>378</v>
      </c>
      <c r="J75" s="275">
        <v>1094</v>
      </c>
      <c r="K75" s="275">
        <v>736</v>
      </c>
      <c r="L75" s="275">
        <v>1114</v>
      </c>
      <c r="M75" s="275">
        <v>736</v>
      </c>
      <c r="N75" s="275">
        <v>358</v>
      </c>
      <c r="O75" s="275">
        <v>736</v>
      </c>
      <c r="P75" s="275">
        <v>756</v>
      </c>
      <c r="Q75" s="275"/>
      <c r="R75" s="309"/>
      <c r="S75" s="78"/>
      <c r="T75" s="373">
        <f>SUM(G75:S75)</f>
        <v>6946</v>
      </c>
      <c r="U75" s="78"/>
      <c r="V75" s="78"/>
      <c r="W75" s="78"/>
      <c r="X75" s="78">
        <f>736*12+200</f>
        <v>9032</v>
      </c>
      <c r="Y75" s="78"/>
      <c r="Z75" s="78">
        <f t="shared" si="3"/>
        <v>8654</v>
      </c>
      <c r="AA75" s="78"/>
      <c r="AB75" s="93">
        <f>Z75/D75*100%</f>
        <v>0.95814880425155002</v>
      </c>
      <c r="AC75" s="78"/>
      <c r="AD75" s="373">
        <v>8832</v>
      </c>
      <c r="AE75" s="70"/>
      <c r="AF75" s="91"/>
      <c r="AG75" s="91"/>
      <c r="AH75" s="67"/>
      <c r="AI75" s="67"/>
    </row>
    <row r="76" spans="1:35" s="68" customFormat="1">
      <c r="A76" s="92" t="s">
        <v>72</v>
      </c>
      <c r="B76" s="92"/>
      <c r="C76" s="92"/>
      <c r="D76" s="373">
        <v>3000</v>
      </c>
      <c r="E76" s="78"/>
      <c r="F76" s="78"/>
      <c r="G76" s="308">
        <v>0</v>
      </c>
      <c r="H76" s="275">
        <v>0</v>
      </c>
      <c r="I76" s="275">
        <v>0</v>
      </c>
      <c r="J76" s="275">
        <v>0</v>
      </c>
      <c r="K76" s="275">
        <v>0</v>
      </c>
      <c r="L76" s="275">
        <v>0</v>
      </c>
      <c r="M76" s="275">
        <v>0</v>
      </c>
      <c r="N76" s="275">
        <v>0</v>
      </c>
      <c r="O76" s="275">
        <v>800</v>
      </c>
      <c r="P76" s="275">
        <v>0</v>
      </c>
      <c r="Q76" s="275"/>
      <c r="R76" s="309"/>
      <c r="S76" s="78"/>
      <c r="T76" s="373">
        <f>SUM(G76:S76)</f>
        <v>800</v>
      </c>
      <c r="U76" s="78"/>
      <c r="V76" s="78"/>
      <c r="W76" s="78"/>
      <c r="X76" s="78">
        <v>3000</v>
      </c>
      <c r="Y76" s="78"/>
      <c r="Z76" s="78">
        <f t="shared" si="3"/>
        <v>3000</v>
      </c>
      <c r="AA76" s="78"/>
      <c r="AB76" s="93">
        <f>Z76/D76*100%</f>
        <v>1</v>
      </c>
      <c r="AC76" s="78"/>
      <c r="AD76" s="373">
        <v>1549.95</v>
      </c>
      <c r="AE76" s="70"/>
      <c r="AF76" s="91"/>
      <c r="AG76" s="91"/>
      <c r="AH76" s="67"/>
      <c r="AI76" s="67"/>
    </row>
    <row r="77" spans="1:35" s="68" customFormat="1">
      <c r="A77" s="92" t="s">
        <v>73</v>
      </c>
      <c r="B77" s="92"/>
      <c r="C77" s="92"/>
      <c r="D77" s="373">
        <v>2000</v>
      </c>
      <c r="E77" s="78"/>
      <c r="F77" s="78"/>
      <c r="G77" s="308">
        <v>0</v>
      </c>
      <c r="H77" s="275">
        <v>0</v>
      </c>
      <c r="I77" s="275">
        <v>0</v>
      </c>
      <c r="J77" s="275">
        <v>0</v>
      </c>
      <c r="K77" s="275">
        <v>0</v>
      </c>
      <c r="L77" s="275">
        <v>1800</v>
      </c>
      <c r="M77" s="275">
        <v>0</v>
      </c>
      <c r="N77" s="275">
        <v>0</v>
      </c>
      <c r="O77" s="275">
        <v>0</v>
      </c>
      <c r="P77" s="275">
        <v>0</v>
      </c>
      <c r="Q77" s="275"/>
      <c r="R77" s="309"/>
      <c r="S77" s="78"/>
      <c r="T77" s="373">
        <f>SUM(G77:S77)</f>
        <v>1800</v>
      </c>
      <c r="U77" s="78"/>
      <c r="V77" s="78"/>
      <c r="W77" s="78"/>
      <c r="X77" s="78">
        <v>2000</v>
      </c>
      <c r="Y77" s="78"/>
      <c r="Z77" s="78">
        <f t="shared" si="3"/>
        <v>2000</v>
      </c>
      <c r="AA77" s="78"/>
      <c r="AB77" s="93">
        <f>Z77/D77*100%</f>
        <v>1</v>
      </c>
      <c r="AC77" s="78"/>
      <c r="AD77" s="373">
        <v>2272</v>
      </c>
      <c r="AE77" s="70"/>
      <c r="AF77" s="91"/>
      <c r="AG77" s="91"/>
      <c r="AH77" s="67"/>
      <c r="AI77" s="67"/>
    </row>
    <row r="78" spans="1:35" s="68" customFormat="1">
      <c r="A78" s="92" t="s">
        <v>74</v>
      </c>
      <c r="B78" s="92"/>
      <c r="C78" s="92"/>
      <c r="D78" s="373">
        <v>1500</v>
      </c>
      <c r="E78" s="78"/>
      <c r="F78" s="78"/>
      <c r="G78" s="308">
        <v>60.5</v>
      </c>
      <c r="H78" s="275">
        <v>24</v>
      </c>
      <c r="I78" s="275">
        <v>131.5</v>
      </c>
      <c r="J78" s="275">
        <v>36.5</v>
      </c>
      <c r="K78" s="275">
        <v>37</v>
      </c>
      <c r="L78" s="275">
        <v>203.5</v>
      </c>
      <c r="M78" s="275">
        <v>103.5</v>
      </c>
      <c r="N78" s="275">
        <v>146.5</v>
      </c>
      <c r="O78" s="275">
        <v>157.80000000000001</v>
      </c>
      <c r="P78" s="275">
        <v>40.799999999999997</v>
      </c>
      <c r="Q78" s="275"/>
      <c r="R78" s="309"/>
      <c r="S78" s="78"/>
      <c r="T78" s="373">
        <f>SUM(G78:S78)</f>
        <v>941.59999999999991</v>
      </c>
      <c r="U78" s="78"/>
      <c r="V78" s="78"/>
      <c r="W78" s="78"/>
      <c r="X78" s="78">
        <v>1500</v>
      </c>
      <c r="Y78" s="78"/>
      <c r="Z78" s="78">
        <f t="shared" si="3"/>
        <v>1439.5</v>
      </c>
      <c r="AA78" s="78"/>
      <c r="AB78" s="93">
        <f>Z78/D78*100%</f>
        <v>0.95966666666666667</v>
      </c>
      <c r="AC78" s="78"/>
      <c r="AD78" s="373">
        <v>1065.07</v>
      </c>
      <c r="AE78" s="70"/>
      <c r="AF78" s="91"/>
      <c r="AG78" s="91"/>
      <c r="AH78" s="67"/>
      <c r="AI78" s="67"/>
    </row>
    <row r="79" spans="1:35" s="68" customFormat="1">
      <c r="A79" s="92" t="s">
        <v>75</v>
      </c>
      <c r="B79" s="92"/>
      <c r="C79" s="92"/>
      <c r="D79" s="373">
        <v>200</v>
      </c>
      <c r="E79" s="78"/>
      <c r="F79" s="78"/>
      <c r="G79" s="308">
        <v>0</v>
      </c>
      <c r="H79" s="275">
        <v>0</v>
      </c>
      <c r="I79" s="275">
        <v>0</v>
      </c>
      <c r="J79" s="275">
        <v>0</v>
      </c>
      <c r="K79" s="275">
        <v>0</v>
      </c>
      <c r="L79" s="275">
        <v>0</v>
      </c>
      <c r="M79" s="275">
        <v>150</v>
      </c>
      <c r="N79" s="275">
        <v>0</v>
      </c>
      <c r="O79" s="275">
        <v>0</v>
      </c>
      <c r="P79" s="275">
        <v>0</v>
      </c>
      <c r="Q79" s="275"/>
      <c r="R79" s="309"/>
      <c r="S79" s="78"/>
      <c r="T79" s="373">
        <f>SUM(G79:S79)</f>
        <v>150</v>
      </c>
      <c r="U79" s="78"/>
      <c r="V79" s="78"/>
      <c r="W79" s="78"/>
      <c r="X79" s="78">
        <v>200</v>
      </c>
      <c r="Y79" s="78"/>
      <c r="Z79" s="78">
        <f t="shared" si="3"/>
        <v>200</v>
      </c>
      <c r="AA79" s="78"/>
      <c r="AB79" s="93">
        <f>Z79/D79*100%</f>
        <v>1</v>
      </c>
      <c r="AC79" s="78"/>
      <c r="AD79" s="373">
        <v>150</v>
      </c>
      <c r="AE79" s="70"/>
      <c r="AF79" s="91"/>
      <c r="AG79" s="91"/>
      <c r="AH79" s="67"/>
      <c r="AI79" s="67"/>
    </row>
    <row r="80" spans="1:35" s="68" customFormat="1">
      <c r="A80" s="92" t="s">
        <v>76</v>
      </c>
      <c r="B80" s="92"/>
      <c r="C80" s="92"/>
      <c r="D80" s="373">
        <v>1000</v>
      </c>
      <c r="E80" s="78"/>
      <c r="F80" s="78"/>
      <c r="G80" s="308">
        <v>0</v>
      </c>
      <c r="H80" s="275">
        <v>0</v>
      </c>
      <c r="I80" s="275">
        <v>0</v>
      </c>
      <c r="J80" s="275">
        <v>0</v>
      </c>
      <c r="K80" s="275">
        <v>0</v>
      </c>
      <c r="L80" s="275">
        <v>0</v>
      </c>
      <c r="M80" s="275">
        <v>0</v>
      </c>
      <c r="N80" s="275">
        <v>0</v>
      </c>
      <c r="O80" s="275">
        <v>0</v>
      </c>
      <c r="P80" s="275">
        <v>0</v>
      </c>
      <c r="Q80" s="275"/>
      <c r="R80" s="309"/>
      <c r="S80" s="78"/>
      <c r="T80" s="373">
        <f>SUM(G80:S80)</f>
        <v>0</v>
      </c>
      <c r="U80" s="78"/>
      <c r="V80" s="78"/>
      <c r="W80" s="78"/>
      <c r="X80" s="78">
        <v>1000</v>
      </c>
      <c r="Y80" s="78"/>
      <c r="Z80" s="78">
        <f t="shared" si="3"/>
        <v>1000</v>
      </c>
      <c r="AA80" s="78"/>
      <c r="AB80" s="93">
        <f>Z80/D80*100%</f>
        <v>1</v>
      </c>
      <c r="AC80" s="78"/>
      <c r="AD80" s="373"/>
      <c r="AE80" s="70"/>
      <c r="AF80" s="91"/>
      <c r="AG80" s="91"/>
      <c r="AH80" s="67"/>
      <c r="AI80" s="67"/>
    </row>
    <row r="81" spans="1:35" s="68" customFormat="1">
      <c r="A81" s="92" t="s">
        <v>77</v>
      </c>
      <c r="B81" s="92"/>
      <c r="C81" s="92"/>
      <c r="D81" s="373">
        <v>400</v>
      </c>
      <c r="E81" s="78"/>
      <c r="F81" s="78"/>
      <c r="G81" s="308">
        <v>0</v>
      </c>
      <c r="H81" s="275">
        <v>330</v>
      </c>
      <c r="I81" s="275">
        <v>0</v>
      </c>
      <c r="J81" s="275">
        <v>0</v>
      </c>
      <c r="K81" s="275">
        <v>0</v>
      </c>
      <c r="L81" s="275">
        <v>0</v>
      </c>
      <c r="M81" s="275">
        <v>0</v>
      </c>
      <c r="N81" s="275">
        <v>0</v>
      </c>
      <c r="O81" s="275">
        <v>0</v>
      </c>
      <c r="P81" s="275">
        <v>0</v>
      </c>
      <c r="Q81" s="275"/>
      <c r="R81" s="309"/>
      <c r="S81" s="78"/>
      <c r="T81" s="373">
        <f>SUM(G81:S81)</f>
        <v>330</v>
      </c>
      <c r="U81" s="78"/>
      <c r="V81" s="78"/>
      <c r="W81" s="78"/>
      <c r="X81" s="78">
        <v>400</v>
      </c>
      <c r="Y81" s="78"/>
      <c r="Z81" s="78">
        <f t="shared" si="3"/>
        <v>400</v>
      </c>
      <c r="AA81" s="78"/>
      <c r="AB81" s="93">
        <f>Z81/D81*100%</f>
        <v>1</v>
      </c>
      <c r="AC81" s="78"/>
      <c r="AD81" s="373">
        <v>330</v>
      </c>
      <c r="AE81" s="70"/>
      <c r="AF81" s="91"/>
      <c r="AG81" s="91"/>
      <c r="AH81" s="67"/>
      <c r="AI81" s="67"/>
    </row>
    <row r="82" spans="1:35" s="68" customFormat="1">
      <c r="A82" s="92" t="s">
        <v>78</v>
      </c>
      <c r="B82" s="92"/>
      <c r="C82" s="92"/>
      <c r="D82" s="373">
        <v>0</v>
      </c>
      <c r="E82" s="78"/>
      <c r="F82" s="78"/>
      <c r="G82" s="308">
        <v>0</v>
      </c>
      <c r="H82" s="275">
        <v>0</v>
      </c>
      <c r="I82" s="275">
        <v>0</v>
      </c>
      <c r="J82" s="275">
        <v>0</v>
      </c>
      <c r="K82" s="275">
        <v>0</v>
      </c>
      <c r="L82" s="275">
        <v>1125</v>
      </c>
      <c r="M82" s="275">
        <v>0</v>
      </c>
      <c r="N82" s="275">
        <v>0</v>
      </c>
      <c r="O82" s="275">
        <v>0</v>
      </c>
      <c r="P82" s="275">
        <v>0</v>
      </c>
      <c r="Q82" s="275"/>
      <c r="R82" s="309"/>
      <c r="S82" s="78"/>
      <c r="T82" s="373">
        <f>SUM(G82:S82)</f>
        <v>1125</v>
      </c>
      <c r="U82" s="78"/>
      <c r="V82" s="78"/>
      <c r="W82" s="78"/>
      <c r="X82" s="78">
        <v>0</v>
      </c>
      <c r="Y82" s="78"/>
      <c r="Z82" s="78">
        <f t="shared" si="3"/>
        <v>0</v>
      </c>
      <c r="AA82" s="78"/>
      <c r="AB82" s="93">
        <v>0</v>
      </c>
      <c r="AC82" s="78"/>
      <c r="AD82" s="373">
        <v>1.25</v>
      </c>
      <c r="AE82" s="70"/>
      <c r="AF82" s="91"/>
      <c r="AG82" s="91"/>
      <c r="AH82" s="67"/>
      <c r="AI82" s="67"/>
    </row>
    <row r="83" spans="1:35" s="68" customFormat="1">
      <c r="A83" s="92" t="s">
        <v>79</v>
      </c>
      <c r="B83" s="92"/>
      <c r="C83" s="92"/>
      <c r="D83" s="373">
        <v>0</v>
      </c>
      <c r="E83" s="78"/>
      <c r="F83" s="78"/>
      <c r="G83" s="308">
        <v>0</v>
      </c>
      <c r="H83" s="275">
        <v>0</v>
      </c>
      <c r="I83" s="275">
        <v>0</v>
      </c>
      <c r="J83" s="275">
        <v>0</v>
      </c>
      <c r="K83" s="275">
        <v>0</v>
      </c>
      <c r="L83" s="275">
        <v>125</v>
      </c>
      <c r="M83" s="275">
        <v>0</v>
      </c>
      <c r="N83" s="275">
        <v>0</v>
      </c>
      <c r="O83" s="275">
        <v>0</v>
      </c>
      <c r="P83" s="275">
        <v>0</v>
      </c>
      <c r="Q83" s="275"/>
      <c r="R83" s="309"/>
      <c r="S83" s="78"/>
      <c r="T83" s="373">
        <f>SUM(G83:S83)</f>
        <v>125</v>
      </c>
      <c r="U83" s="78"/>
      <c r="V83" s="78"/>
      <c r="W83" s="78"/>
      <c r="X83" s="78"/>
      <c r="Y83" s="78"/>
      <c r="Z83" s="78">
        <f t="shared" si="3"/>
        <v>0</v>
      </c>
      <c r="AA83" s="78"/>
      <c r="AB83" s="93"/>
      <c r="AC83" s="78"/>
      <c r="AD83" s="373"/>
      <c r="AE83" s="70"/>
      <c r="AF83" s="91"/>
      <c r="AG83" s="91"/>
      <c r="AH83" s="67"/>
      <c r="AI83" s="67"/>
    </row>
    <row r="84" spans="1:35" s="68" customFormat="1">
      <c r="A84" s="92" t="s">
        <v>80</v>
      </c>
      <c r="B84" s="92"/>
      <c r="C84" s="92"/>
      <c r="D84" s="373">
        <v>2000</v>
      </c>
      <c r="E84" s="78"/>
      <c r="F84" s="78"/>
      <c r="G84" s="308">
        <v>0</v>
      </c>
      <c r="H84" s="275">
        <v>0</v>
      </c>
      <c r="I84" s="275">
        <v>0</v>
      </c>
      <c r="J84" s="275">
        <v>0</v>
      </c>
      <c r="K84" s="275">
        <v>0</v>
      </c>
      <c r="L84" s="275">
        <v>0</v>
      </c>
      <c r="M84" s="275">
        <v>0</v>
      </c>
      <c r="N84" s="275">
        <v>0</v>
      </c>
      <c r="O84" s="275">
        <v>0</v>
      </c>
      <c r="P84" s="275">
        <v>0</v>
      </c>
      <c r="Q84" s="275"/>
      <c r="R84" s="309"/>
      <c r="S84" s="78"/>
      <c r="T84" s="373">
        <f>SUM(G84:S84)</f>
        <v>0</v>
      </c>
      <c r="U84" s="78"/>
      <c r="V84" s="78"/>
      <c r="W84" s="78"/>
      <c r="X84" s="78">
        <v>3000</v>
      </c>
      <c r="Y84" s="78"/>
      <c r="Z84" s="78">
        <f t="shared" si="3"/>
        <v>2000</v>
      </c>
      <c r="AA84" s="78"/>
      <c r="AB84" s="93">
        <f>Z84/D84*100%</f>
        <v>1</v>
      </c>
      <c r="AC84" s="78"/>
      <c r="AD84" s="373">
        <v>0</v>
      </c>
      <c r="AE84" s="70"/>
      <c r="AF84" s="91"/>
      <c r="AG84" s="91"/>
      <c r="AH84" s="67"/>
      <c r="AI84" s="67"/>
    </row>
    <row r="85" spans="1:35" s="68" customFormat="1">
      <c r="C85" s="67"/>
      <c r="D85" s="385">
        <f>SUM(D74:D84)</f>
        <v>24132</v>
      </c>
      <c r="E85" s="90"/>
      <c r="F85" s="90"/>
      <c r="G85" s="320">
        <f>SUM(G74:G84)</f>
        <v>438.5</v>
      </c>
      <c r="H85" s="281">
        <f>SUM(H74:H84)</f>
        <v>1014</v>
      </c>
      <c r="I85" s="281">
        <f>SUM(I74:I84)</f>
        <v>509.5</v>
      </c>
      <c r="J85" s="281">
        <f>SUM(J74:J84)</f>
        <v>1130.5</v>
      </c>
      <c r="K85" s="281">
        <f>SUM(K74:K84)</f>
        <v>773</v>
      </c>
      <c r="L85" s="281">
        <f>SUM(L74:L84)</f>
        <v>4367.5</v>
      </c>
      <c r="M85" s="281">
        <f>SUM(M74:M84)</f>
        <v>989.5</v>
      </c>
      <c r="N85" s="281">
        <f>SUM(N74:N84)</f>
        <v>504.5</v>
      </c>
      <c r="O85" s="281">
        <f>SUM(O74:O84)</f>
        <v>1693.8</v>
      </c>
      <c r="P85" s="281">
        <f>SUM(P74:P84)</f>
        <v>796.8</v>
      </c>
      <c r="Q85" s="281">
        <f>SUM(Q74:Q84)</f>
        <v>0</v>
      </c>
      <c r="R85" s="321">
        <f>SUM(R74:R84)</f>
        <v>0</v>
      </c>
      <c r="S85" s="90"/>
      <c r="T85" s="379">
        <f>SUM(G85:S85)</f>
        <v>12217.599999999999</v>
      </c>
      <c r="U85" s="90"/>
      <c r="V85" s="90"/>
      <c r="W85" s="90"/>
      <c r="X85" s="110">
        <f>SUM(X74:X84)</f>
        <v>25132</v>
      </c>
      <c r="Y85" s="110"/>
      <c r="Z85" s="110">
        <f t="shared" si="3"/>
        <v>23693.5</v>
      </c>
      <c r="AA85" s="90"/>
      <c r="AB85" s="111">
        <f>Z85/D85*100%</f>
        <v>0.98182910658047406</v>
      </c>
      <c r="AC85" s="90"/>
      <c r="AD85" s="385">
        <f>SUM(AD74:AD84)</f>
        <v>19200.27</v>
      </c>
      <c r="AE85" s="70"/>
      <c r="AF85" s="91"/>
      <c r="AG85" s="91"/>
      <c r="AH85" s="67"/>
      <c r="AI85" s="67"/>
    </row>
    <row r="86" spans="1:35" s="68" customFormat="1">
      <c r="C86" s="67"/>
      <c r="D86" s="373"/>
      <c r="E86" s="77"/>
      <c r="F86" s="77"/>
      <c r="G86" s="308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309"/>
      <c r="S86" s="77"/>
      <c r="T86" s="373"/>
      <c r="U86" s="78"/>
      <c r="V86" s="77"/>
      <c r="W86" s="90"/>
      <c r="X86" s="77"/>
      <c r="Y86" s="77"/>
      <c r="Z86" s="77"/>
      <c r="AA86" s="77"/>
      <c r="AB86" s="77"/>
      <c r="AC86" s="78"/>
      <c r="AD86" s="373"/>
      <c r="AE86" s="70"/>
      <c r="AF86" s="91"/>
      <c r="AG86" s="91"/>
      <c r="AH86" s="67"/>
      <c r="AI86" s="67"/>
    </row>
    <row r="87" spans="1:35" s="68" customFormat="1" hidden="1">
      <c r="A87" s="120" t="s">
        <v>81</v>
      </c>
      <c r="B87" s="120"/>
      <c r="C87" s="121"/>
      <c r="D87" s="382"/>
      <c r="E87" s="122"/>
      <c r="F87" s="122"/>
      <c r="G87" s="326"/>
      <c r="H87" s="284"/>
      <c r="I87" s="284"/>
      <c r="J87" s="284"/>
      <c r="K87" s="284"/>
      <c r="L87" s="284"/>
      <c r="M87" s="284"/>
      <c r="N87" s="284"/>
      <c r="O87" s="284"/>
      <c r="P87" s="284"/>
      <c r="Q87" s="284"/>
      <c r="R87" s="327"/>
      <c r="S87" s="122"/>
      <c r="T87" s="382"/>
      <c r="U87" s="97"/>
      <c r="V87" s="122"/>
      <c r="W87" s="78"/>
      <c r="X87" s="122"/>
      <c r="Y87" s="122"/>
      <c r="Z87" s="122"/>
      <c r="AA87" s="122"/>
      <c r="AB87" s="122"/>
      <c r="AC87" s="97"/>
      <c r="AD87" s="382"/>
      <c r="AE87" s="70"/>
      <c r="AF87" s="91"/>
      <c r="AG87" s="91"/>
      <c r="AH87" s="67"/>
      <c r="AI87" s="67"/>
    </row>
    <row r="88" spans="1:35" s="68" customFormat="1" ht="10.5" hidden="1" customHeight="1">
      <c r="A88" s="120"/>
      <c r="B88" s="120"/>
      <c r="C88" s="121"/>
      <c r="D88" s="382"/>
      <c r="E88" s="122"/>
      <c r="F88" s="122"/>
      <c r="G88" s="326"/>
      <c r="H88" s="284"/>
      <c r="I88" s="284"/>
      <c r="J88" s="284"/>
      <c r="K88" s="284"/>
      <c r="L88" s="284"/>
      <c r="M88" s="284"/>
      <c r="N88" s="284"/>
      <c r="O88" s="284"/>
      <c r="P88" s="284"/>
      <c r="Q88" s="284"/>
      <c r="R88" s="327"/>
      <c r="S88" s="122"/>
      <c r="T88" s="382"/>
      <c r="U88" s="97"/>
      <c r="V88" s="122"/>
      <c r="W88" s="78"/>
      <c r="X88" s="122"/>
      <c r="Y88" s="122"/>
      <c r="Z88" s="122"/>
      <c r="AA88" s="122"/>
      <c r="AB88" s="122"/>
      <c r="AC88" s="97"/>
      <c r="AD88" s="382"/>
      <c r="AE88" s="70"/>
      <c r="AF88" s="91"/>
      <c r="AG88" s="91"/>
      <c r="AH88" s="67"/>
      <c r="AI88" s="67"/>
    </row>
    <row r="89" spans="1:35" s="68" customFormat="1" hidden="1">
      <c r="A89" s="68" t="s">
        <v>82</v>
      </c>
      <c r="C89" s="67"/>
      <c r="D89" s="375">
        <v>0</v>
      </c>
      <c r="E89" s="89"/>
      <c r="F89" s="89"/>
      <c r="G89" s="312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313"/>
      <c r="S89" s="89"/>
      <c r="T89" s="375"/>
      <c r="U89" s="90"/>
      <c r="V89" s="89"/>
      <c r="W89" s="78"/>
      <c r="X89" s="89">
        <v>0</v>
      </c>
      <c r="Y89" s="89"/>
      <c r="Z89" s="89"/>
      <c r="AA89" s="89"/>
      <c r="AB89" s="89"/>
      <c r="AC89" s="90"/>
      <c r="AD89" s="375">
        <v>0</v>
      </c>
      <c r="AE89" s="70"/>
      <c r="AF89" s="91"/>
      <c r="AG89" s="91"/>
      <c r="AH89" s="67"/>
      <c r="AI89" s="67"/>
    </row>
    <row r="90" spans="1:35" s="68" customFormat="1" ht="12" hidden="1" customHeight="1">
      <c r="A90" s="120"/>
      <c r="B90" s="120"/>
      <c r="C90" s="121"/>
      <c r="D90" s="382"/>
      <c r="E90" s="122"/>
      <c r="F90" s="122"/>
      <c r="G90" s="326"/>
      <c r="H90" s="284"/>
      <c r="I90" s="284"/>
      <c r="J90" s="284"/>
      <c r="K90" s="284"/>
      <c r="L90" s="284"/>
      <c r="M90" s="284"/>
      <c r="N90" s="284"/>
      <c r="O90" s="284"/>
      <c r="P90" s="284"/>
      <c r="Q90" s="284"/>
      <c r="R90" s="327"/>
      <c r="S90" s="122"/>
      <c r="T90" s="382"/>
      <c r="U90" s="97"/>
      <c r="V90" s="122"/>
      <c r="W90" s="78"/>
      <c r="X90" s="122"/>
      <c r="Y90" s="122"/>
      <c r="Z90" s="122"/>
      <c r="AA90" s="122"/>
      <c r="AB90" s="122"/>
      <c r="AC90" s="97"/>
      <c r="AD90" s="382"/>
      <c r="AE90" s="70"/>
      <c r="AF90" s="91"/>
      <c r="AG90" s="91"/>
      <c r="AH90" s="67"/>
      <c r="AI90" s="67"/>
    </row>
    <row r="91" spans="1:35" s="68" customFormat="1">
      <c r="A91" s="68" t="s">
        <v>83</v>
      </c>
      <c r="C91" s="67"/>
      <c r="D91" s="375">
        <v>0</v>
      </c>
      <c r="E91" s="89"/>
      <c r="F91" s="89"/>
      <c r="G91" s="312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313"/>
      <c r="S91" s="89"/>
      <c r="T91" s="375"/>
      <c r="U91" s="90"/>
      <c r="V91" s="89"/>
      <c r="W91" s="78"/>
      <c r="X91" s="89">
        <v>0</v>
      </c>
      <c r="Y91" s="89"/>
      <c r="Z91" s="89"/>
      <c r="AA91" s="89"/>
      <c r="AB91" s="89"/>
      <c r="AC91" s="90"/>
      <c r="AD91" s="375">
        <v>103855.49</v>
      </c>
      <c r="AE91" s="70"/>
      <c r="AF91" s="91"/>
      <c r="AG91" s="91"/>
      <c r="AH91" s="67"/>
      <c r="AI91" s="67"/>
    </row>
    <row r="92" spans="1:35" ht="10.5" customHeight="1">
      <c r="D92" s="383"/>
      <c r="E92" s="126"/>
      <c r="F92" s="126"/>
      <c r="G92" s="328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329"/>
      <c r="S92" s="126"/>
      <c r="T92" s="383"/>
      <c r="U92" s="127"/>
      <c r="V92" s="126"/>
      <c r="X92" s="126"/>
      <c r="Y92" s="126"/>
      <c r="Z92" s="126"/>
      <c r="AA92" s="126"/>
      <c r="AB92" s="126"/>
      <c r="AC92" s="127"/>
      <c r="AD92" s="383"/>
      <c r="AE92" s="128"/>
    </row>
    <row r="93" spans="1:35" s="68" customFormat="1">
      <c r="A93" s="129" t="s">
        <v>84</v>
      </c>
      <c r="B93" s="129"/>
      <c r="C93" s="130"/>
      <c r="D93" s="374">
        <f>D32+D45+D49+D52+D57+D71+D85+D89+D91</f>
        <v>1648479.9000000001</v>
      </c>
      <c r="E93" s="81"/>
      <c r="F93" s="81"/>
      <c r="G93" s="310">
        <f>G32+G45+G49+G52+G57+G71+G85+G89+G91</f>
        <v>89460.61</v>
      </c>
      <c r="H93" s="276">
        <f>H32+H45+H49+H52+H57+H71+H85+H89+H91</f>
        <v>93903.87000000001</v>
      </c>
      <c r="I93" s="276">
        <f>I32+I45+I49+I52+I57+I71+I85+I89+I91</f>
        <v>116666.26999999999</v>
      </c>
      <c r="J93" s="276">
        <f>J32+J45+J49+J52+J57+J71+J85+J89+J91</f>
        <v>93172.5</v>
      </c>
      <c r="K93" s="276">
        <f>K32+K45+K49+K52+K57+K71+K85+K89+K91</f>
        <v>104894.46</v>
      </c>
      <c r="L93" s="276">
        <f>L32+L45+L49+L52+L57+L71+L85+L89+L91</f>
        <v>126081.05999999998</v>
      </c>
      <c r="M93" s="276">
        <f>M32+M45+M49+M52+M57+M71+M85+M89+M91</f>
        <v>173084.08</v>
      </c>
      <c r="N93" s="276">
        <f>N32+N45+N49+N52+N57+N71+N85+N89+N91</f>
        <v>120084.87999999999</v>
      </c>
      <c r="O93" s="276">
        <f>O32+O45+O49+O52+O57+O71+O85+O89+O91</f>
        <v>135936.05999999997</v>
      </c>
      <c r="P93" s="276">
        <f>P32+P45+P49+P52+P57+P71+P85+P89+P91</f>
        <v>112037.82</v>
      </c>
      <c r="Q93" s="276">
        <f>Q32+Q45+Q49+Q52+Q57+Q71+Q85+Q89+Q91</f>
        <v>0</v>
      </c>
      <c r="R93" s="311">
        <f>R32+R45+R49+R52+R57+R71+R85+R89+R91</f>
        <v>0</v>
      </c>
      <c r="S93" s="81"/>
      <c r="T93" s="374">
        <f>SUM(G93:S93)</f>
        <v>1165321.6100000001</v>
      </c>
      <c r="U93" s="82"/>
      <c r="V93" s="81"/>
      <c r="W93" s="82"/>
      <c r="X93" s="81">
        <f>X32+X45+X49+X52+X57+X71+X85+X89+X91</f>
        <v>1399936.17</v>
      </c>
      <c r="Y93" s="81"/>
      <c r="Z93" s="81">
        <f>D93-G93</f>
        <v>1559019.29</v>
      </c>
      <c r="AA93" s="81"/>
      <c r="AB93" s="131">
        <f>Z93/D93*100%</f>
        <v>0.94573145235195155</v>
      </c>
      <c r="AC93" s="82"/>
      <c r="AD93" s="374">
        <f>AD32+AD45+AD49+AD52+AD57+AD71+AD85+AD89+AD91</f>
        <v>1340722.8699999996</v>
      </c>
      <c r="AE93" s="128"/>
      <c r="AF93" s="78"/>
      <c r="AG93" s="78"/>
      <c r="AH93" s="67"/>
      <c r="AI93" s="67"/>
    </row>
    <row r="94" spans="1:35" s="68" customFormat="1" hidden="1">
      <c r="A94" s="132"/>
      <c r="B94" s="132"/>
      <c r="C94" s="92"/>
      <c r="D94" s="375"/>
      <c r="E94" s="89"/>
      <c r="F94" s="89"/>
      <c r="G94" s="312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313"/>
      <c r="S94" s="89"/>
      <c r="T94" s="375"/>
      <c r="U94" s="90"/>
      <c r="V94" s="89"/>
      <c r="W94" s="90"/>
      <c r="X94" s="89"/>
      <c r="Y94" s="89"/>
      <c r="Z94" s="89"/>
      <c r="AA94" s="89"/>
      <c r="AB94" s="89"/>
      <c r="AC94" s="90"/>
      <c r="AD94" s="375"/>
      <c r="AE94" s="70"/>
      <c r="AF94" s="78"/>
      <c r="AG94" s="78"/>
      <c r="AH94" s="67"/>
      <c r="AI94" s="67"/>
    </row>
    <row r="95" spans="1:35">
      <c r="A95" s="133" t="s">
        <v>85</v>
      </c>
      <c r="B95" s="133"/>
      <c r="C95" s="134"/>
      <c r="D95" s="384"/>
      <c r="E95" s="135"/>
      <c r="F95" s="135"/>
      <c r="G95" s="330"/>
      <c r="H95" s="286"/>
      <c r="I95" s="286"/>
      <c r="J95" s="286"/>
      <c r="K95" s="286"/>
      <c r="L95" s="286"/>
      <c r="M95" s="286"/>
      <c r="N95" s="286"/>
      <c r="O95" s="286"/>
      <c r="P95" s="286"/>
      <c r="Q95" s="286"/>
      <c r="R95" s="331"/>
      <c r="S95" s="135"/>
      <c r="T95" s="384"/>
      <c r="U95" s="136"/>
      <c r="V95" s="135"/>
      <c r="W95" s="137"/>
      <c r="X95" s="135"/>
      <c r="Y95" s="135"/>
      <c r="Z95" s="135"/>
      <c r="AA95" s="135"/>
      <c r="AB95" s="135"/>
      <c r="AC95" s="138"/>
      <c r="AD95" s="384"/>
      <c r="AE95" s="65"/>
      <c r="AF95" s="84"/>
      <c r="AG95" s="84"/>
    </row>
    <row r="96" spans="1:35" ht="13.5" customHeight="1">
      <c r="A96" s="88"/>
      <c r="B96" s="88"/>
      <c r="C96" s="67"/>
      <c r="D96" s="375"/>
      <c r="E96" s="89"/>
      <c r="F96" s="89"/>
      <c r="G96" s="312"/>
      <c r="H96" s="277"/>
      <c r="I96" s="277"/>
      <c r="J96" s="277"/>
      <c r="K96" s="277"/>
      <c r="L96" s="277"/>
      <c r="M96" s="277"/>
      <c r="N96" s="277"/>
      <c r="O96" s="277"/>
      <c r="P96" s="277"/>
      <c r="Q96" s="277"/>
      <c r="R96" s="313"/>
      <c r="S96" s="89"/>
      <c r="T96" s="375"/>
      <c r="U96" s="90"/>
      <c r="V96" s="89"/>
      <c r="W96" s="139"/>
      <c r="X96" s="89"/>
      <c r="Y96" s="89"/>
      <c r="Z96" s="89"/>
      <c r="AA96" s="89"/>
      <c r="AB96" s="89"/>
      <c r="AC96" s="90"/>
      <c r="AD96" s="375"/>
      <c r="AE96" s="65"/>
      <c r="AF96" s="84"/>
      <c r="AG96" s="84"/>
      <c r="AH96" s="86"/>
    </row>
    <row r="97" spans="1:35" s="68" customFormat="1">
      <c r="A97" s="88" t="s">
        <v>86</v>
      </c>
      <c r="B97" s="88"/>
      <c r="C97" s="67"/>
      <c r="D97" s="375"/>
      <c r="E97" s="89"/>
      <c r="F97" s="89"/>
      <c r="G97" s="312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313"/>
      <c r="S97" s="89"/>
      <c r="T97" s="375"/>
      <c r="U97" s="90"/>
      <c r="V97" s="89"/>
      <c r="W97" s="78"/>
      <c r="X97" s="89"/>
      <c r="Y97" s="89"/>
      <c r="Z97" s="89"/>
      <c r="AA97" s="89"/>
      <c r="AB97" s="89"/>
      <c r="AC97" s="90"/>
      <c r="AD97" s="375"/>
      <c r="AE97" s="70"/>
      <c r="AF97" s="91"/>
      <c r="AG97" s="91"/>
      <c r="AH97" s="67"/>
      <c r="AI97" s="67"/>
    </row>
    <row r="98" spans="1:35" s="68" customFormat="1">
      <c r="A98" s="115" t="s">
        <v>45</v>
      </c>
      <c r="B98" s="115"/>
      <c r="C98" s="116"/>
      <c r="D98" s="381"/>
      <c r="E98" s="117"/>
      <c r="F98" s="117"/>
      <c r="G98" s="324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325"/>
      <c r="S98" s="117"/>
      <c r="T98" s="381"/>
      <c r="U98" s="118"/>
      <c r="V98" s="117"/>
      <c r="W98" s="78"/>
      <c r="X98" s="117"/>
      <c r="Y98" s="117"/>
      <c r="Z98" s="117"/>
      <c r="AA98" s="117"/>
      <c r="AB98" s="117"/>
      <c r="AC98" s="118"/>
      <c r="AD98" s="381"/>
      <c r="AE98" s="70"/>
      <c r="AF98" s="91"/>
      <c r="AG98" s="91"/>
      <c r="AH98" s="67"/>
      <c r="AI98" s="67"/>
    </row>
    <row r="99" spans="1:35" s="68" customFormat="1">
      <c r="A99" s="68" t="s">
        <v>87</v>
      </c>
      <c r="C99" s="67"/>
      <c r="D99" s="373">
        <v>5000</v>
      </c>
      <c r="E99" s="77"/>
      <c r="F99" s="77"/>
      <c r="G99" s="308">
        <v>0</v>
      </c>
      <c r="H99" s="275">
        <v>0</v>
      </c>
      <c r="I99" s="275">
        <v>0</v>
      </c>
      <c r="J99" s="275">
        <v>0</v>
      </c>
      <c r="K99" s="275">
        <v>8868</v>
      </c>
      <c r="L99" s="275">
        <v>5340</v>
      </c>
      <c r="M99" s="275">
        <v>0</v>
      </c>
      <c r="N99" s="275">
        <v>0</v>
      </c>
      <c r="O99" s="275">
        <v>0</v>
      </c>
      <c r="P99" s="275">
        <v>0</v>
      </c>
      <c r="Q99" s="275"/>
      <c r="R99" s="309"/>
      <c r="S99" s="78"/>
      <c r="T99" s="373">
        <f>SUM(G99:S99)</f>
        <v>14208</v>
      </c>
      <c r="U99" s="78"/>
      <c r="V99" s="77"/>
      <c r="W99" s="78"/>
      <c r="X99" s="77">
        <v>10000</v>
      </c>
      <c r="Y99" s="77"/>
      <c r="Z99" s="77">
        <f t="shared" ref="Z99:Z105" si="4">D99-G99</f>
        <v>5000</v>
      </c>
      <c r="AA99" s="77"/>
      <c r="AB99" s="93">
        <f>Z99/D99*100%</f>
        <v>1</v>
      </c>
      <c r="AC99" s="78"/>
      <c r="AD99" s="373">
        <v>238</v>
      </c>
      <c r="AE99" s="70"/>
      <c r="AF99" s="91"/>
      <c r="AG99" s="91"/>
      <c r="AH99" s="67"/>
      <c r="AI99" s="67"/>
    </row>
    <row r="100" spans="1:35" s="68" customFormat="1">
      <c r="A100" s="68" t="s">
        <v>88</v>
      </c>
      <c r="C100" s="67"/>
      <c r="D100" s="373">
        <v>5000</v>
      </c>
      <c r="E100" s="77"/>
      <c r="F100" s="77"/>
      <c r="G100" s="308">
        <v>0</v>
      </c>
      <c r="H100" s="275">
        <v>0</v>
      </c>
      <c r="I100" s="275">
        <v>450</v>
      </c>
      <c r="J100" s="275">
        <v>0</v>
      </c>
      <c r="K100" s="275">
        <v>3099</v>
      </c>
      <c r="L100" s="275">
        <v>3498</v>
      </c>
      <c r="M100" s="275">
        <v>0</v>
      </c>
      <c r="N100" s="275">
        <v>0</v>
      </c>
      <c r="O100" s="275">
        <v>0</v>
      </c>
      <c r="P100" s="275">
        <v>0</v>
      </c>
      <c r="Q100" s="275"/>
      <c r="R100" s="309"/>
      <c r="S100" s="78"/>
      <c r="T100" s="373">
        <f>SUM(G100:S100)</f>
        <v>7047</v>
      </c>
      <c r="U100" s="78"/>
      <c r="V100" s="77"/>
      <c r="W100" s="78"/>
      <c r="X100" s="77">
        <v>5000</v>
      </c>
      <c r="Y100" s="77"/>
      <c r="Z100" s="77">
        <f t="shared" si="4"/>
        <v>5000</v>
      </c>
      <c r="AA100" s="77"/>
      <c r="AB100" s="93">
        <f>Z100/D100*100%</f>
        <v>1</v>
      </c>
      <c r="AC100" s="78"/>
      <c r="AD100" s="373">
        <v>2365</v>
      </c>
      <c r="AE100" s="70"/>
      <c r="AF100" s="91"/>
      <c r="AG100" s="91"/>
      <c r="AH100" s="67"/>
      <c r="AI100" s="67"/>
    </row>
    <row r="101" spans="1:35" s="68" customFormat="1">
      <c r="A101" s="68" t="s">
        <v>89</v>
      </c>
      <c r="C101" s="67"/>
      <c r="D101" s="373">
        <v>3000</v>
      </c>
      <c r="E101" s="77"/>
      <c r="F101" s="77"/>
      <c r="G101" s="308">
        <v>0</v>
      </c>
      <c r="H101" s="275">
        <v>0</v>
      </c>
      <c r="I101" s="275">
        <v>0</v>
      </c>
      <c r="J101" s="275">
        <v>0</v>
      </c>
      <c r="K101" s="275">
        <v>0</v>
      </c>
      <c r="L101" s="275">
        <v>0</v>
      </c>
      <c r="M101" s="275">
        <v>0</v>
      </c>
      <c r="N101" s="275">
        <v>0</v>
      </c>
      <c r="O101" s="275">
        <v>0</v>
      </c>
      <c r="P101" s="275">
        <v>0</v>
      </c>
      <c r="Q101" s="275">
        <v>0</v>
      </c>
      <c r="R101" s="309">
        <v>0</v>
      </c>
      <c r="S101" s="78"/>
      <c r="T101" s="373">
        <f>SUM(G101:S101)</f>
        <v>0</v>
      </c>
      <c r="U101" s="78"/>
      <c r="V101" s="77"/>
      <c r="W101" s="78"/>
      <c r="X101" s="77">
        <v>10000</v>
      </c>
      <c r="Y101" s="77"/>
      <c r="Z101" s="77">
        <f t="shared" si="4"/>
        <v>3000</v>
      </c>
      <c r="AA101" s="77"/>
      <c r="AB101" s="93">
        <f>Z101/D101*100%</f>
        <v>1</v>
      </c>
      <c r="AC101" s="78"/>
      <c r="AD101" s="373">
        <v>3032</v>
      </c>
      <c r="AE101" s="70"/>
      <c r="AF101" s="91"/>
      <c r="AG101" s="91"/>
      <c r="AH101" s="67"/>
      <c r="AI101" s="67"/>
    </row>
    <row r="102" spans="1:35" s="68" customFormat="1">
      <c r="A102" s="68" t="s">
        <v>90</v>
      </c>
      <c r="C102" s="67"/>
      <c r="D102" s="373">
        <v>0</v>
      </c>
      <c r="E102" s="78"/>
      <c r="F102" s="78"/>
      <c r="G102" s="308">
        <v>0</v>
      </c>
      <c r="H102" s="275">
        <v>0</v>
      </c>
      <c r="I102" s="275">
        <v>0</v>
      </c>
      <c r="J102" s="275">
        <v>0</v>
      </c>
      <c r="K102" s="275">
        <v>0</v>
      </c>
      <c r="L102" s="275">
        <v>0</v>
      </c>
      <c r="M102" s="275">
        <v>0</v>
      </c>
      <c r="N102" s="275">
        <v>0</v>
      </c>
      <c r="O102" s="275">
        <v>0</v>
      </c>
      <c r="P102" s="275">
        <v>0</v>
      </c>
      <c r="Q102" s="275">
        <v>0</v>
      </c>
      <c r="R102" s="309">
        <v>0</v>
      </c>
      <c r="S102" s="78"/>
      <c r="T102" s="373">
        <f>SUM(G102:S102)</f>
        <v>0</v>
      </c>
      <c r="U102" s="78"/>
      <c r="V102" s="78"/>
      <c r="W102" s="78"/>
      <c r="X102" s="78">
        <v>0</v>
      </c>
      <c r="Y102" s="78"/>
      <c r="Z102" s="78">
        <f t="shared" si="4"/>
        <v>0</v>
      </c>
      <c r="AA102" s="78"/>
      <c r="AB102" s="93">
        <v>0</v>
      </c>
      <c r="AC102" s="78"/>
      <c r="AD102" s="373">
        <v>0</v>
      </c>
      <c r="AE102" s="70"/>
      <c r="AF102" s="91"/>
      <c r="AG102" s="91"/>
      <c r="AH102" s="67"/>
      <c r="AI102" s="67"/>
    </row>
    <row r="103" spans="1:35" s="68" customFormat="1">
      <c r="A103" s="68" t="s">
        <v>91</v>
      </c>
      <c r="C103" s="67"/>
      <c r="D103" s="373">
        <v>0</v>
      </c>
      <c r="E103" s="78"/>
      <c r="F103" s="78"/>
      <c r="G103" s="308">
        <v>0</v>
      </c>
      <c r="H103" s="275">
        <v>0</v>
      </c>
      <c r="I103" s="275">
        <v>0</v>
      </c>
      <c r="J103" s="275">
        <v>0</v>
      </c>
      <c r="K103" s="275">
        <v>0</v>
      </c>
      <c r="L103" s="275">
        <v>0</v>
      </c>
      <c r="M103" s="275">
        <v>0</v>
      </c>
      <c r="N103" s="275">
        <v>0</v>
      </c>
      <c r="O103" s="275">
        <v>0</v>
      </c>
      <c r="P103" s="275">
        <v>0</v>
      </c>
      <c r="Q103" s="275">
        <v>0</v>
      </c>
      <c r="R103" s="309">
        <v>0</v>
      </c>
      <c r="S103" s="78"/>
      <c r="T103" s="373">
        <f>SUM(G103:S103)</f>
        <v>0</v>
      </c>
      <c r="U103" s="78"/>
      <c r="V103" s="78"/>
      <c r="W103" s="78"/>
      <c r="X103" s="78">
        <v>0</v>
      </c>
      <c r="Y103" s="78"/>
      <c r="Z103" s="78">
        <f t="shared" si="4"/>
        <v>0</v>
      </c>
      <c r="AA103" s="78"/>
      <c r="AB103" s="93">
        <v>0</v>
      </c>
      <c r="AC103" s="78"/>
      <c r="AD103" s="373">
        <v>0</v>
      </c>
      <c r="AE103" s="70"/>
      <c r="AF103" s="91"/>
      <c r="AG103" s="91"/>
      <c r="AH103" s="67"/>
      <c r="AI103" s="67"/>
    </row>
    <row r="104" spans="1:35" s="68" customFormat="1">
      <c r="A104" s="68" t="s">
        <v>92</v>
      </c>
      <c r="C104" s="67"/>
      <c r="D104" s="376">
        <v>2500</v>
      </c>
      <c r="E104" s="78"/>
      <c r="F104" s="78"/>
      <c r="G104" s="314">
        <v>2500</v>
      </c>
      <c r="H104" s="278"/>
      <c r="I104" s="278"/>
      <c r="J104" s="278"/>
      <c r="K104" s="278"/>
      <c r="L104" s="278"/>
      <c r="M104" s="278"/>
      <c r="N104" s="278"/>
      <c r="O104" s="278"/>
      <c r="P104" s="278"/>
      <c r="Q104" s="278"/>
      <c r="R104" s="315"/>
      <c r="S104" s="78"/>
      <c r="T104" s="376">
        <f>SUM(G104:S104)</f>
        <v>2500</v>
      </c>
      <c r="U104" s="78"/>
      <c r="V104" s="78"/>
      <c r="W104" s="78"/>
      <c r="X104" s="95">
        <v>0</v>
      </c>
      <c r="Y104" s="95"/>
      <c r="Z104" s="95">
        <f t="shared" si="4"/>
        <v>0</v>
      </c>
      <c r="AA104" s="78"/>
      <c r="AB104" s="96">
        <f>Z104/D104*100%</f>
        <v>0</v>
      </c>
      <c r="AC104" s="78"/>
      <c r="AD104" s="376">
        <v>2250</v>
      </c>
      <c r="AE104" s="70"/>
      <c r="AF104" s="91"/>
      <c r="AG104" s="91"/>
      <c r="AH104" s="67"/>
      <c r="AI104" s="67"/>
    </row>
    <row r="105" spans="1:35" s="68" customFormat="1">
      <c r="C105" s="67"/>
      <c r="D105" s="373">
        <f>SUM(D99:D104)</f>
        <v>15500</v>
      </c>
      <c r="E105" s="77"/>
      <c r="F105" s="77"/>
      <c r="G105" s="308">
        <f>SUM(G99:G104)</f>
        <v>2500</v>
      </c>
      <c r="H105" s="275">
        <f>SUM(H99:H104)</f>
        <v>0</v>
      </c>
      <c r="I105" s="275">
        <f>SUM(I99:I104)</f>
        <v>450</v>
      </c>
      <c r="J105" s="275">
        <f>SUM(J99:J104)</f>
        <v>0</v>
      </c>
      <c r="K105" s="275">
        <f>SUM(K99:K104)</f>
        <v>11967</v>
      </c>
      <c r="L105" s="275">
        <f>SUM(L99:L104)</f>
        <v>8838</v>
      </c>
      <c r="M105" s="275">
        <f>SUM(M99:M104)</f>
        <v>0</v>
      </c>
      <c r="N105" s="275">
        <f>SUM(N99:N104)</f>
        <v>0</v>
      </c>
      <c r="O105" s="275">
        <f>SUM(O99:O104)</f>
        <v>0</v>
      </c>
      <c r="P105" s="275">
        <f>SUM(P99:P104)</f>
        <v>0</v>
      </c>
      <c r="Q105" s="275">
        <f>SUM(Q99:Q104)</f>
        <v>0</v>
      </c>
      <c r="R105" s="309">
        <f>SUM(R99:R104)</f>
        <v>0</v>
      </c>
      <c r="S105" s="77"/>
      <c r="T105" s="373">
        <f>SUM(G105:S105)</f>
        <v>23755</v>
      </c>
      <c r="U105" s="78"/>
      <c r="V105" s="77"/>
      <c r="W105" s="97"/>
      <c r="X105" s="77">
        <f>SUM(X99:X104)</f>
        <v>25000</v>
      </c>
      <c r="Y105" s="77"/>
      <c r="Z105" s="77">
        <f t="shared" si="4"/>
        <v>13000</v>
      </c>
      <c r="AA105" s="77"/>
      <c r="AB105" s="98">
        <f>Z105/D105*100%</f>
        <v>0.83870967741935487</v>
      </c>
      <c r="AC105" s="97"/>
      <c r="AD105" s="382">
        <f>SUM(AD99:AD104)</f>
        <v>7885</v>
      </c>
      <c r="AE105" s="108"/>
      <c r="AF105" s="99"/>
      <c r="AG105" s="99"/>
      <c r="AH105" s="67"/>
      <c r="AI105" s="67"/>
    </row>
    <row r="106" spans="1:35" s="68" customFormat="1">
      <c r="A106" s="115" t="s">
        <v>48</v>
      </c>
      <c r="B106" s="115"/>
      <c r="C106" s="116"/>
      <c r="D106" s="381"/>
      <c r="E106" s="117"/>
      <c r="F106" s="117"/>
      <c r="G106" s="324"/>
      <c r="H106" s="283"/>
      <c r="I106" s="283"/>
      <c r="J106" s="283"/>
      <c r="K106" s="283"/>
      <c r="L106" s="283"/>
      <c r="M106" s="283"/>
      <c r="N106" s="283"/>
      <c r="O106" s="283"/>
      <c r="P106" s="283"/>
      <c r="Q106" s="283"/>
      <c r="R106" s="325"/>
      <c r="S106" s="117"/>
      <c r="T106" s="381"/>
      <c r="U106" s="118"/>
      <c r="V106" s="117"/>
      <c r="W106" s="78"/>
      <c r="X106" s="117"/>
      <c r="Y106" s="117"/>
      <c r="Z106" s="117"/>
      <c r="AA106" s="117"/>
      <c r="AB106" s="117"/>
      <c r="AC106" s="78"/>
      <c r="AD106" s="373"/>
      <c r="AE106" s="70"/>
      <c r="AF106" s="91"/>
      <c r="AG106" s="91"/>
      <c r="AH106" s="67"/>
      <c r="AI106" s="67"/>
    </row>
    <row r="107" spans="1:35" s="68" customFormat="1">
      <c r="A107" s="68" t="s">
        <v>93</v>
      </c>
      <c r="C107" s="67"/>
      <c r="D107" s="373">
        <v>3600</v>
      </c>
      <c r="E107" s="77"/>
      <c r="F107" s="77"/>
      <c r="G107" s="308">
        <v>759</v>
      </c>
      <c r="H107" s="275">
        <v>2794</v>
      </c>
      <c r="I107" s="275">
        <v>0</v>
      </c>
      <c r="J107" s="275">
        <v>0</v>
      </c>
      <c r="K107" s="275">
        <v>0</v>
      </c>
      <c r="L107" s="275">
        <v>0</v>
      </c>
      <c r="M107" s="275">
        <v>0</v>
      </c>
      <c r="N107" s="275">
        <v>0</v>
      </c>
      <c r="O107" s="275">
        <v>0</v>
      </c>
      <c r="P107" s="275">
        <v>0</v>
      </c>
      <c r="Q107" s="275">
        <v>0</v>
      </c>
      <c r="R107" s="309">
        <v>0</v>
      </c>
      <c r="S107" s="78"/>
      <c r="T107" s="373">
        <f>SUM(G107:S107)</f>
        <v>3553</v>
      </c>
      <c r="U107" s="78"/>
      <c r="V107" s="77"/>
      <c r="W107" s="78"/>
      <c r="X107" s="77"/>
      <c r="Y107" s="77"/>
      <c r="Z107" s="77">
        <f>D107-G107</f>
        <v>2841</v>
      </c>
      <c r="AA107" s="77"/>
      <c r="AB107" s="98">
        <f>Z107/D107*100%</f>
        <v>0.78916666666666668</v>
      </c>
      <c r="AC107" s="78"/>
      <c r="AD107" s="373">
        <v>0</v>
      </c>
      <c r="AE107" s="70"/>
      <c r="AF107" s="91"/>
      <c r="AG107" s="91"/>
      <c r="AH107" s="67"/>
      <c r="AI107" s="67"/>
    </row>
    <row r="108" spans="1:35" s="68" customFormat="1" ht="15.75">
      <c r="A108" s="68" t="s">
        <v>88</v>
      </c>
      <c r="C108" s="67"/>
      <c r="D108" s="373">
        <v>0</v>
      </c>
      <c r="E108" s="77"/>
      <c r="F108" s="77"/>
      <c r="G108" s="308">
        <v>0</v>
      </c>
      <c r="H108" s="275">
        <v>0</v>
      </c>
      <c r="I108" s="275">
        <v>0</v>
      </c>
      <c r="J108" s="275">
        <v>0</v>
      </c>
      <c r="K108" s="275">
        <v>3458</v>
      </c>
      <c r="L108" s="275">
        <v>0</v>
      </c>
      <c r="M108" s="275">
        <v>0</v>
      </c>
      <c r="N108" s="275">
        <v>0</v>
      </c>
      <c r="O108" s="275">
        <v>0</v>
      </c>
      <c r="P108" s="275">
        <v>0</v>
      </c>
      <c r="Q108" s="275">
        <v>0</v>
      </c>
      <c r="R108" s="309">
        <v>0</v>
      </c>
      <c r="S108" s="78"/>
      <c r="T108" s="373">
        <f>SUM(G108:S108)</f>
        <v>3458</v>
      </c>
      <c r="U108" s="78"/>
      <c r="V108" s="77"/>
      <c r="W108" s="78"/>
      <c r="X108" s="77">
        <v>0</v>
      </c>
      <c r="Y108" s="77"/>
      <c r="Z108" s="77">
        <f>D108-G108</f>
        <v>0</v>
      </c>
      <c r="AA108" s="77"/>
      <c r="AB108" s="98">
        <v>0</v>
      </c>
      <c r="AC108" s="78"/>
      <c r="AD108" s="373">
        <v>0</v>
      </c>
      <c r="AE108" s="94"/>
      <c r="AF108" s="91"/>
      <c r="AG108" s="91"/>
      <c r="AH108" s="67"/>
      <c r="AI108" s="67"/>
    </row>
    <row r="109" spans="1:35" s="68" customFormat="1" ht="15.75">
      <c r="A109" s="67" t="s">
        <v>94</v>
      </c>
      <c r="B109" s="67"/>
      <c r="C109" s="67"/>
      <c r="D109" s="373">
        <v>0</v>
      </c>
      <c r="E109" s="78"/>
      <c r="F109" s="78"/>
      <c r="G109" s="308">
        <v>0</v>
      </c>
      <c r="H109" s="275">
        <v>0</v>
      </c>
      <c r="I109" s="275">
        <v>0</v>
      </c>
      <c r="J109" s="275">
        <v>638</v>
      </c>
      <c r="K109" s="275">
        <v>0</v>
      </c>
      <c r="L109" s="275">
        <v>0</v>
      </c>
      <c r="M109" s="275">
        <v>0</v>
      </c>
      <c r="N109" s="275">
        <v>0</v>
      </c>
      <c r="O109" s="275">
        <v>0</v>
      </c>
      <c r="P109" s="275">
        <v>0</v>
      </c>
      <c r="Q109" s="275">
        <v>0</v>
      </c>
      <c r="R109" s="309">
        <v>0</v>
      </c>
      <c r="S109" s="78"/>
      <c r="T109" s="373">
        <f>SUM(G109:S109)</f>
        <v>638</v>
      </c>
      <c r="U109" s="78"/>
      <c r="V109" s="78"/>
      <c r="W109" s="78"/>
      <c r="X109" s="78">
        <v>13000</v>
      </c>
      <c r="Y109" s="78"/>
      <c r="Z109" s="78">
        <f>D109-G109</f>
        <v>0</v>
      </c>
      <c r="AA109" s="78"/>
      <c r="AB109" s="140">
        <v>0</v>
      </c>
      <c r="AC109" s="78"/>
      <c r="AD109" s="373">
        <v>10508</v>
      </c>
      <c r="AE109" s="94"/>
      <c r="AF109" s="91"/>
      <c r="AG109" s="91"/>
      <c r="AH109" s="67"/>
      <c r="AI109" s="67"/>
    </row>
    <row r="110" spans="1:35" s="68" customFormat="1">
      <c r="A110" s="68" t="s">
        <v>95</v>
      </c>
      <c r="C110" s="67"/>
      <c r="D110" s="376">
        <v>0</v>
      </c>
      <c r="E110" s="78"/>
      <c r="F110" s="78"/>
      <c r="G110" s="314">
        <v>0</v>
      </c>
      <c r="H110" s="278">
        <v>0</v>
      </c>
      <c r="I110" s="278">
        <v>0</v>
      </c>
      <c r="J110" s="278">
        <v>0</v>
      </c>
      <c r="K110" s="278">
        <v>0</v>
      </c>
      <c r="L110" s="278">
        <v>0</v>
      </c>
      <c r="M110" s="278">
        <v>2000</v>
      </c>
      <c r="N110" s="278">
        <v>0</v>
      </c>
      <c r="O110" s="278">
        <v>0</v>
      </c>
      <c r="P110" s="278">
        <v>0</v>
      </c>
      <c r="Q110" s="278">
        <v>0</v>
      </c>
      <c r="R110" s="315">
        <v>0</v>
      </c>
      <c r="S110" s="78"/>
      <c r="T110" s="376">
        <f>SUM(G110:S110)</f>
        <v>2000</v>
      </c>
      <c r="U110" s="78"/>
      <c r="V110" s="78"/>
      <c r="W110" s="78"/>
      <c r="X110" s="95">
        <v>13000</v>
      </c>
      <c r="Y110" s="95"/>
      <c r="Z110" s="95">
        <f>D110-G110</f>
        <v>0</v>
      </c>
      <c r="AA110" s="78"/>
      <c r="AB110" s="96">
        <v>0</v>
      </c>
      <c r="AC110" s="78"/>
      <c r="AD110" s="373">
        <v>12000</v>
      </c>
      <c r="AE110" s="70"/>
      <c r="AF110" s="91"/>
      <c r="AG110" s="91"/>
      <c r="AH110" s="67"/>
      <c r="AI110" s="67"/>
    </row>
    <row r="111" spans="1:35" s="68" customFormat="1">
      <c r="C111" s="67"/>
      <c r="D111" s="373">
        <f>SUM(D107:D110)</f>
        <v>3600</v>
      </c>
      <c r="E111" s="77"/>
      <c r="F111" s="77"/>
      <c r="G111" s="308">
        <f>SUM(G107:G110)</f>
        <v>759</v>
      </c>
      <c r="H111" s="275">
        <f>SUM(H107:H110)</f>
        <v>2794</v>
      </c>
      <c r="I111" s="275">
        <f>SUM(I107:I110)</f>
        <v>0</v>
      </c>
      <c r="J111" s="275">
        <f>SUM(J107:J110)</f>
        <v>638</v>
      </c>
      <c r="K111" s="275">
        <f>SUM(K107:K110)</f>
        <v>3458</v>
      </c>
      <c r="L111" s="275">
        <f>SUM(L107:L110)</f>
        <v>0</v>
      </c>
      <c r="M111" s="275">
        <f>SUM(M107:M110)</f>
        <v>2000</v>
      </c>
      <c r="N111" s="275">
        <f>SUM(N107:N110)</f>
        <v>0</v>
      </c>
      <c r="O111" s="275">
        <f>SUM(O107:O110)</f>
        <v>0</v>
      </c>
      <c r="P111" s="275">
        <f>SUM(P107:P110)</f>
        <v>0</v>
      </c>
      <c r="Q111" s="275">
        <f>SUM(Q107:Q110)</f>
        <v>0</v>
      </c>
      <c r="R111" s="309">
        <f>SUM(R107:R110)</f>
        <v>0</v>
      </c>
      <c r="S111" s="77"/>
      <c r="T111" s="373">
        <f>SUM(G111:S111)</f>
        <v>9649</v>
      </c>
      <c r="U111" s="78"/>
      <c r="V111" s="77"/>
      <c r="W111" s="97"/>
      <c r="X111" s="77">
        <f>SUM(X107:X110)</f>
        <v>26000</v>
      </c>
      <c r="Y111" s="77"/>
      <c r="Z111" s="77">
        <f>D111-G111</f>
        <v>2841</v>
      </c>
      <c r="AA111" s="77"/>
      <c r="AB111" s="98">
        <f>Z111/D111*100%</f>
        <v>0.78916666666666668</v>
      </c>
      <c r="AC111" s="97"/>
      <c r="AD111" s="407">
        <f>SUM(AD107:AD110)</f>
        <v>22508</v>
      </c>
      <c r="AE111" s="108"/>
      <c r="AF111" s="99"/>
      <c r="AG111" s="99"/>
      <c r="AH111" s="67"/>
      <c r="AI111" s="67"/>
    </row>
    <row r="112" spans="1:35" s="68" customFormat="1" ht="15.75">
      <c r="C112" s="67"/>
      <c r="D112" s="373"/>
      <c r="E112" s="77"/>
      <c r="F112" s="77"/>
      <c r="G112" s="308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309"/>
      <c r="S112" s="77"/>
      <c r="T112" s="373"/>
      <c r="U112" s="78"/>
      <c r="V112" s="77"/>
      <c r="W112" s="78"/>
      <c r="X112" s="77"/>
      <c r="Y112" s="77"/>
      <c r="Z112" s="77"/>
      <c r="AA112" s="77"/>
      <c r="AB112" s="77"/>
      <c r="AC112" s="78"/>
      <c r="AD112" s="373"/>
      <c r="AE112" s="94"/>
      <c r="AF112" s="91"/>
      <c r="AG112" s="91"/>
      <c r="AH112" s="67"/>
      <c r="AI112" s="67"/>
    </row>
    <row r="113" spans="1:35" s="68" customFormat="1">
      <c r="A113" s="88" t="s">
        <v>96</v>
      </c>
      <c r="B113" s="88"/>
      <c r="C113" s="67"/>
      <c r="D113" s="385">
        <f>D105+D111</f>
        <v>19100</v>
      </c>
      <c r="E113" s="90"/>
      <c r="F113" s="90"/>
      <c r="G113" s="320">
        <f>G105+G111</f>
        <v>3259</v>
      </c>
      <c r="H113" s="281">
        <f>H105+H111</f>
        <v>2794</v>
      </c>
      <c r="I113" s="281">
        <f>I105+I111</f>
        <v>450</v>
      </c>
      <c r="J113" s="281">
        <f>J105+J111</f>
        <v>638</v>
      </c>
      <c r="K113" s="281">
        <f>K105+K111</f>
        <v>15425</v>
      </c>
      <c r="L113" s="281">
        <f>L105+L111</f>
        <v>8838</v>
      </c>
      <c r="M113" s="281">
        <f>M105+M111</f>
        <v>2000</v>
      </c>
      <c r="N113" s="281">
        <f>N105+N111</f>
        <v>0</v>
      </c>
      <c r="O113" s="281">
        <f>O105+O111</f>
        <v>0</v>
      </c>
      <c r="P113" s="281">
        <f>P105+P111</f>
        <v>0</v>
      </c>
      <c r="Q113" s="281">
        <f>Q105+Q111</f>
        <v>0</v>
      </c>
      <c r="R113" s="321">
        <f>R105+R111</f>
        <v>0</v>
      </c>
      <c r="S113" s="90"/>
      <c r="T113" s="385">
        <f>SUM(G113:S113)</f>
        <v>33404</v>
      </c>
      <c r="U113" s="90"/>
      <c r="V113" s="90"/>
      <c r="W113" s="90"/>
      <c r="X113" s="110">
        <f>X105+X111</f>
        <v>51000</v>
      </c>
      <c r="Y113" s="110"/>
      <c r="Z113" s="110">
        <f>D113-G113</f>
        <v>15841</v>
      </c>
      <c r="AA113" s="90"/>
      <c r="AB113" s="111">
        <f>Z113/D113*100%</f>
        <v>0.82937172774869106</v>
      </c>
      <c r="AC113" s="90"/>
      <c r="AD113" s="385">
        <f>AD105+AD111</f>
        <v>30393</v>
      </c>
      <c r="AE113" s="94"/>
      <c r="AF113" s="119"/>
      <c r="AG113" s="119"/>
      <c r="AH113" s="67"/>
      <c r="AI113" s="67"/>
    </row>
    <row r="114" spans="1:35" s="68" customFormat="1">
      <c r="C114" s="67"/>
      <c r="D114" s="373"/>
      <c r="E114" s="77"/>
      <c r="F114" s="77"/>
      <c r="G114" s="308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309"/>
      <c r="S114" s="77"/>
      <c r="T114" s="373"/>
      <c r="U114" s="78"/>
      <c r="V114" s="77"/>
      <c r="W114" s="78"/>
      <c r="X114" s="77"/>
      <c r="Y114" s="77"/>
      <c r="Z114" s="77"/>
      <c r="AA114" s="77"/>
      <c r="AB114" s="77"/>
      <c r="AC114" s="78"/>
      <c r="AD114" s="373"/>
      <c r="AE114" s="70"/>
      <c r="AF114" s="91"/>
      <c r="AG114" s="91"/>
      <c r="AH114" s="67"/>
      <c r="AI114" s="67"/>
    </row>
    <row r="115" spans="1:35" s="68" customFormat="1" ht="15.75">
      <c r="A115" s="141" t="s">
        <v>97</v>
      </c>
      <c r="B115" s="141"/>
      <c r="C115" s="142"/>
      <c r="D115" s="386">
        <f>D93+D113</f>
        <v>1667579.9000000001</v>
      </c>
      <c r="E115" s="143"/>
      <c r="F115" s="143"/>
      <c r="G115" s="332">
        <f>G93+G113</f>
        <v>92719.61</v>
      </c>
      <c r="H115" s="287">
        <f>H93+H113</f>
        <v>96697.87000000001</v>
      </c>
      <c r="I115" s="287">
        <f>I93+I113</f>
        <v>117116.26999999999</v>
      </c>
      <c r="J115" s="287">
        <f>J93+J113</f>
        <v>93810.5</v>
      </c>
      <c r="K115" s="287">
        <f>K93+K113</f>
        <v>120319.46</v>
      </c>
      <c r="L115" s="287">
        <f>L93+L113</f>
        <v>134919.06</v>
      </c>
      <c r="M115" s="287">
        <f>M93+M113</f>
        <v>175084.08</v>
      </c>
      <c r="N115" s="287">
        <f>N93+N113</f>
        <v>120084.87999999999</v>
      </c>
      <c r="O115" s="287">
        <f>O93+O113</f>
        <v>135936.05999999997</v>
      </c>
      <c r="P115" s="287">
        <f>P93+P113</f>
        <v>112037.82</v>
      </c>
      <c r="Q115" s="287">
        <f>Q93+Q113</f>
        <v>0</v>
      </c>
      <c r="R115" s="333">
        <f>R93+R113</f>
        <v>0</v>
      </c>
      <c r="S115" s="143"/>
      <c r="T115" s="386">
        <f>SUM(G115:S115)</f>
        <v>1198725.6100000001</v>
      </c>
      <c r="U115" s="144"/>
      <c r="V115" s="143"/>
      <c r="W115" s="144"/>
      <c r="X115" s="143">
        <f>X93+X113</f>
        <v>1450936.17</v>
      </c>
      <c r="Y115" s="143"/>
      <c r="Z115" s="143">
        <f>D115-G115</f>
        <v>1574860.29</v>
      </c>
      <c r="AA115" s="143"/>
      <c r="AB115" s="145">
        <f>Z115/D115*100%</f>
        <v>0.9443987001762254</v>
      </c>
      <c r="AC115" s="144"/>
      <c r="AD115" s="386">
        <f>AD93+AD113</f>
        <v>1371115.8699999996</v>
      </c>
      <c r="AE115" s="146"/>
      <c r="AF115" s="78"/>
      <c r="AG115" s="78"/>
      <c r="AH115" s="67"/>
      <c r="AI115" s="67"/>
    </row>
    <row r="116" spans="1:35" hidden="1">
      <c r="D116" s="380"/>
      <c r="G116" s="322"/>
      <c r="H116" s="282"/>
      <c r="I116" s="282"/>
      <c r="J116" s="282"/>
      <c r="K116" s="282"/>
      <c r="L116" s="282"/>
      <c r="M116" s="282"/>
      <c r="N116" s="282"/>
      <c r="O116" s="282"/>
      <c r="P116" s="282"/>
      <c r="Q116" s="282"/>
      <c r="R116" s="323"/>
      <c r="T116" s="380"/>
      <c r="AD116" s="380"/>
    </row>
    <row r="117" spans="1:35">
      <c r="A117" s="147" t="s">
        <v>98</v>
      </c>
      <c r="B117" s="147"/>
      <c r="C117" s="148"/>
      <c r="D117" s="387"/>
      <c r="E117" s="149"/>
      <c r="F117" s="149"/>
      <c r="G117" s="334"/>
      <c r="H117" s="288"/>
      <c r="I117" s="288"/>
      <c r="J117" s="288"/>
      <c r="K117" s="288"/>
      <c r="L117" s="288"/>
      <c r="M117" s="288"/>
      <c r="N117" s="288"/>
      <c r="O117" s="288"/>
      <c r="P117" s="288"/>
      <c r="Q117" s="288"/>
      <c r="R117" s="335"/>
      <c r="S117" s="149"/>
      <c r="T117" s="387"/>
      <c r="U117" s="150"/>
      <c r="V117" s="149"/>
      <c r="W117" s="151"/>
      <c r="X117" s="149"/>
      <c r="Y117" s="149"/>
      <c r="Z117" s="149"/>
      <c r="AA117" s="149"/>
      <c r="AB117" s="149"/>
      <c r="AC117" s="150"/>
      <c r="AD117" s="387"/>
    </row>
    <row r="118" spans="1:35" ht="10.5" customHeight="1">
      <c r="A118" s="152"/>
      <c r="B118" s="152"/>
      <c r="D118" s="380"/>
      <c r="G118" s="322"/>
      <c r="H118" s="282"/>
      <c r="I118" s="282"/>
      <c r="J118" s="282"/>
      <c r="K118" s="282"/>
      <c r="L118" s="282"/>
      <c r="M118" s="282"/>
      <c r="N118" s="282"/>
      <c r="O118" s="282"/>
      <c r="P118" s="282"/>
      <c r="Q118" s="282"/>
      <c r="R118" s="323"/>
      <c r="T118" s="380"/>
      <c r="AD118" s="380"/>
    </row>
    <row r="119" spans="1:35" s="68" customFormat="1">
      <c r="A119" s="92" t="s">
        <v>99</v>
      </c>
      <c r="B119" s="92" t="s">
        <v>100</v>
      </c>
      <c r="C119" s="92" t="s">
        <v>101</v>
      </c>
      <c r="D119" s="373">
        <v>10000</v>
      </c>
      <c r="E119" s="78"/>
      <c r="F119" s="78"/>
      <c r="G119" s="308">
        <v>210</v>
      </c>
      <c r="H119" s="275">
        <v>0</v>
      </c>
      <c r="I119" s="275">
        <v>280</v>
      </c>
      <c r="J119" s="275">
        <v>900</v>
      </c>
      <c r="K119" s="275">
        <v>0</v>
      </c>
      <c r="L119" s="275">
        <v>0</v>
      </c>
      <c r="M119" s="275">
        <v>1040</v>
      </c>
      <c r="N119" s="275"/>
      <c r="O119" s="275"/>
      <c r="P119" s="275">
        <v>10</v>
      </c>
      <c r="Q119" s="275">
        <v>0</v>
      </c>
      <c r="R119" s="309">
        <v>0</v>
      </c>
      <c r="S119" s="78"/>
      <c r="T119" s="373">
        <f>SUM(G119:S119)</f>
        <v>2440</v>
      </c>
      <c r="U119" s="78"/>
      <c r="V119" s="78"/>
      <c r="W119" s="78"/>
      <c r="X119" s="78">
        <v>20000</v>
      </c>
      <c r="Y119" s="78"/>
      <c r="Z119" s="78">
        <f t="shared" ref="Z119:Z126" si="5">D119-G119</f>
        <v>9790</v>
      </c>
      <c r="AA119" s="78"/>
      <c r="AB119" s="93">
        <f>Z119/D119*100%</f>
        <v>0.97899999999999998</v>
      </c>
      <c r="AC119" s="78"/>
      <c r="AD119" s="373">
        <v>2450</v>
      </c>
      <c r="AE119" s="70"/>
      <c r="AF119" s="91"/>
      <c r="AG119" s="91"/>
      <c r="AH119" s="67"/>
      <c r="AI119" s="67"/>
    </row>
    <row r="120" spans="1:35" s="68" customFormat="1">
      <c r="A120" s="92" t="s">
        <v>102</v>
      </c>
      <c r="B120" s="92" t="s">
        <v>100</v>
      </c>
      <c r="C120" s="92" t="s">
        <v>101</v>
      </c>
      <c r="D120" s="373">
        <v>5000</v>
      </c>
      <c r="E120" s="78"/>
      <c r="F120" s="78"/>
      <c r="G120" s="308">
        <v>0</v>
      </c>
      <c r="H120" s="275">
        <v>0</v>
      </c>
      <c r="I120" s="275">
        <v>760</v>
      </c>
      <c r="J120" s="275">
        <v>0</v>
      </c>
      <c r="K120" s="275">
        <v>380</v>
      </c>
      <c r="L120" s="275">
        <v>535</v>
      </c>
      <c r="M120" s="275">
        <v>300</v>
      </c>
      <c r="N120" s="275">
        <v>0</v>
      </c>
      <c r="O120" s="275">
        <v>670</v>
      </c>
      <c r="P120" s="275">
        <v>835</v>
      </c>
      <c r="Q120" s="275">
        <v>0</v>
      </c>
      <c r="R120" s="309">
        <v>0</v>
      </c>
      <c r="S120" s="78"/>
      <c r="T120" s="373">
        <f>SUM(G120:S120)</f>
        <v>3480</v>
      </c>
      <c r="U120" s="78"/>
      <c r="V120" s="78"/>
      <c r="W120" s="78"/>
      <c r="X120" s="78">
        <v>5000</v>
      </c>
      <c r="Y120" s="78"/>
      <c r="Z120" s="78">
        <f t="shared" si="5"/>
        <v>5000</v>
      </c>
      <c r="AA120" s="78"/>
      <c r="AB120" s="93">
        <f>Z120/D120*100%</f>
        <v>1</v>
      </c>
      <c r="AC120" s="78"/>
      <c r="AD120" s="373">
        <v>2936</v>
      </c>
      <c r="AE120" s="70"/>
      <c r="AF120" s="91"/>
      <c r="AG120" s="91"/>
      <c r="AH120" s="67"/>
      <c r="AI120" s="67"/>
    </row>
    <row r="121" spans="1:35" s="68" customFormat="1">
      <c r="A121" s="153" t="s">
        <v>103</v>
      </c>
      <c r="B121" s="153" t="s">
        <v>104</v>
      </c>
      <c r="C121" s="92" t="s">
        <v>104</v>
      </c>
      <c r="D121" s="373">
        <v>115000</v>
      </c>
      <c r="E121" s="77"/>
      <c r="F121" s="77"/>
      <c r="G121" s="308">
        <v>5219.3500000000004</v>
      </c>
      <c r="H121" s="275">
        <v>1980</v>
      </c>
      <c r="I121" s="275">
        <v>10449.75</v>
      </c>
      <c r="J121" s="275">
        <v>4104.8999999999996</v>
      </c>
      <c r="K121" s="275">
        <v>4804.6499999999996</v>
      </c>
      <c r="L121" s="275">
        <v>11456</v>
      </c>
      <c r="M121" s="275">
        <v>28118.79</v>
      </c>
      <c r="N121" s="275">
        <v>1667.9</v>
      </c>
      <c r="O121" s="275">
        <v>12444.2</v>
      </c>
      <c r="P121" s="275">
        <v>10996.6</v>
      </c>
      <c r="Q121" s="275">
        <v>0</v>
      </c>
      <c r="R121" s="309">
        <v>0</v>
      </c>
      <c r="S121" s="77"/>
      <c r="T121" s="373">
        <f>SUM(G121:S121)</f>
        <v>91242.14</v>
      </c>
      <c r="U121" s="78"/>
      <c r="V121" s="77"/>
      <c r="W121" s="78"/>
      <c r="X121" s="77">
        <v>90000</v>
      </c>
      <c r="Y121" s="77"/>
      <c r="Z121" s="77">
        <f t="shared" si="5"/>
        <v>109780.65</v>
      </c>
      <c r="AA121" s="77"/>
      <c r="AB121" s="98">
        <f>Z121/D121*100%</f>
        <v>0.9546143478260869</v>
      </c>
      <c r="AC121" s="78"/>
      <c r="AD121" s="373">
        <v>92431.79</v>
      </c>
      <c r="AE121" s="70"/>
      <c r="AF121" s="91"/>
      <c r="AG121" s="91"/>
      <c r="AH121" s="67"/>
      <c r="AI121" s="67"/>
    </row>
    <row r="122" spans="1:35" s="68" customFormat="1">
      <c r="A122" s="153" t="s">
        <v>105</v>
      </c>
      <c r="B122" s="92" t="s">
        <v>100</v>
      </c>
      <c r="C122" s="92" t="s">
        <v>101</v>
      </c>
      <c r="D122" s="373">
        <v>23000</v>
      </c>
      <c r="E122" s="77"/>
      <c r="F122" s="77"/>
      <c r="G122" s="308">
        <v>3000</v>
      </c>
      <c r="H122" s="275">
        <v>3270</v>
      </c>
      <c r="I122" s="275">
        <v>5270</v>
      </c>
      <c r="J122" s="275">
        <v>7180</v>
      </c>
      <c r="K122" s="275">
        <v>90</v>
      </c>
      <c r="L122" s="275">
        <v>0</v>
      </c>
      <c r="M122" s="275">
        <v>0</v>
      </c>
      <c r="N122" s="275">
        <v>0</v>
      </c>
      <c r="O122" s="275">
        <v>0</v>
      </c>
      <c r="P122" s="275">
        <v>0</v>
      </c>
      <c r="Q122" s="275">
        <v>0</v>
      </c>
      <c r="R122" s="309">
        <v>0</v>
      </c>
      <c r="S122" s="77"/>
      <c r="T122" s="373">
        <f>SUM(G122:S122)</f>
        <v>18810</v>
      </c>
      <c r="U122" s="78"/>
      <c r="V122" s="77"/>
      <c r="W122" s="78"/>
      <c r="X122" s="77">
        <v>30000</v>
      </c>
      <c r="Y122" s="77"/>
      <c r="Z122" s="77">
        <f t="shared" si="5"/>
        <v>20000</v>
      </c>
      <c r="AA122" s="77"/>
      <c r="AB122" s="98">
        <f>Z122/D122*100%</f>
        <v>0.86956521739130432</v>
      </c>
      <c r="AC122" s="78"/>
      <c r="AD122" s="373">
        <v>18040</v>
      </c>
      <c r="AE122" s="70"/>
      <c r="AF122" s="91"/>
      <c r="AG122" s="91"/>
      <c r="AH122" s="67"/>
      <c r="AI122" s="67"/>
    </row>
    <row r="123" spans="1:35" s="68" customFormat="1">
      <c r="A123" s="153" t="s">
        <v>106</v>
      </c>
      <c r="B123" s="92" t="s">
        <v>100</v>
      </c>
      <c r="C123" s="92" t="s">
        <v>101</v>
      </c>
      <c r="D123" s="373">
        <v>12000</v>
      </c>
      <c r="E123" s="77"/>
      <c r="F123" s="77"/>
      <c r="G123" s="308">
        <v>0</v>
      </c>
      <c r="H123" s="275">
        <v>611.1</v>
      </c>
      <c r="I123" s="275">
        <v>82</v>
      </c>
      <c r="J123" s="275">
        <v>2161.85</v>
      </c>
      <c r="K123" s="275">
        <v>667.9</v>
      </c>
      <c r="L123" s="275">
        <v>56.75</v>
      </c>
      <c r="M123" s="275">
        <v>1715.45</v>
      </c>
      <c r="N123" s="275">
        <v>1930.7</v>
      </c>
      <c r="O123" s="275">
        <v>1267.4000000000001</v>
      </c>
      <c r="P123" s="275">
        <v>391.25</v>
      </c>
      <c r="Q123" s="275">
        <v>0</v>
      </c>
      <c r="R123" s="309">
        <v>0</v>
      </c>
      <c r="S123" s="78"/>
      <c r="T123" s="373">
        <f>SUM(G123:S123)</f>
        <v>8884.4</v>
      </c>
      <c r="U123" s="78"/>
      <c r="V123" s="77"/>
      <c r="W123" s="78"/>
      <c r="X123" s="77">
        <v>28000</v>
      </c>
      <c r="Y123" s="77"/>
      <c r="Z123" s="77">
        <f t="shared" si="5"/>
        <v>12000</v>
      </c>
      <c r="AA123" s="77"/>
      <c r="AB123" s="98">
        <f>Z123/D123*100%</f>
        <v>1</v>
      </c>
      <c r="AC123" s="78"/>
      <c r="AD123" s="373">
        <v>5941.01</v>
      </c>
      <c r="AE123" s="70"/>
      <c r="AF123" s="91"/>
      <c r="AG123" s="91"/>
      <c r="AH123" s="67"/>
      <c r="AI123" s="67"/>
    </row>
    <row r="124" spans="1:35" s="68" customFormat="1">
      <c r="A124" s="154" t="s">
        <v>107</v>
      </c>
      <c r="B124" s="92" t="s">
        <v>100</v>
      </c>
      <c r="C124" s="92" t="s">
        <v>101</v>
      </c>
      <c r="D124" s="373">
        <v>30000</v>
      </c>
      <c r="E124" s="77"/>
      <c r="F124" s="77"/>
      <c r="G124" s="308">
        <v>0</v>
      </c>
      <c r="H124" s="275">
        <v>0</v>
      </c>
      <c r="I124" s="275">
        <v>0</v>
      </c>
      <c r="J124" s="275">
        <v>0</v>
      </c>
      <c r="K124" s="275">
        <v>0</v>
      </c>
      <c r="L124" s="275">
        <v>2288</v>
      </c>
      <c r="M124" s="275">
        <v>1568.15</v>
      </c>
      <c r="N124" s="275">
        <v>0</v>
      </c>
      <c r="O124" s="275">
        <v>3000</v>
      </c>
      <c r="P124" s="275">
        <v>0</v>
      </c>
      <c r="Q124" s="275">
        <v>0</v>
      </c>
      <c r="R124" s="309">
        <v>0</v>
      </c>
      <c r="S124" s="78"/>
      <c r="T124" s="373">
        <f>SUM(G124:S124)</f>
        <v>6856.15</v>
      </c>
      <c r="U124" s="78"/>
      <c r="V124" s="77"/>
      <c r="W124" s="78"/>
      <c r="X124" s="77">
        <v>12000</v>
      </c>
      <c r="Y124" s="77"/>
      <c r="Z124" s="77">
        <f t="shared" si="5"/>
        <v>30000</v>
      </c>
      <c r="AA124" s="77"/>
      <c r="AB124" s="98">
        <f>Z124/D124*100%</f>
        <v>1</v>
      </c>
      <c r="AC124" s="78"/>
      <c r="AD124" s="373">
        <v>16038</v>
      </c>
      <c r="AE124" s="70"/>
      <c r="AF124" s="91"/>
      <c r="AG124" s="91"/>
      <c r="AH124" s="67"/>
      <c r="AI124" s="67"/>
    </row>
    <row r="125" spans="1:35" s="68" customFormat="1">
      <c r="A125" s="153" t="s">
        <v>108</v>
      </c>
      <c r="B125" s="92" t="s">
        <v>100</v>
      </c>
      <c r="C125" s="92" t="s">
        <v>101</v>
      </c>
      <c r="D125" s="373">
        <v>8000</v>
      </c>
      <c r="E125" s="77"/>
      <c r="F125" s="77"/>
      <c r="G125" s="308">
        <v>0</v>
      </c>
      <c r="H125" s="275">
        <v>0</v>
      </c>
      <c r="I125" s="275">
        <v>0</v>
      </c>
      <c r="J125" s="275">
        <v>8036.28</v>
      </c>
      <c r="K125" s="275">
        <v>0</v>
      </c>
      <c r="L125" s="275">
        <v>0</v>
      </c>
      <c r="M125" s="275">
        <v>0</v>
      </c>
      <c r="N125" s="275">
        <v>0</v>
      </c>
      <c r="O125" s="275">
        <v>0</v>
      </c>
      <c r="P125" s="275">
        <v>0</v>
      </c>
      <c r="Q125" s="275">
        <v>0</v>
      </c>
      <c r="R125" s="309">
        <v>0</v>
      </c>
      <c r="S125" s="78"/>
      <c r="T125" s="373">
        <f>SUM(G125:S125)</f>
        <v>8036.28</v>
      </c>
      <c r="U125" s="78"/>
      <c r="V125" s="77"/>
      <c r="W125" s="78"/>
      <c r="X125" s="77">
        <v>0</v>
      </c>
      <c r="Y125" s="77"/>
      <c r="Z125" s="77">
        <f t="shared" si="5"/>
        <v>8000</v>
      </c>
      <c r="AA125" s="77"/>
      <c r="AB125" s="98">
        <f>Z125/D125*100%</f>
        <v>1</v>
      </c>
      <c r="AC125" s="78"/>
      <c r="AD125" s="373">
        <v>0</v>
      </c>
      <c r="AE125" s="70"/>
      <c r="AF125" s="91"/>
      <c r="AG125" s="91"/>
      <c r="AH125" s="67"/>
      <c r="AI125" s="67"/>
    </row>
    <row r="126" spans="1:35" s="68" customFormat="1">
      <c r="A126" s="155"/>
      <c r="B126" s="155"/>
      <c r="C126" s="156"/>
      <c r="D126" s="388">
        <f>SUM(D119:D125)</f>
        <v>203000</v>
      </c>
      <c r="E126" s="158"/>
      <c r="F126" s="158"/>
      <c r="G126" s="336">
        <f>SUM(G119:G125)</f>
        <v>8429.35</v>
      </c>
      <c r="H126" s="289">
        <f>SUM(H119:H125)</f>
        <v>5861.1</v>
      </c>
      <c r="I126" s="289">
        <f>SUM(I119:I125)</f>
        <v>16841.75</v>
      </c>
      <c r="J126" s="289">
        <f>SUM(J119:J125)</f>
        <v>22383.03</v>
      </c>
      <c r="K126" s="289">
        <f>SUM(K119:K125)</f>
        <v>5942.5499999999993</v>
      </c>
      <c r="L126" s="289">
        <f>SUM(L119:L125)</f>
        <v>14335.75</v>
      </c>
      <c r="M126" s="289">
        <f>SUM(M119:M125)</f>
        <v>32742.390000000003</v>
      </c>
      <c r="N126" s="289">
        <f>SUM(N119:N125)</f>
        <v>3598.6000000000004</v>
      </c>
      <c r="O126" s="289">
        <f>SUM(O119:O125)</f>
        <v>17381.599999999999</v>
      </c>
      <c r="P126" s="289">
        <f>SUM(P119:P125)</f>
        <v>12232.85</v>
      </c>
      <c r="Q126" s="289">
        <f>SUM(Q119:Q125)</f>
        <v>0</v>
      </c>
      <c r="R126" s="337">
        <f>SUM(R119:R125)</f>
        <v>0</v>
      </c>
      <c r="S126" s="158"/>
      <c r="T126" s="388">
        <f>SUM(G126:S126)</f>
        <v>139748.97</v>
      </c>
      <c r="U126" s="158"/>
      <c r="V126" s="158"/>
      <c r="W126" s="90"/>
      <c r="X126" s="157">
        <f>SUM(X119:X125)</f>
        <v>185000</v>
      </c>
      <c r="Y126" s="157"/>
      <c r="Z126" s="157">
        <f t="shared" si="5"/>
        <v>194570.65</v>
      </c>
      <c r="AA126" s="158"/>
      <c r="AB126" s="159">
        <f>Z126/D126*100%</f>
        <v>0.95847610837438424</v>
      </c>
      <c r="AC126" s="158"/>
      <c r="AD126" s="388">
        <f>SUM(AD119:AD125)</f>
        <v>137836.79999999999</v>
      </c>
      <c r="AE126" s="94"/>
      <c r="AF126" s="119"/>
      <c r="AG126" s="119"/>
      <c r="AH126" s="67"/>
      <c r="AI126" s="67"/>
    </row>
    <row r="127" spans="1:35" s="68" customFormat="1" ht="9" customHeight="1">
      <c r="A127" s="92"/>
      <c r="B127" s="92"/>
      <c r="C127" s="92"/>
      <c r="D127" s="373"/>
      <c r="E127" s="77"/>
      <c r="F127" s="77"/>
      <c r="G127" s="308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309"/>
      <c r="S127" s="77"/>
      <c r="T127" s="373"/>
      <c r="U127" s="78"/>
      <c r="V127" s="77"/>
      <c r="W127" s="78"/>
      <c r="X127" s="77"/>
      <c r="Y127" s="77"/>
      <c r="Z127" s="77"/>
      <c r="AA127" s="77"/>
      <c r="AB127" s="77"/>
      <c r="AC127" s="78"/>
      <c r="AD127" s="373"/>
      <c r="AE127" s="70"/>
      <c r="AF127" s="91"/>
      <c r="AG127" s="91"/>
      <c r="AH127" s="67"/>
      <c r="AI127" s="67"/>
    </row>
    <row r="128" spans="1:35" s="68" customFormat="1">
      <c r="A128" s="88" t="s">
        <v>109</v>
      </c>
      <c r="B128" s="88"/>
      <c r="C128" s="67"/>
      <c r="D128" s="375"/>
      <c r="E128" s="89"/>
      <c r="F128" s="89"/>
      <c r="G128" s="312"/>
      <c r="H128" s="277"/>
      <c r="I128" s="277"/>
      <c r="J128" s="277"/>
      <c r="K128" s="277"/>
      <c r="L128" s="277"/>
      <c r="M128" s="277"/>
      <c r="N128" s="277"/>
      <c r="O128" s="277"/>
      <c r="P128" s="277"/>
      <c r="Q128" s="277"/>
      <c r="R128" s="313"/>
      <c r="S128" s="89"/>
      <c r="T128" s="375"/>
      <c r="U128" s="90"/>
      <c r="V128" s="89"/>
      <c r="W128" s="78"/>
      <c r="X128" s="89"/>
      <c r="Y128" s="89"/>
      <c r="Z128" s="89"/>
      <c r="AA128" s="89"/>
      <c r="AB128" s="89"/>
      <c r="AC128" s="90"/>
      <c r="AD128" s="375"/>
      <c r="AE128" s="70"/>
      <c r="AF128" s="91"/>
      <c r="AG128" s="91"/>
      <c r="AH128" s="67"/>
      <c r="AI128" s="67"/>
    </row>
    <row r="129" spans="1:35" s="68" customFormat="1" ht="14.25" customHeight="1">
      <c r="A129" s="88" t="s">
        <v>110</v>
      </c>
      <c r="B129" s="88"/>
      <c r="C129" s="67"/>
      <c r="D129" s="375"/>
      <c r="E129" s="89"/>
      <c r="F129" s="89"/>
      <c r="G129" s="312"/>
      <c r="H129" s="277"/>
      <c r="I129" s="277"/>
      <c r="J129" s="277"/>
      <c r="K129" s="277"/>
      <c r="L129" s="277"/>
      <c r="M129" s="277"/>
      <c r="N129" s="277"/>
      <c r="O129" s="277"/>
      <c r="P129" s="277"/>
      <c r="Q129" s="277"/>
      <c r="R129" s="313"/>
      <c r="S129" s="89"/>
      <c r="T129" s="375"/>
      <c r="U129" s="90"/>
      <c r="V129" s="89"/>
      <c r="W129" s="78"/>
      <c r="X129" s="89"/>
      <c r="Y129" s="89"/>
      <c r="Z129" s="89"/>
      <c r="AA129" s="89"/>
      <c r="AB129" s="89"/>
      <c r="AC129" s="90"/>
      <c r="AD129" s="375"/>
      <c r="AE129" s="70"/>
      <c r="AF129" s="91"/>
      <c r="AG129" s="91"/>
      <c r="AH129" s="67"/>
      <c r="AI129" s="67"/>
    </row>
    <row r="130" spans="1:35" s="68" customFormat="1" ht="15" customHeight="1">
      <c r="A130" s="92" t="s">
        <v>111</v>
      </c>
      <c r="B130" s="92" t="s">
        <v>100</v>
      </c>
      <c r="C130" s="92" t="s">
        <v>101</v>
      </c>
      <c r="D130" s="373">
        <v>10000</v>
      </c>
      <c r="E130" s="78"/>
      <c r="F130" s="78"/>
      <c r="G130" s="308">
        <v>405</v>
      </c>
      <c r="H130" s="275">
        <v>1579</v>
      </c>
      <c r="I130" s="275">
        <v>617.70000000000005</v>
      </c>
      <c r="J130" s="275">
        <v>0</v>
      </c>
      <c r="K130" s="275">
        <v>948.02</v>
      </c>
      <c r="L130" s="275">
        <v>352.08</v>
      </c>
      <c r="M130" s="275">
        <v>836.75</v>
      </c>
      <c r="N130" s="275">
        <v>0</v>
      </c>
      <c r="O130" s="275">
        <v>1509.3</v>
      </c>
      <c r="P130" s="275">
        <v>6650.71</v>
      </c>
      <c r="Q130" s="275">
        <v>0</v>
      </c>
      <c r="R130" s="309">
        <v>0</v>
      </c>
      <c r="S130" s="78"/>
      <c r="T130" s="373">
        <f>SUM(G130:S130)</f>
        <v>12898.56</v>
      </c>
      <c r="U130" s="78"/>
      <c r="V130" s="78"/>
      <c r="W130" s="78"/>
      <c r="X130" s="78">
        <v>15000</v>
      </c>
      <c r="Y130" s="78"/>
      <c r="Z130" s="78">
        <f>D130-G130</f>
        <v>9595</v>
      </c>
      <c r="AA130" s="78"/>
      <c r="AB130" s="93">
        <f>Z130/D130*100%</f>
        <v>0.95950000000000002</v>
      </c>
      <c r="AC130" s="78"/>
      <c r="AD130" s="373">
        <v>6443.42</v>
      </c>
      <c r="AE130" s="70"/>
      <c r="AF130" s="91"/>
      <c r="AG130" s="160"/>
      <c r="AH130" s="67"/>
      <c r="AI130" s="67"/>
    </row>
    <row r="131" spans="1:35" s="68" customFormat="1" ht="15" customHeight="1">
      <c r="A131" s="155" t="s">
        <v>112</v>
      </c>
      <c r="B131" s="92" t="s">
        <v>100</v>
      </c>
      <c r="C131" s="156" t="s">
        <v>101</v>
      </c>
      <c r="D131" s="373">
        <v>8000</v>
      </c>
      <c r="E131" s="78"/>
      <c r="F131" s="78"/>
      <c r="G131" s="308">
        <v>0</v>
      </c>
      <c r="H131" s="275">
        <v>0</v>
      </c>
      <c r="I131" s="275">
        <v>893.57999999999993</v>
      </c>
      <c r="J131" s="275">
        <v>454.2</v>
      </c>
      <c r="K131" s="275">
        <v>0</v>
      </c>
      <c r="L131" s="275">
        <v>3002.5</v>
      </c>
      <c r="M131" s="275">
        <v>2318.5</v>
      </c>
      <c r="N131" s="275">
        <v>736.7</v>
      </c>
      <c r="O131" s="275">
        <v>0</v>
      </c>
      <c r="P131" s="275">
        <v>0</v>
      </c>
      <c r="Q131" s="275">
        <v>0</v>
      </c>
      <c r="R131" s="309">
        <v>0</v>
      </c>
      <c r="S131" s="78"/>
      <c r="T131" s="373">
        <f>SUM(G131:S131)</f>
        <v>7405.48</v>
      </c>
      <c r="U131" s="78"/>
      <c r="V131" s="78"/>
      <c r="W131" s="78"/>
      <c r="X131" s="78">
        <v>8000</v>
      </c>
      <c r="Y131" s="78"/>
      <c r="Z131" s="78">
        <f>D131-G131</f>
        <v>8000</v>
      </c>
      <c r="AA131" s="78"/>
      <c r="AB131" s="93">
        <f>Z131/D131*100%</f>
        <v>1</v>
      </c>
      <c r="AC131" s="78"/>
      <c r="AD131" s="373">
        <f>1103.5+2849.9+688.3</f>
        <v>4641.7</v>
      </c>
      <c r="AE131" s="70"/>
      <c r="AF131" s="91"/>
      <c r="AG131" s="160"/>
      <c r="AH131" s="67"/>
      <c r="AI131" s="67"/>
    </row>
    <row r="132" spans="1:35" s="68" customFormat="1" ht="15" customHeight="1">
      <c r="A132" s="92" t="s">
        <v>113</v>
      </c>
      <c r="B132" s="92" t="s">
        <v>100</v>
      </c>
      <c r="C132" s="92" t="s">
        <v>101</v>
      </c>
      <c r="D132" s="373">
        <v>10000</v>
      </c>
      <c r="E132" s="78"/>
      <c r="F132" s="78"/>
      <c r="G132" s="308">
        <v>0</v>
      </c>
      <c r="H132" s="275">
        <v>0</v>
      </c>
      <c r="I132" s="275">
        <v>0</v>
      </c>
      <c r="J132" s="275">
        <v>0</v>
      </c>
      <c r="K132" s="275">
        <v>0</v>
      </c>
      <c r="L132" s="275">
        <v>0</v>
      </c>
      <c r="M132" s="275">
        <v>0</v>
      </c>
      <c r="N132" s="275">
        <v>0</v>
      </c>
      <c r="O132" s="275">
        <v>0</v>
      </c>
      <c r="P132" s="275">
        <v>0</v>
      </c>
      <c r="Q132" s="275">
        <v>0</v>
      </c>
      <c r="R132" s="309">
        <v>0</v>
      </c>
      <c r="S132" s="78"/>
      <c r="T132" s="373">
        <f>SUM(G132:S132)</f>
        <v>0</v>
      </c>
      <c r="U132" s="78"/>
      <c r="V132" s="78"/>
      <c r="W132" s="78"/>
      <c r="X132" s="78">
        <v>0</v>
      </c>
      <c r="Y132" s="78"/>
      <c r="Z132" s="78">
        <f>D132-G132</f>
        <v>10000</v>
      </c>
      <c r="AA132" s="78"/>
      <c r="AB132" s="93">
        <f>Z132/D132*100%</f>
        <v>1</v>
      </c>
      <c r="AC132" s="78"/>
      <c r="AD132" s="373">
        <v>0</v>
      </c>
      <c r="AE132" s="70"/>
      <c r="AF132" s="91"/>
      <c r="AG132" s="160"/>
      <c r="AH132" s="67"/>
      <c r="AI132" s="67"/>
    </row>
    <row r="133" spans="1:35" s="68" customFormat="1" ht="15" customHeight="1">
      <c r="A133" s="92"/>
      <c r="B133" s="92"/>
      <c r="C133" s="92"/>
      <c r="D133" s="379">
        <f>SUM(D130:D132)</f>
        <v>28000</v>
      </c>
      <c r="E133" s="78"/>
      <c r="F133" s="78"/>
      <c r="G133" s="338">
        <f>SUM(G130:G132)</f>
        <v>405</v>
      </c>
      <c r="H133" s="290">
        <f>SUM(H130:H132)</f>
        <v>1579</v>
      </c>
      <c r="I133" s="290">
        <f>SUM(I130:I132)</f>
        <v>1511.28</v>
      </c>
      <c r="J133" s="290">
        <f>SUM(J130:J132)</f>
        <v>454.2</v>
      </c>
      <c r="K133" s="290">
        <f>SUM(K130:K132)</f>
        <v>948.02</v>
      </c>
      <c r="L133" s="290">
        <f>SUM(L130:L132)</f>
        <v>3354.58</v>
      </c>
      <c r="M133" s="290">
        <f>SUM(M130:M132)</f>
        <v>3155.25</v>
      </c>
      <c r="N133" s="290">
        <f>SUM(N130:N132)</f>
        <v>736.7</v>
      </c>
      <c r="O133" s="290">
        <f>SUM(O130:O132)</f>
        <v>1509.3</v>
      </c>
      <c r="P133" s="290">
        <f>SUM(P130:P132)</f>
        <v>6650.71</v>
      </c>
      <c r="Q133" s="290">
        <f>SUM(Q130:Q132)</f>
        <v>0</v>
      </c>
      <c r="R133" s="339">
        <f>SUM(R130:R132)</f>
        <v>0</v>
      </c>
      <c r="S133" s="78"/>
      <c r="T133" s="379">
        <f>SUM(G133:S133)</f>
        <v>20304.04</v>
      </c>
      <c r="U133" s="78"/>
      <c r="V133" s="78"/>
      <c r="W133" s="162"/>
      <c r="X133" s="161">
        <f>SUM(X130:X132)</f>
        <v>23000</v>
      </c>
      <c r="Y133" s="161"/>
      <c r="Z133" s="161">
        <f>D133-G133</f>
        <v>27595</v>
      </c>
      <c r="AA133" s="78"/>
      <c r="AB133" s="163">
        <f>Z133/D133*100%</f>
        <v>0.98553571428571429</v>
      </c>
      <c r="AC133" s="78"/>
      <c r="AD133" s="379">
        <f>SUM(AD130:AD132)</f>
        <v>11085.119999999999</v>
      </c>
      <c r="AE133" s="108"/>
      <c r="AF133" s="91"/>
      <c r="AG133" s="160"/>
      <c r="AH133" s="67"/>
      <c r="AI133" s="67"/>
    </row>
    <row r="134" spans="1:35" s="68" customFormat="1" ht="15" customHeight="1">
      <c r="A134" s="92"/>
      <c r="B134" s="92"/>
      <c r="C134" s="92"/>
      <c r="D134" s="373"/>
      <c r="E134" s="78"/>
      <c r="F134" s="78"/>
      <c r="G134" s="308"/>
      <c r="H134" s="275"/>
      <c r="I134" s="275"/>
      <c r="J134" s="275"/>
      <c r="K134" s="275"/>
      <c r="L134" s="275"/>
      <c r="M134" s="275"/>
      <c r="N134" s="275"/>
      <c r="O134" s="275"/>
      <c r="P134" s="275"/>
      <c r="Q134" s="275"/>
      <c r="R134" s="309"/>
      <c r="S134" s="78"/>
      <c r="T134" s="373"/>
      <c r="U134" s="78"/>
      <c r="V134" s="78"/>
      <c r="W134" s="162"/>
      <c r="X134" s="78"/>
      <c r="Y134" s="78"/>
      <c r="Z134" s="78"/>
      <c r="AA134" s="78"/>
      <c r="AB134" s="93"/>
      <c r="AC134" s="78"/>
      <c r="AD134" s="373"/>
      <c r="AE134" s="108"/>
      <c r="AF134" s="91"/>
      <c r="AG134" s="160"/>
      <c r="AH134" s="67"/>
      <c r="AI134" s="67"/>
    </row>
    <row r="135" spans="1:35" s="68" customFormat="1" ht="14.25" customHeight="1">
      <c r="A135" s="164" t="s">
        <v>114</v>
      </c>
      <c r="B135" s="164"/>
      <c r="C135" s="125"/>
      <c r="D135" s="375"/>
      <c r="E135" s="90"/>
      <c r="F135" s="90"/>
      <c r="G135" s="312"/>
      <c r="H135" s="277"/>
      <c r="I135" s="277"/>
      <c r="J135" s="277"/>
      <c r="K135" s="277"/>
      <c r="L135" s="277"/>
      <c r="M135" s="277"/>
      <c r="N135" s="277"/>
      <c r="O135" s="277"/>
      <c r="P135" s="277"/>
      <c r="Q135" s="277"/>
      <c r="R135" s="313"/>
      <c r="S135" s="90"/>
      <c r="T135" s="375"/>
      <c r="U135" s="90"/>
      <c r="V135" s="90"/>
      <c r="W135" s="78"/>
      <c r="X135" s="90"/>
      <c r="Y135" s="90"/>
      <c r="Z135" s="90"/>
      <c r="AA135" s="90"/>
      <c r="AB135" s="165"/>
      <c r="AC135" s="90"/>
      <c r="AD135" s="375"/>
      <c r="AE135" s="70"/>
      <c r="AF135" s="160"/>
      <c r="AG135" s="160"/>
      <c r="AH135" s="67"/>
      <c r="AI135" s="67"/>
    </row>
    <row r="136" spans="1:35" s="68" customFormat="1" ht="15" customHeight="1">
      <c r="A136" s="166" t="s">
        <v>115</v>
      </c>
      <c r="B136" s="166"/>
      <c r="C136" s="92" t="s">
        <v>101</v>
      </c>
      <c r="D136" s="373">
        <v>0</v>
      </c>
      <c r="E136" s="78"/>
      <c r="F136" s="78"/>
      <c r="G136" s="308">
        <v>0</v>
      </c>
      <c r="H136" s="275">
        <v>0</v>
      </c>
      <c r="I136" s="275">
        <v>0</v>
      </c>
      <c r="J136" s="275">
        <v>0</v>
      </c>
      <c r="K136" s="275">
        <v>0</v>
      </c>
      <c r="L136" s="275">
        <v>0</v>
      </c>
      <c r="M136" s="275">
        <v>0</v>
      </c>
      <c r="N136" s="275">
        <v>0</v>
      </c>
      <c r="O136" s="275">
        <v>0</v>
      </c>
      <c r="P136" s="275">
        <v>0</v>
      </c>
      <c r="Q136" s="275">
        <v>0</v>
      </c>
      <c r="R136" s="309">
        <v>0</v>
      </c>
      <c r="S136" s="78"/>
      <c r="T136" s="373">
        <f>SUM(G136:S136)</f>
        <v>0</v>
      </c>
      <c r="U136" s="78"/>
      <c r="V136" s="78"/>
      <c r="W136" s="78"/>
      <c r="X136" s="78">
        <v>10000</v>
      </c>
      <c r="Y136" s="78"/>
      <c r="Z136" s="78">
        <f>D136-G136</f>
        <v>0</v>
      </c>
      <c r="AA136" s="78"/>
      <c r="AB136" s="93">
        <v>0</v>
      </c>
      <c r="AC136" s="78"/>
      <c r="AD136" s="373">
        <v>8942.52</v>
      </c>
      <c r="AE136" s="70"/>
      <c r="AF136" s="160"/>
      <c r="AG136" s="160"/>
      <c r="AH136" s="67"/>
      <c r="AI136" s="67"/>
    </row>
    <row r="137" spans="1:35" s="68" customFormat="1" ht="15" customHeight="1">
      <c r="A137" s="73" t="s">
        <v>116</v>
      </c>
      <c r="B137" s="73"/>
      <c r="C137" s="92"/>
      <c r="D137" s="375"/>
      <c r="E137" s="90"/>
      <c r="F137" s="90"/>
      <c r="G137" s="308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>
        <v>0</v>
      </c>
      <c r="R137" s="309">
        <v>0</v>
      </c>
      <c r="S137" s="78"/>
      <c r="T137" s="373">
        <f>SUM(G137:S137)</f>
        <v>0</v>
      </c>
      <c r="U137" s="90"/>
      <c r="V137" s="90"/>
      <c r="W137" s="78"/>
      <c r="X137" s="90"/>
      <c r="Y137" s="90"/>
      <c r="Z137" s="90"/>
      <c r="AA137" s="90"/>
      <c r="AB137" s="165"/>
      <c r="AC137" s="90"/>
      <c r="AD137" s="375"/>
      <c r="AE137" s="70"/>
      <c r="AF137" s="160"/>
      <c r="AG137" s="160"/>
      <c r="AH137" s="67"/>
      <c r="AI137" s="67"/>
    </row>
    <row r="138" spans="1:35" s="68" customFormat="1" ht="15" customHeight="1">
      <c r="A138" s="166" t="s">
        <v>117</v>
      </c>
      <c r="B138" s="166" t="s">
        <v>118</v>
      </c>
      <c r="C138" s="167" t="s">
        <v>118</v>
      </c>
      <c r="D138" s="373">
        <v>38000</v>
      </c>
      <c r="E138" s="78"/>
      <c r="F138" s="78"/>
      <c r="G138" s="308">
        <v>0</v>
      </c>
      <c r="H138" s="275">
        <v>0</v>
      </c>
      <c r="I138" s="275">
        <v>51502.05</v>
      </c>
      <c r="J138" s="275">
        <v>0</v>
      </c>
      <c r="K138" s="275">
        <v>0</v>
      </c>
      <c r="L138" s="275">
        <v>0</v>
      </c>
      <c r="M138" s="275">
        <v>0</v>
      </c>
      <c r="N138" s="275">
        <v>0</v>
      </c>
      <c r="O138" s="275">
        <v>0</v>
      </c>
      <c r="P138" s="275">
        <v>0</v>
      </c>
      <c r="Q138" s="275">
        <v>0</v>
      </c>
      <c r="R138" s="309">
        <v>0</v>
      </c>
      <c r="S138" s="78"/>
      <c r="T138" s="373">
        <f>SUM(G138:S138)</f>
        <v>51502.05</v>
      </c>
      <c r="U138" s="78"/>
      <c r="V138" s="78"/>
      <c r="W138" s="78"/>
      <c r="X138" s="78">
        <v>0</v>
      </c>
      <c r="Y138" s="78"/>
      <c r="Z138" s="78">
        <f>D138-G138</f>
        <v>38000</v>
      </c>
      <c r="AA138" s="78"/>
      <c r="AB138" s="93">
        <f>Z138/D138*100%</f>
        <v>1</v>
      </c>
      <c r="AC138" s="78"/>
      <c r="AD138" s="373">
        <v>0</v>
      </c>
      <c r="AE138" s="70"/>
      <c r="AF138" s="160"/>
      <c r="AG138" s="160"/>
      <c r="AH138" s="67"/>
      <c r="AI138" s="67"/>
    </row>
    <row r="139" spans="1:35" s="68" customFormat="1" ht="15" customHeight="1">
      <c r="A139" s="166" t="s">
        <v>119</v>
      </c>
      <c r="B139" s="166" t="s">
        <v>118</v>
      </c>
      <c r="C139" s="167" t="s">
        <v>118</v>
      </c>
      <c r="D139" s="373">
        <v>46000</v>
      </c>
      <c r="E139" s="78"/>
      <c r="F139" s="78">
        <v>10</v>
      </c>
      <c r="G139" s="308">
        <v>0</v>
      </c>
      <c r="H139" s="275">
        <v>0</v>
      </c>
      <c r="I139" s="275">
        <v>0</v>
      </c>
      <c r="J139" s="275">
        <v>0</v>
      </c>
      <c r="K139" s="275">
        <v>0</v>
      </c>
      <c r="L139" s="275">
        <v>0</v>
      </c>
      <c r="M139" s="275">
        <v>0</v>
      </c>
      <c r="N139" s="275">
        <v>0</v>
      </c>
      <c r="O139" s="275">
        <v>0</v>
      </c>
      <c r="P139" s="275">
        <v>20600</v>
      </c>
      <c r="Q139" s="275">
        <v>0</v>
      </c>
      <c r="R139" s="309">
        <v>0</v>
      </c>
      <c r="S139" s="78"/>
      <c r="T139" s="373">
        <f>SUM(G139:S139)</f>
        <v>20600</v>
      </c>
      <c r="U139" s="78"/>
      <c r="V139" s="78"/>
      <c r="W139" s="78"/>
      <c r="X139" s="78"/>
      <c r="Y139" s="78"/>
      <c r="Z139" s="78">
        <f>D139-G139</f>
        <v>46000</v>
      </c>
      <c r="AA139" s="78"/>
      <c r="AB139" s="93">
        <f>Z139/D139*100%</f>
        <v>1</v>
      </c>
      <c r="AC139" s="78"/>
      <c r="AD139" s="373">
        <v>0</v>
      </c>
      <c r="AE139" s="70"/>
      <c r="AF139" s="160"/>
      <c r="AG139" s="160"/>
      <c r="AH139" s="67"/>
      <c r="AI139" s="67"/>
    </row>
    <row r="140" spans="1:35" s="68" customFormat="1" ht="15" customHeight="1">
      <c r="A140" s="73" t="s">
        <v>120</v>
      </c>
      <c r="B140" s="73"/>
      <c r="C140" s="92"/>
      <c r="D140" s="375"/>
      <c r="E140" s="90"/>
      <c r="F140" s="90"/>
      <c r="G140" s="308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>
        <v>0</v>
      </c>
      <c r="R140" s="309">
        <v>0</v>
      </c>
      <c r="S140" s="78"/>
      <c r="T140" s="373">
        <f>SUM(G140:S140)</f>
        <v>0</v>
      </c>
      <c r="U140" s="90"/>
      <c r="V140" s="90"/>
      <c r="W140" s="78"/>
      <c r="X140" s="90"/>
      <c r="Y140" s="90"/>
      <c r="Z140" s="90"/>
      <c r="AA140" s="90"/>
      <c r="AB140" s="165"/>
      <c r="AC140" s="90"/>
      <c r="AD140" s="375"/>
      <c r="AE140" s="70"/>
      <c r="AF140" s="160"/>
      <c r="AG140" s="160"/>
      <c r="AH140" s="67"/>
      <c r="AI140" s="67"/>
    </row>
    <row r="141" spans="1:35" s="68" customFormat="1" ht="15" customHeight="1">
      <c r="A141" s="166" t="s">
        <v>121</v>
      </c>
      <c r="B141" s="166" t="s">
        <v>122</v>
      </c>
      <c r="C141" s="167" t="s">
        <v>122</v>
      </c>
      <c r="D141" s="373">
        <v>18000</v>
      </c>
      <c r="E141" s="78"/>
      <c r="F141" s="78"/>
      <c r="G141" s="308">
        <v>0</v>
      </c>
      <c r="H141" s="275">
        <v>0</v>
      </c>
      <c r="I141" s="275">
        <v>29987.200000000001</v>
      </c>
      <c r="J141" s="275">
        <v>0</v>
      </c>
      <c r="K141" s="275">
        <v>0</v>
      </c>
      <c r="L141" s="275">
        <v>0</v>
      </c>
      <c r="M141" s="275">
        <v>0</v>
      </c>
      <c r="N141" s="275">
        <v>0</v>
      </c>
      <c r="O141" s="275">
        <v>0</v>
      </c>
      <c r="P141" s="275">
        <v>0</v>
      </c>
      <c r="Q141" s="275">
        <v>0</v>
      </c>
      <c r="R141" s="309">
        <v>0</v>
      </c>
      <c r="S141" s="78"/>
      <c r="T141" s="373">
        <f>SUM(G141:S141)</f>
        <v>29987.200000000001</v>
      </c>
      <c r="U141" s="78"/>
      <c r="V141" s="78"/>
      <c r="W141" s="78"/>
      <c r="X141" s="78">
        <v>20000</v>
      </c>
      <c r="Y141" s="78"/>
      <c r="Z141" s="78">
        <f>D141-G141</f>
        <v>18000</v>
      </c>
      <c r="AA141" s="78"/>
      <c r="AB141" s="93">
        <f>Z141/D141*100%</f>
        <v>1</v>
      </c>
      <c r="AC141" s="78"/>
      <c r="AD141" s="373">
        <v>18594.28</v>
      </c>
      <c r="AE141" s="70"/>
      <c r="AF141" s="160"/>
      <c r="AG141" s="160"/>
      <c r="AH141" s="67"/>
      <c r="AI141" s="67"/>
    </row>
    <row r="142" spans="1:35" s="68" customFormat="1" ht="15" customHeight="1">
      <c r="A142" s="166" t="s">
        <v>123</v>
      </c>
      <c r="B142" s="166" t="s">
        <v>122</v>
      </c>
      <c r="C142" s="167" t="s">
        <v>122</v>
      </c>
      <c r="D142" s="373">
        <v>30000</v>
      </c>
      <c r="E142" s="78"/>
      <c r="F142" s="78"/>
      <c r="G142" s="308">
        <v>0</v>
      </c>
      <c r="H142" s="275">
        <v>0</v>
      </c>
      <c r="I142" s="275">
        <v>0</v>
      </c>
      <c r="J142" s="275">
        <v>0</v>
      </c>
      <c r="K142" s="275">
        <v>0</v>
      </c>
      <c r="L142" s="275">
        <v>14884</v>
      </c>
      <c r="M142" s="275">
        <v>0</v>
      </c>
      <c r="N142" s="275">
        <v>5850</v>
      </c>
      <c r="O142" s="275">
        <v>0</v>
      </c>
      <c r="P142" s="275">
        <v>0</v>
      </c>
      <c r="Q142" s="275">
        <v>0</v>
      </c>
      <c r="R142" s="309">
        <v>0</v>
      </c>
      <c r="S142" s="78"/>
      <c r="T142" s="373">
        <f>SUM(G142:S142)</f>
        <v>20734</v>
      </c>
      <c r="U142" s="78"/>
      <c r="V142" s="78"/>
      <c r="W142" s="78"/>
      <c r="X142" s="78">
        <v>10000</v>
      </c>
      <c r="Y142" s="78"/>
      <c r="Z142" s="78">
        <f>D142-G142</f>
        <v>30000</v>
      </c>
      <c r="AA142" s="78"/>
      <c r="AB142" s="93">
        <f>Z142/D142*100%</f>
        <v>1</v>
      </c>
      <c r="AC142" s="78"/>
      <c r="AD142" s="373">
        <v>0</v>
      </c>
      <c r="AE142" s="70"/>
      <c r="AF142" s="91"/>
      <c r="AG142" s="91"/>
      <c r="AH142" s="67"/>
      <c r="AI142" s="67"/>
    </row>
    <row r="143" spans="1:35" s="68" customFormat="1" ht="16.5" customHeight="1">
      <c r="A143" s="166" t="s">
        <v>124</v>
      </c>
      <c r="B143" s="166"/>
      <c r="C143" s="167"/>
      <c r="D143" s="373">
        <v>0</v>
      </c>
      <c r="E143" s="78"/>
      <c r="F143" s="78"/>
      <c r="G143" s="308">
        <v>0</v>
      </c>
      <c r="H143" s="275">
        <v>0</v>
      </c>
      <c r="I143" s="275">
        <v>0</v>
      </c>
      <c r="J143" s="275">
        <v>0</v>
      </c>
      <c r="K143" s="275">
        <v>0</v>
      </c>
      <c r="L143" s="275">
        <v>0</v>
      </c>
      <c r="M143" s="275">
        <v>0</v>
      </c>
      <c r="N143" s="275">
        <v>0</v>
      </c>
      <c r="O143" s="275">
        <v>0</v>
      </c>
      <c r="P143" s="275">
        <v>0</v>
      </c>
      <c r="Q143" s="275">
        <v>0</v>
      </c>
      <c r="R143" s="309">
        <v>0</v>
      </c>
      <c r="S143" s="78"/>
      <c r="T143" s="373">
        <f>SUM(G143:S143)</f>
        <v>0</v>
      </c>
      <c r="U143" s="78"/>
      <c r="V143" s="78"/>
      <c r="W143" s="78"/>
      <c r="X143" s="78">
        <v>14000</v>
      </c>
      <c r="Y143" s="78"/>
      <c r="Z143" s="78">
        <v>0</v>
      </c>
      <c r="AA143" s="78"/>
      <c r="AB143" s="78">
        <v>0</v>
      </c>
      <c r="AC143" s="78"/>
      <c r="AD143" s="373">
        <v>14000</v>
      </c>
      <c r="AE143" s="70"/>
      <c r="AF143" s="160"/>
      <c r="AG143" s="160"/>
      <c r="AH143" s="67"/>
      <c r="AI143" s="67"/>
    </row>
    <row r="144" spans="1:35" s="68" customFormat="1" ht="15" customHeight="1">
      <c r="A144" s="168" t="s">
        <v>125</v>
      </c>
      <c r="B144" s="168"/>
      <c r="C144" s="167"/>
      <c r="D144" s="373"/>
      <c r="E144" s="78"/>
      <c r="F144" s="78"/>
      <c r="G144" s="308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>
        <v>0</v>
      </c>
      <c r="R144" s="309">
        <v>0</v>
      </c>
      <c r="S144" s="78"/>
      <c r="T144" s="373">
        <f>SUM(G144:S144)</f>
        <v>0</v>
      </c>
      <c r="U144" s="78"/>
      <c r="V144" s="78"/>
      <c r="W144" s="78"/>
      <c r="X144" s="78"/>
      <c r="Y144" s="78"/>
      <c r="Z144" s="78"/>
      <c r="AA144" s="78"/>
      <c r="AB144" s="93"/>
      <c r="AC144" s="78"/>
      <c r="AD144" s="373"/>
      <c r="AE144" s="70"/>
      <c r="AF144" s="91"/>
      <c r="AG144" s="91"/>
      <c r="AH144" s="67"/>
      <c r="AI144" s="67"/>
    </row>
    <row r="145" spans="1:35" s="68" customFormat="1" ht="15" customHeight="1">
      <c r="A145" s="166" t="s">
        <v>126</v>
      </c>
      <c r="B145" s="166" t="s">
        <v>122</v>
      </c>
      <c r="C145" s="167" t="s">
        <v>122</v>
      </c>
      <c r="D145" s="373">
        <v>15000</v>
      </c>
      <c r="E145" s="78"/>
      <c r="F145" s="78"/>
      <c r="G145" s="308">
        <v>0</v>
      </c>
      <c r="H145" s="275">
        <v>0</v>
      </c>
      <c r="I145" s="275">
        <v>0</v>
      </c>
      <c r="J145" s="275">
        <v>0</v>
      </c>
      <c r="K145" s="275">
        <v>0</v>
      </c>
      <c r="L145" s="275">
        <v>21434.240000000002</v>
      </c>
      <c r="M145" s="275">
        <v>10517.31</v>
      </c>
      <c r="N145" s="275">
        <v>0</v>
      </c>
      <c r="O145" s="275">
        <v>0</v>
      </c>
      <c r="P145" s="275">
        <v>2390.08</v>
      </c>
      <c r="Q145" s="275">
        <v>0</v>
      </c>
      <c r="R145" s="309">
        <v>0</v>
      </c>
      <c r="S145" s="78"/>
      <c r="T145" s="373">
        <f>SUM(G145:S145)</f>
        <v>34341.630000000005</v>
      </c>
      <c r="U145" s="78"/>
      <c r="V145" s="78"/>
      <c r="W145" s="78"/>
      <c r="X145" s="78">
        <v>0</v>
      </c>
      <c r="Y145" s="78"/>
      <c r="Z145" s="78">
        <f>D145-G145</f>
        <v>15000</v>
      </c>
      <c r="AA145" s="78"/>
      <c r="AB145" s="93">
        <f>Z145/D145*100%</f>
        <v>1</v>
      </c>
      <c r="AC145" s="78"/>
      <c r="AD145" s="373">
        <v>0</v>
      </c>
      <c r="AE145" s="70"/>
      <c r="AF145" s="91"/>
      <c r="AG145" s="91"/>
      <c r="AH145" s="67"/>
      <c r="AI145" s="67"/>
    </row>
    <row r="146" spans="1:35" s="68" customFormat="1" ht="15" customHeight="1">
      <c r="A146" s="166" t="s">
        <v>127</v>
      </c>
      <c r="B146" s="166" t="s">
        <v>122</v>
      </c>
      <c r="C146" s="167" t="s">
        <v>122</v>
      </c>
      <c r="D146" s="373">
        <v>25000</v>
      </c>
      <c r="E146" s="78"/>
      <c r="F146" s="78"/>
      <c r="G146" s="308">
        <v>0</v>
      </c>
      <c r="H146" s="275">
        <v>0</v>
      </c>
      <c r="I146" s="275">
        <v>0</v>
      </c>
      <c r="J146" s="275">
        <v>0</v>
      </c>
      <c r="K146" s="275">
        <v>375</v>
      </c>
      <c r="L146" s="275">
        <v>0</v>
      </c>
      <c r="M146" s="275">
        <v>0</v>
      </c>
      <c r="N146" s="275">
        <v>0</v>
      </c>
      <c r="O146" s="275">
        <v>0</v>
      </c>
      <c r="P146" s="275">
        <v>0</v>
      </c>
      <c r="Q146" s="275">
        <v>0</v>
      </c>
      <c r="R146" s="309">
        <v>0</v>
      </c>
      <c r="S146" s="78"/>
      <c r="T146" s="373">
        <f>SUM(G146:S146)</f>
        <v>375</v>
      </c>
      <c r="U146" s="78"/>
      <c r="V146" s="78"/>
      <c r="W146" s="78"/>
      <c r="X146" s="78">
        <v>50000</v>
      </c>
      <c r="Y146" s="78"/>
      <c r="Z146" s="78">
        <f>D146-G146</f>
        <v>25000</v>
      </c>
      <c r="AA146" s="78"/>
      <c r="AB146" s="93">
        <f>Z146/D146*100%</f>
        <v>1</v>
      </c>
      <c r="AC146" s="78"/>
      <c r="AD146" s="373">
        <v>33720.959999999999</v>
      </c>
      <c r="AE146" s="70"/>
      <c r="AF146" s="91"/>
      <c r="AG146" s="91"/>
      <c r="AH146" s="67"/>
      <c r="AI146" s="67"/>
    </row>
    <row r="147" spans="1:35" s="68" customFormat="1" ht="15" customHeight="1">
      <c r="A147" s="166" t="s">
        <v>128</v>
      </c>
      <c r="B147" s="166"/>
      <c r="C147" s="167"/>
      <c r="D147" s="373">
        <v>20000</v>
      </c>
      <c r="E147" s="78"/>
      <c r="F147" s="78"/>
      <c r="G147" s="308">
        <v>0</v>
      </c>
      <c r="H147" s="275">
        <v>0</v>
      </c>
      <c r="I147" s="275">
        <v>0</v>
      </c>
      <c r="J147" s="275">
        <v>0</v>
      </c>
      <c r="K147" s="275">
        <v>0</v>
      </c>
      <c r="L147" s="275">
        <v>0</v>
      </c>
      <c r="M147" s="275">
        <v>0</v>
      </c>
      <c r="N147" s="275">
        <v>0</v>
      </c>
      <c r="O147" s="275">
        <v>0</v>
      </c>
      <c r="P147" s="275">
        <v>0</v>
      </c>
      <c r="Q147" s="275">
        <v>0</v>
      </c>
      <c r="R147" s="309">
        <v>0</v>
      </c>
      <c r="S147" s="78"/>
      <c r="T147" s="373">
        <f>SUM(G147:S147)</f>
        <v>0</v>
      </c>
      <c r="U147" s="78"/>
      <c r="V147" s="78"/>
      <c r="W147" s="78"/>
      <c r="X147" s="78"/>
      <c r="Y147" s="78"/>
      <c r="Z147" s="78">
        <f>D147-G147</f>
        <v>20000</v>
      </c>
      <c r="AA147" s="78"/>
      <c r="AB147" s="93">
        <f>Z147/D147*100%</f>
        <v>1</v>
      </c>
      <c r="AC147" s="78"/>
      <c r="AD147" s="373"/>
      <c r="AE147" s="70"/>
      <c r="AF147" s="91"/>
      <c r="AG147" s="91"/>
      <c r="AH147" s="67"/>
      <c r="AI147" s="67"/>
    </row>
    <row r="148" spans="1:35" s="68" customFormat="1" ht="15" customHeight="1">
      <c r="A148" s="166" t="s">
        <v>129</v>
      </c>
      <c r="B148" s="166"/>
      <c r="C148" s="167"/>
      <c r="D148" s="373">
        <v>5000</v>
      </c>
      <c r="E148" s="78"/>
      <c r="F148" s="78"/>
      <c r="G148" s="308">
        <v>0</v>
      </c>
      <c r="H148" s="275">
        <v>0</v>
      </c>
      <c r="I148" s="275">
        <v>0</v>
      </c>
      <c r="J148" s="275">
        <v>0</v>
      </c>
      <c r="K148" s="275">
        <v>0</v>
      </c>
      <c r="L148" s="275">
        <v>0</v>
      </c>
      <c r="M148" s="275">
        <v>0</v>
      </c>
      <c r="N148" s="275">
        <v>0</v>
      </c>
      <c r="O148" s="275">
        <v>0</v>
      </c>
      <c r="P148" s="275">
        <v>0</v>
      </c>
      <c r="Q148" s="275">
        <v>0</v>
      </c>
      <c r="R148" s="309">
        <v>0</v>
      </c>
      <c r="S148" s="78"/>
      <c r="T148" s="373">
        <f>SUM(G148:S148)</f>
        <v>0</v>
      </c>
      <c r="U148" s="78"/>
      <c r="V148" s="78"/>
      <c r="W148" s="78"/>
      <c r="X148" s="78"/>
      <c r="Y148" s="78"/>
      <c r="Z148" s="78">
        <f>D148-G148</f>
        <v>5000</v>
      </c>
      <c r="AA148" s="78"/>
      <c r="AB148" s="93">
        <f>Z148/D148*100%</f>
        <v>1</v>
      </c>
      <c r="AC148" s="78"/>
      <c r="AD148" s="373"/>
      <c r="AE148" s="70"/>
      <c r="AF148" s="91"/>
      <c r="AG148" s="91"/>
      <c r="AH148" s="67"/>
      <c r="AI148" s="67"/>
    </row>
    <row r="149" spans="1:35" s="68" customFormat="1" ht="15" customHeight="1">
      <c r="A149" s="166" t="s">
        <v>130</v>
      </c>
      <c r="B149" s="166"/>
      <c r="C149" s="167"/>
      <c r="D149" s="373">
        <v>0</v>
      </c>
      <c r="E149" s="78"/>
      <c r="F149" s="78"/>
      <c r="G149" s="308">
        <v>0</v>
      </c>
      <c r="H149" s="275">
        <v>0</v>
      </c>
      <c r="I149" s="275">
        <v>0</v>
      </c>
      <c r="J149" s="275">
        <v>0</v>
      </c>
      <c r="K149" s="275">
        <v>0</v>
      </c>
      <c r="L149" s="275">
        <v>0</v>
      </c>
      <c r="M149" s="275">
        <v>0</v>
      </c>
      <c r="N149" s="275">
        <v>0</v>
      </c>
      <c r="O149" s="275">
        <v>0</v>
      </c>
      <c r="P149" s="275">
        <v>0</v>
      </c>
      <c r="Q149" s="275">
        <v>0</v>
      </c>
      <c r="R149" s="309">
        <v>0</v>
      </c>
      <c r="S149" s="78"/>
      <c r="T149" s="373">
        <f>SUM(G149:S149)</f>
        <v>0</v>
      </c>
      <c r="U149" s="78"/>
      <c r="V149" s="78"/>
      <c r="W149" s="78"/>
      <c r="X149" s="78">
        <v>35040</v>
      </c>
      <c r="Y149" s="78"/>
      <c r="Z149" s="78">
        <v>0</v>
      </c>
      <c r="AA149" s="78"/>
      <c r="AB149" s="78">
        <v>0</v>
      </c>
      <c r="AC149" s="78"/>
      <c r="AD149" s="373">
        <v>31926.87</v>
      </c>
      <c r="AE149" s="70"/>
      <c r="AF149" s="91"/>
      <c r="AG149" s="91"/>
      <c r="AH149" s="67"/>
      <c r="AI149" s="67"/>
    </row>
    <row r="150" spans="1:35" s="68" customFormat="1" ht="15" customHeight="1">
      <c r="A150" s="168" t="s">
        <v>131</v>
      </c>
      <c r="B150" s="168"/>
      <c r="C150" s="167"/>
      <c r="D150" s="373"/>
      <c r="E150" s="78"/>
      <c r="F150" s="78"/>
      <c r="G150" s="308"/>
      <c r="H150" s="275"/>
      <c r="I150" s="275"/>
      <c r="J150" s="275"/>
      <c r="K150" s="275"/>
      <c r="L150" s="275"/>
      <c r="M150" s="275"/>
      <c r="N150" s="275"/>
      <c r="O150" s="275"/>
      <c r="P150" s="275"/>
      <c r="Q150" s="275"/>
      <c r="R150" s="309"/>
      <c r="S150" s="78"/>
      <c r="T150" s="373">
        <f>SUM(G150:S150)</f>
        <v>0</v>
      </c>
      <c r="U150" s="78"/>
      <c r="V150" s="78"/>
      <c r="W150" s="78"/>
      <c r="X150" s="78"/>
      <c r="Y150" s="78"/>
      <c r="Z150" s="78"/>
      <c r="AA150" s="78"/>
      <c r="AB150" s="78"/>
      <c r="AC150" s="78"/>
      <c r="AD150" s="373"/>
      <c r="AE150" s="70"/>
      <c r="AF150" s="91"/>
      <c r="AG150" s="91"/>
      <c r="AH150" s="67"/>
      <c r="AI150" s="67"/>
    </row>
    <row r="151" spans="1:35" s="68" customFormat="1" ht="15" customHeight="1">
      <c r="A151" s="166" t="s">
        <v>132</v>
      </c>
      <c r="B151" s="166" t="s">
        <v>133</v>
      </c>
      <c r="C151" s="167" t="s">
        <v>133</v>
      </c>
      <c r="D151" s="373">
        <v>5000</v>
      </c>
      <c r="E151" s="78"/>
      <c r="F151" s="78"/>
      <c r="G151" s="308">
        <v>0</v>
      </c>
      <c r="H151" s="275">
        <v>0</v>
      </c>
      <c r="I151" s="275">
        <v>5765.71</v>
      </c>
      <c r="J151" s="275">
        <v>0</v>
      </c>
      <c r="K151" s="275">
        <v>0</v>
      </c>
      <c r="L151" s="275">
        <v>0</v>
      </c>
      <c r="M151" s="275">
        <v>0</v>
      </c>
      <c r="N151" s="275">
        <v>0</v>
      </c>
      <c r="O151" s="275">
        <v>0</v>
      </c>
      <c r="P151" s="275">
        <v>0</v>
      </c>
      <c r="Q151" s="275"/>
      <c r="R151" s="309"/>
      <c r="S151" s="78"/>
      <c r="T151" s="373">
        <f>SUM(G151:S151)</f>
        <v>5765.71</v>
      </c>
      <c r="U151" s="78"/>
      <c r="V151" s="78"/>
      <c r="W151" s="78"/>
      <c r="X151" s="78">
        <v>0</v>
      </c>
      <c r="Y151" s="78"/>
      <c r="Z151" s="78">
        <f>D151-G151</f>
        <v>5000</v>
      </c>
      <c r="AA151" s="78"/>
      <c r="AB151" s="93">
        <f>Z151/D151*100%</f>
        <v>1</v>
      </c>
      <c r="AC151" s="78"/>
      <c r="AD151" s="373">
        <v>0</v>
      </c>
      <c r="AE151" s="70"/>
      <c r="AF151" s="91"/>
      <c r="AG151" s="91"/>
      <c r="AH151" s="67"/>
      <c r="AI151" s="67"/>
    </row>
    <row r="152" spans="1:35" s="68" customFormat="1" ht="15" customHeight="1">
      <c r="A152" s="166" t="s">
        <v>134</v>
      </c>
      <c r="B152" s="166" t="s">
        <v>133</v>
      </c>
      <c r="C152" s="167" t="s">
        <v>133</v>
      </c>
      <c r="D152" s="373">
        <v>30000</v>
      </c>
      <c r="E152" s="78"/>
      <c r="F152" s="78"/>
      <c r="G152" s="308">
        <v>0</v>
      </c>
      <c r="H152" s="275">
        <v>0</v>
      </c>
      <c r="I152" s="275">
        <v>0</v>
      </c>
      <c r="J152" s="275">
        <v>0</v>
      </c>
      <c r="K152" s="275">
        <v>0</v>
      </c>
      <c r="L152" s="275">
        <v>0</v>
      </c>
      <c r="M152" s="275">
        <v>0</v>
      </c>
      <c r="N152" s="275">
        <v>0</v>
      </c>
      <c r="O152" s="275">
        <v>0</v>
      </c>
      <c r="P152" s="275">
        <v>0</v>
      </c>
      <c r="Q152" s="275">
        <v>0</v>
      </c>
      <c r="R152" s="309">
        <v>0</v>
      </c>
      <c r="S152" s="78"/>
      <c r="T152" s="373">
        <f>SUM(G152:S152)</f>
        <v>0</v>
      </c>
      <c r="U152" s="78"/>
      <c r="V152" s="78"/>
      <c r="W152" s="78"/>
      <c r="X152" s="78">
        <v>0</v>
      </c>
      <c r="Y152" s="78"/>
      <c r="Z152" s="78">
        <f>D152-G152</f>
        <v>30000</v>
      </c>
      <c r="AA152" s="78"/>
      <c r="AB152" s="93">
        <f>Z152/D152*100%</f>
        <v>1</v>
      </c>
      <c r="AC152" s="78"/>
      <c r="AD152" s="373">
        <v>0</v>
      </c>
      <c r="AE152" s="70"/>
      <c r="AF152" s="91"/>
      <c r="AG152" s="91"/>
      <c r="AH152" s="67"/>
      <c r="AI152" s="67"/>
    </row>
    <row r="153" spans="1:35" s="68" customFormat="1" ht="15" customHeight="1">
      <c r="A153" s="166" t="s">
        <v>135</v>
      </c>
      <c r="B153" s="166" t="s">
        <v>133</v>
      </c>
      <c r="C153" s="167" t="s">
        <v>133</v>
      </c>
      <c r="D153" s="373">
        <v>12000</v>
      </c>
      <c r="E153" s="78"/>
      <c r="F153" s="78"/>
      <c r="G153" s="308">
        <v>0</v>
      </c>
      <c r="H153" s="275">
        <v>0</v>
      </c>
      <c r="I153" s="275">
        <v>0</v>
      </c>
      <c r="J153" s="275">
        <v>0</v>
      </c>
      <c r="K153" s="275">
        <v>0</v>
      </c>
      <c r="L153" s="275">
        <v>0</v>
      </c>
      <c r="M153" s="275">
        <v>0</v>
      </c>
      <c r="N153" s="275">
        <v>0</v>
      </c>
      <c r="O153" s="275">
        <v>0</v>
      </c>
      <c r="P153" s="275">
        <v>0</v>
      </c>
      <c r="Q153" s="275">
        <v>0</v>
      </c>
      <c r="R153" s="309">
        <v>0</v>
      </c>
      <c r="S153" s="78"/>
      <c r="T153" s="373">
        <f>SUM(G153:S153)</f>
        <v>0</v>
      </c>
      <c r="U153" s="78"/>
      <c r="V153" s="78"/>
      <c r="W153" s="78"/>
      <c r="X153" s="78">
        <v>48040</v>
      </c>
      <c r="Y153" s="78"/>
      <c r="Z153" s="78">
        <f>D153-G153</f>
        <v>12000</v>
      </c>
      <c r="AA153" s="78"/>
      <c r="AB153" s="93">
        <f>Z153/D153*100%</f>
        <v>1</v>
      </c>
      <c r="AC153" s="78"/>
      <c r="AD153" s="373">
        <v>35416.61</v>
      </c>
      <c r="AE153" s="70"/>
      <c r="AF153" s="91"/>
      <c r="AG153" s="91"/>
      <c r="AH153" s="67"/>
      <c r="AI153" s="67"/>
    </row>
    <row r="154" spans="1:35" s="68" customFormat="1" ht="15" customHeight="1">
      <c r="A154" s="166" t="s">
        <v>136</v>
      </c>
      <c r="B154" s="166" t="s">
        <v>133</v>
      </c>
      <c r="C154" s="167" t="s">
        <v>133</v>
      </c>
      <c r="D154" s="373">
        <v>140000</v>
      </c>
      <c r="E154" s="78"/>
      <c r="F154" s="78"/>
      <c r="G154" s="308">
        <v>0</v>
      </c>
      <c r="H154" s="275">
        <v>0</v>
      </c>
      <c r="I154" s="275">
        <v>0</v>
      </c>
      <c r="J154" s="275">
        <v>0</v>
      </c>
      <c r="K154" s="275">
        <v>-18000</v>
      </c>
      <c r="L154" s="275">
        <v>0</v>
      </c>
      <c r="M154" s="275">
        <v>73275.539999999994</v>
      </c>
      <c r="N154" s="275">
        <v>0</v>
      </c>
      <c r="O154" s="275">
        <v>0</v>
      </c>
      <c r="P154" s="275">
        <v>60938.1</v>
      </c>
      <c r="Q154" s="275"/>
      <c r="R154" s="309"/>
      <c r="S154" s="78"/>
      <c r="T154" s="373">
        <f>SUM(G154:S154)</f>
        <v>116213.63999999998</v>
      </c>
      <c r="U154" s="78"/>
      <c r="V154" s="78"/>
      <c r="W154" s="78"/>
      <c r="X154" s="78">
        <v>133813</v>
      </c>
      <c r="Y154" s="78"/>
      <c r="Z154" s="78">
        <f>D154-G154</f>
        <v>140000</v>
      </c>
      <c r="AA154" s="78"/>
      <c r="AB154" s="93">
        <f>Z154/D154*100%</f>
        <v>1</v>
      </c>
      <c r="AC154" s="78"/>
      <c r="AD154" s="373">
        <v>98758.46</v>
      </c>
      <c r="AE154" s="70"/>
      <c r="AF154" s="91"/>
      <c r="AG154" s="91"/>
      <c r="AH154" s="67"/>
      <c r="AI154" s="67"/>
    </row>
    <row r="155" spans="1:35" s="68" customFormat="1" ht="15" customHeight="1">
      <c r="A155" s="166" t="s">
        <v>137</v>
      </c>
      <c r="B155" s="166" t="s">
        <v>133</v>
      </c>
      <c r="C155" s="167"/>
      <c r="D155" s="373">
        <v>6000</v>
      </c>
      <c r="E155" s="78"/>
      <c r="F155" s="78">
        <v>-6</v>
      </c>
      <c r="G155" s="308">
        <v>0</v>
      </c>
      <c r="H155" s="275">
        <v>0</v>
      </c>
      <c r="I155" s="275">
        <v>0</v>
      </c>
      <c r="J155" s="275">
        <v>0</v>
      </c>
      <c r="K155" s="275">
        <v>1856.39</v>
      </c>
      <c r="L155" s="275">
        <v>0</v>
      </c>
      <c r="M155" s="275">
        <v>0</v>
      </c>
      <c r="N155" s="275">
        <v>0</v>
      </c>
      <c r="O155" s="275">
        <v>0</v>
      </c>
      <c r="P155" s="275">
        <v>900</v>
      </c>
      <c r="Q155" s="275"/>
      <c r="R155" s="309"/>
      <c r="S155" s="78"/>
      <c r="T155" s="373">
        <f>SUM(G155:S155)</f>
        <v>2756.3900000000003</v>
      </c>
      <c r="U155" s="78"/>
      <c r="V155" s="78"/>
      <c r="W155" s="78"/>
      <c r="X155" s="78"/>
      <c r="Y155" s="78"/>
      <c r="Z155" s="78">
        <f>D155-G155</f>
        <v>6000</v>
      </c>
      <c r="AA155" s="78"/>
      <c r="AB155" s="93">
        <f>Z155/D155*100%</f>
        <v>1</v>
      </c>
      <c r="AC155" s="78"/>
      <c r="AD155" s="373"/>
      <c r="AE155" s="70"/>
      <c r="AF155" s="91"/>
      <c r="AG155" s="91"/>
      <c r="AH155" s="67"/>
      <c r="AI155" s="67"/>
    </row>
    <row r="156" spans="1:35" s="68" customFormat="1" ht="15" customHeight="1">
      <c r="A156" s="168" t="s">
        <v>138</v>
      </c>
      <c r="B156" s="168"/>
      <c r="C156" s="167"/>
      <c r="D156" s="373"/>
      <c r="E156" s="78"/>
      <c r="F156" s="78"/>
      <c r="G156" s="308"/>
      <c r="H156" s="275"/>
      <c r="I156" s="275"/>
      <c r="J156" s="275"/>
      <c r="K156" s="275"/>
      <c r="L156" s="275"/>
      <c r="M156" s="275"/>
      <c r="N156" s="275"/>
      <c r="O156" s="275"/>
      <c r="P156" s="275"/>
      <c r="Q156" s="275"/>
      <c r="R156" s="309"/>
      <c r="S156" s="78"/>
      <c r="T156" s="373"/>
      <c r="U156" s="78"/>
      <c r="V156" s="78"/>
      <c r="W156" s="78"/>
      <c r="X156" s="78"/>
      <c r="Y156" s="78"/>
      <c r="Z156" s="78"/>
      <c r="AA156" s="78"/>
      <c r="AB156" s="78"/>
      <c r="AC156" s="78"/>
      <c r="AD156" s="373"/>
      <c r="AE156" s="70"/>
      <c r="AF156" s="91"/>
      <c r="AG156" s="91"/>
      <c r="AH156" s="67"/>
      <c r="AI156" s="67"/>
    </row>
    <row r="157" spans="1:35" s="68" customFormat="1" ht="15" customHeight="1">
      <c r="A157" s="166" t="s">
        <v>139</v>
      </c>
      <c r="B157" s="166" t="s">
        <v>140</v>
      </c>
      <c r="C157" s="167" t="s">
        <v>140</v>
      </c>
      <c r="D157" s="373">
        <v>11000</v>
      </c>
      <c r="E157" s="78"/>
      <c r="F157" s="78"/>
      <c r="G157" s="308">
        <v>3000</v>
      </c>
      <c r="H157" s="275">
        <v>2518</v>
      </c>
      <c r="I157" s="275">
        <v>2874.28</v>
      </c>
      <c r="J157" s="275">
        <v>0</v>
      </c>
      <c r="K157" s="275">
        <v>0</v>
      </c>
      <c r="L157" s="275">
        <v>0</v>
      </c>
      <c r="M157" s="275">
        <v>0</v>
      </c>
      <c r="N157" s="275">
        <v>0</v>
      </c>
      <c r="O157" s="275">
        <v>0</v>
      </c>
      <c r="P157" s="275">
        <v>0</v>
      </c>
      <c r="Q157" s="275"/>
      <c r="R157" s="309"/>
      <c r="S157" s="78"/>
      <c r="T157" s="373">
        <f>SUM(G157:S157)</f>
        <v>8392.2800000000007</v>
      </c>
      <c r="U157" s="78"/>
      <c r="V157" s="78"/>
      <c r="W157" s="78"/>
      <c r="X157" s="78">
        <v>11000</v>
      </c>
      <c r="Y157" s="78"/>
      <c r="Z157" s="78">
        <f>D157-G157</f>
        <v>8000</v>
      </c>
      <c r="AA157" s="78"/>
      <c r="AB157" s="93">
        <f>Z157/D157*100%</f>
        <v>0.72727272727272729</v>
      </c>
      <c r="AC157" s="78"/>
      <c r="AD157" s="373">
        <v>10959.74</v>
      </c>
      <c r="AE157" s="70"/>
      <c r="AF157" s="91"/>
      <c r="AG157" s="91"/>
      <c r="AH157" s="67"/>
      <c r="AI157" s="67"/>
    </row>
    <row r="158" spans="1:35" s="68" customFormat="1" ht="15" customHeight="1">
      <c r="A158" s="166" t="s">
        <v>141</v>
      </c>
      <c r="B158" s="166" t="s">
        <v>140</v>
      </c>
      <c r="C158" s="167" t="s">
        <v>140</v>
      </c>
      <c r="D158" s="373">
        <v>38000</v>
      </c>
      <c r="E158" s="78"/>
      <c r="F158" s="78">
        <v>-20</v>
      </c>
      <c r="G158" s="308">
        <v>0</v>
      </c>
      <c r="H158" s="275">
        <v>0</v>
      </c>
      <c r="I158" s="275">
        <v>0</v>
      </c>
      <c r="J158" s="275">
        <v>0</v>
      </c>
      <c r="K158" s="275">
        <v>0</v>
      </c>
      <c r="L158" s="275">
        <v>5000</v>
      </c>
      <c r="M158" s="275">
        <v>0</v>
      </c>
      <c r="N158" s="275">
        <v>0</v>
      </c>
      <c r="O158" s="275">
        <v>0</v>
      </c>
      <c r="P158" s="275">
        <v>0</v>
      </c>
      <c r="Q158" s="275"/>
      <c r="R158" s="309"/>
      <c r="S158" s="78"/>
      <c r="T158" s="373">
        <f>SUM(G158:S158)</f>
        <v>5000</v>
      </c>
      <c r="U158" s="78"/>
      <c r="V158" s="78"/>
      <c r="W158" s="78"/>
      <c r="X158" s="78">
        <v>60000</v>
      </c>
      <c r="Y158" s="78"/>
      <c r="Z158" s="78">
        <f>D158-G158</f>
        <v>38000</v>
      </c>
      <c r="AA158" s="78"/>
      <c r="AB158" s="93">
        <f>Z158/D158*100%</f>
        <v>1</v>
      </c>
      <c r="AC158" s="78"/>
      <c r="AD158" s="373">
        <v>0</v>
      </c>
      <c r="AE158" s="70"/>
      <c r="AF158" s="91"/>
      <c r="AG158" s="91"/>
      <c r="AH158" s="67"/>
      <c r="AI158" s="67"/>
    </row>
    <row r="159" spans="1:35" s="68" customFormat="1" ht="15" customHeight="1">
      <c r="A159" s="166" t="s">
        <v>142</v>
      </c>
      <c r="B159" s="166" t="s">
        <v>140</v>
      </c>
      <c r="C159" s="167"/>
      <c r="D159" s="373">
        <v>20000</v>
      </c>
      <c r="E159" s="78"/>
      <c r="F159" s="78"/>
      <c r="G159" s="308">
        <v>0</v>
      </c>
      <c r="H159" s="275">
        <v>0</v>
      </c>
      <c r="I159" s="275">
        <v>0</v>
      </c>
      <c r="J159" s="275">
        <v>0</v>
      </c>
      <c r="K159" s="275">
        <v>0</v>
      </c>
      <c r="L159" s="275">
        <v>7506</v>
      </c>
      <c r="M159" s="275">
        <v>10698</v>
      </c>
      <c r="N159" s="275">
        <v>0</v>
      </c>
      <c r="O159" s="275">
        <v>0</v>
      </c>
      <c r="P159" s="275">
        <v>0</v>
      </c>
      <c r="Q159" s="275"/>
      <c r="R159" s="309"/>
      <c r="S159" s="78"/>
      <c r="T159" s="373">
        <f>SUM(G159:S159)</f>
        <v>18204</v>
      </c>
      <c r="U159" s="78"/>
      <c r="V159" s="78"/>
      <c r="W159" s="78"/>
      <c r="X159" s="78">
        <v>21615</v>
      </c>
      <c r="Y159" s="78"/>
      <c r="Z159" s="78">
        <f>D159-G159</f>
        <v>20000</v>
      </c>
      <c r="AA159" s="78"/>
      <c r="AB159" s="93">
        <f>Z159/D159*100%</f>
        <v>1</v>
      </c>
      <c r="AC159" s="78"/>
      <c r="AD159" s="373">
        <v>17949.43</v>
      </c>
      <c r="AE159" s="70"/>
      <c r="AF159" s="91"/>
      <c r="AG159" s="91"/>
      <c r="AH159" s="67"/>
      <c r="AI159" s="67"/>
    </row>
    <row r="160" spans="1:35" s="68" customFormat="1" ht="15" customHeight="1">
      <c r="A160" s="166" t="s">
        <v>143</v>
      </c>
      <c r="B160" s="166"/>
      <c r="C160" s="167"/>
      <c r="D160" s="373">
        <v>32000</v>
      </c>
      <c r="E160" s="78"/>
      <c r="F160" s="78"/>
      <c r="G160" s="308"/>
      <c r="H160" s="275"/>
      <c r="I160" s="275"/>
      <c r="J160" s="275"/>
      <c r="K160" s="275"/>
      <c r="L160" s="275"/>
      <c r="M160" s="275">
        <v>30202</v>
      </c>
      <c r="N160" s="275"/>
      <c r="O160" s="275"/>
      <c r="P160" s="275"/>
      <c r="Q160" s="275"/>
      <c r="R160" s="309"/>
      <c r="S160" s="78"/>
      <c r="T160" s="373">
        <f>SUM(G160:S160)</f>
        <v>30202</v>
      </c>
      <c r="U160" s="78"/>
      <c r="V160" s="78"/>
      <c r="W160" s="78"/>
      <c r="X160" s="78"/>
      <c r="Y160" s="78"/>
      <c r="Z160" s="78">
        <f>D160-G160</f>
        <v>32000</v>
      </c>
      <c r="AA160" s="78"/>
      <c r="AB160" s="93">
        <f>Z160/D160*100%</f>
        <v>1</v>
      </c>
      <c r="AC160" s="78"/>
      <c r="AD160" s="373"/>
      <c r="AE160" s="70"/>
      <c r="AF160" s="91"/>
      <c r="AG160" s="91"/>
      <c r="AH160" s="67"/>
      <c r="AI160" s="67"/>
    </row>
    <row r="161" spans="1:35" s="68" customFormat="1" ht="15" customHeight="1">
      <c r="A161" s="166" t="s">
        <v>144</v>
      </c>
      <c r="B161" s="166"/>
      <c r="C161" s="167"/>
      <c r="D161" s="373">
        <v>0</v>
      </c>
      <c r="E161" s="78"/>
      <c r="F161" s="78"/>
      <c r="G161" s="308">
        <v>0</v>
      </c>
      <c r="H161" s="275">
        <v>0</v>
      </c>
      <c r="I161" s="275">
        <v>0</v>
      </c>
      <c r="J161" s="275">
        <v>0</v>
      </c>
      <c r="K161" s="275">
        <v>0</v>
      </c>
      <c r="L161" s="275">
        <v>0</v>
      </c>
      <c r="M161" s="275">
        <v>0</v>
      </c>
      <c r="N161" s="275">
        <v>0</v>
      </c>
      <c r="O161" s="275">
        <v>0</v>
      </c>
      <c r="P161" s="275">
        <v>0</v>
      </c>
      <c r="Q161" s="275">
        <v>0</v>
      </c>
      <c r="R161" s="309">
        <v>0</v>
      </c>
      <c r="S161" s="78"/>
      <c r="T161" s="373">
        <f>SUM(G161:S161)</f>
        <v>0</v>
      </c>
      <c r="U161" s="78"/>
      <c r="V161" s="78"/>
      <c r="W161" s="78"/>
      <c r="X161" s="78">
        <v>60000</v>
      </c>
      <c r="Y161" s="78"/>
      <c r="Z161" s="78">
        <f>D161-G161</f>
        <v>0</v>
      </c>
      <c r="AA161" s="78"/>
      <c r="AB161" s="78"/>
      <c r="AC161" s="78"/>
      <c r="AD161" s="373">
        <v>20030</v>
      </c>
      <c r="AE161" s="70"/>
      <c r="AF161" s="91"/>
      <c r="AG161" s="91"/>
      <c r="AH161" s="67"/>
      <c r="AI161" s="67"/>
    </row>
    <row r="162" spans="1:35" s="68" customFormat="1" ht="15" customHeight="1">
      <c r="A162" s="168" t="s">
        <v>145</v>
      </c>
      <c r="B162" s="168"/>
      <c r="C162" s="167"/>
      <c r="D162" s="373"/>
      <c r="E162" s="78"/>
      <c r="F162" s="78"/>
      <c r="G162" s="308"/>
      <c r="H162" s="275"/>
      <c r="I162" s="275"/>
      <c r="J162" s="275"/>
      <c r="K162" s="275"/>
      <c r="L162" s="275"/>
      <c r="M162" s="275"/>
      <c r="N162" s="275"/>
      <c r="O162" s="275"/>
      <c r="P162" s="275"/>
      <c r="Q162" s="275"/>
      <c r="R162" s="309"/>
      <c r="S162" s="78"/>
      <c r="T162" s="373">
        <f>SUM(G162:S162)</f>
        <v>0</v>
      </c>
      <c r="U162" s="78"/>
      <c r="V162" s="78"/>
      <c r="W162" s="78"/>
      <c r="X162" s="78"/>
      <c r="Y162" s="78"/>
      <c r="Z162" s="78"/>
      <c r="AA162" s="78"/>
      <c r="AB162" s="78"/>
      <c r="AC162" s="78"/>
      <c r="AD162" s="373"/>
      <c r="AE162" s="70"/>
      <c r="AF162" s="91"/>
      <c r="AG162" s="91"/>
      <c r="AH162" s="67"/>
      <c r="AI162" s="67"/>
    </row>
    <row r="163" spans="1:35" s="68" customFormat="1" ht="15" customHeight="1">
      <c r="A163" s="166" t="s">
        <v>146</v>
      </c>
      <c r="B163" s="166"/>
      <c r="C163" s="167"/>
      <c r="D163" s="408">
        <v>100000</v>
      </c>
      <c r="E163" s="169"/>
      <c r="F163" s="170"/>
      <c r="G163" s="308">
        <v>0</v>
      </c>
      <c r="H163" s="275">
        <v>0</v>
      </c>
      <c r="I163" s="275">
        <v>0</v>
      </c>
      <c r="J163" s="275">
        <v>0</v>
      </c>
      <c r="K163" s="275">
        <v>0</v>
      </c>
      <c r="L163" s="275">
        <v>0</v>
      </c>
      <c r="M163" s="275">
        <v>720</v>
      </c>
      <c r="N163" s="275">
        <v>24</v>
      </c>
      <c r="O163" s="275">
        <v>0</v>
      </c>
      <c r="P163" s="275">
        <v>0</v>
      </c>
      <c r="Q163" s="275"/>
      <c r="R163" s="309"/>
      <c r="S163" s="78"/>
      <c r="T163" s="373">
        <f>SUM(G163:S163)</f>
        <v>744</v>
      </c>
      <c r="U163" s="78"/>
      <c r="V163" s="78"/>
      <c r="W163" s="78"/>
      <c r="X163" s="78"/>
      <c r="Y163" s="78"/>
      <c r="Z163" s="78">
        <f>D163-G163</f>
        <v>100000</v>
      </c>
      <c r="AA163" s="78"/>
      <c r="AB163" s="93">
        <f>Z163/D163*100%</f>
        <v>1</v>
      </c>
      <c r="AC163" s="78"/>
      <c r="AD163" s="373"/>
      <c r="AE163" s="70"/>
      <c r="AF163" s="91"/>
      <c r="AG163" s="91"/>
      <c r="AH163" s="67"/>
      <c r="AI163" s="67"/>
    </row>
    <row r="164" spans="1:35" s="68" customFormat="1" ht="15" customHeight="1">
      <c r="A164" s="168" t="s">
        <v>147</v>
      </c>
      <c r="B164" s="168"/>
      <c r="C164" s="167"/>
      <c r="D164" s="373"/>
      <c r="E164" s="78"/>
      <c r="F164" s="78"/>
      <c r="G164" s="308"/>
      <c r="H164" s="275"/>
      <c r="I164" s="275"/>
      <c r="J164" s="275"/>
      <c r="K164" s="275"/>
      <c r="L164" s="275"/>
      <c r="M164" s="275"/>
      <c r="N164" s="275"/>
      <c r="O164" s="275"/>
      <c r="P164" s="275"/>
      <c r="Q164" s="275"/>
      <c r="R164" s="309"/>
      <c r="S164" s="78"/>
      <c r="T164" s="373">
        <f>SUM(G164:S164)</f>
        <v>0</v>
      </c>
      <c r="U164" s="78"/>
      <c r="V164" s="78"/>
      <c r="W164" s="78"/>
      <c r="X164" s="78"/>
      <c r="Y164" s="78"/>
      <c r="Z164" s="78"/>
      <c r="AA164" s="78"/>
      <c r="AB164" s="78"/>
      <c r="AC164" s="78"/>
      <c r="AD164" s="373"/>
      <c r="AE164" s="70"/>
      <c r="AF164" s="91"/>
      <c r="AG164" s="91"/>
      <c r="AH164" s="67"/>
      <c r="AI164" s="67"/>
    </row>
    <row r="165" spans="1:35" s="68" customFormat="1" ht="15" customHeight="1">
      <c r="A165" s="166" t="s">
        <v>148</v>
      </c>
      <c r="B165" s="166" t="s">
        <v>133</v>
      </c>
      <c r="C165" s="167" t="s">
        <v>133</v>
      </c>
      <c r="D165" s="373">
        <v>8000</v>
      </c>
      <c r="E165" s="78"/>
      <c r="F165" s="78">
        <v>7</v>
      </c>
      <c r="G165" s="308">
        <v>0</v>
      </c>
      <c r="H165" s="275">
        <v>0</v>
      </c>
      <c r="I165" s="275">
        <v>0</v>
      </c>
      <c r="J165" s="275">
        <v>0</v>
      </c>
      <c r="K165" s="275">
        <v>0</v>
      </c>
      <c r="L165" s="275">
        <v>0</v>
      </c>
      <c r="M165" s="275">
        <v>0</v>
      </c>
      <c r="N165" s="275">
        <v>0</v>
      </c>
      <c r="O165" s="275">
        <v>0</v>
      </c>
      <c r="P165" s="275">
        <v>0</v>
      </c>
      <c r="Q165" s="275">
        <v>0</v>
      </c>
      <c r="R165" s="309">
        <v>0</v>
      </c>
      <c r="S165" s="78"/>
      <c r="T165" s="373">
        <f>SUM(G165:S165)</f>
        <v>0</v>
      </c>
      <c r="U165" s="78"/>
      <c r="V165" s="78"/>
      <c r="W165" s="78"/>
      <c r="X165" s="78">
        <v>17590</v>
      </c>
      <c r="Y165" s="78"/>
      <c r="Z165" s="78">
        <f>D165-G165</f>
        <v>8000</v>
      </c>
      <c r="AA165" s="78"/>
      <c r="AB165" s="93">
        <f>Z165/D165*100%</f>
        <v>1</v>
      </c>
      <c r="AC165" s="78"/>
      <c r="AD165" s="373">
        <v>10058.43</v>
      </c>
      <c r="AE165" s="70"/>
      <c r="AF165" s="91"/>
      <c r="AG165" s="91"/>
      <c r="AH165" s="67"/>
      <c r="AI165" s="67"/>
    </row>
    <row r="166" spans="1:35" s="68" customFormat="1" ht="15" customHeight="1">
      <c r="A166" s="166" t="s">
        <v>149</v>
      </c>
      <c r="B166" s="166" t="s">
        <v>133</v>
      </c>
      <c r="C166" s="167" t="s">
        <v>133</v>
      </c>
      <c r="D166" s="373">
        <v>40000</v>
      </c>
      <c r="E166" s="78"/>
      <c r="F166" s="78">
        <v>20</v>
      </c>
      <c r="G166" s="308">
        <v>0</v>
      </c>
      <c r="H166" s="275">
        <v>0</v>
      </c>
      <c r="I166" s="275">
        <v>0</v>
      </c>
      <c r="J166" s="275">
        <v>0</v>
      </c>
      <c r="K166" s="275">
        <v>0</v>
      </c>
      <c r="L166" s="275">
        <v>0</v>
      </c>
      <c r="M166" s="275">
        <v>0</v>
      </c>
      <c r="N166" s="275">
        <v>0</v>
      </c>
      <c r="O166" s="275">
        <v>0</v>
      </c>
      <c r="P166" s="275">
        <v>0</v>
      </c>
      <c r="Q166" s="275">
        <v>0</v>
      </c>
      <c r="R166" s="309">
        <v>0</v>
      </c>
      <c r="S166" s="78"/>
      <c r="T166" s="373">
        <f>SUM(G166:S166)</f>
        <v>0</v>
      </c>
      <c r="U166" s="78"/>
      <c r="V166" s="78"/>
      <c r="W166" s="78"/>
      <c r="X166" s="78">
        <v>0</v>
      </c>
      <c r="Y166" s="78"/>
      <c r="Z166" s="78">
        <f>D166-G166</f>
        <v>40000</v>
      </c>
      <c r="AA166" s="78"/>
      <c r="AB166" s="93">
        <f>Z166/D166*100%</f>
        <v>1</v>
      </c>
      <c r="AC166" s="78"/>
      <c r="AD166" s="373">
        <v>0</v>
      </c>
      <c r="AE166" s="70"/>
      <c r="AF166" s="91"/>
      <c r="AG166" s="91"/>
      <c r="AH166" s="67"/>
      <c r="AI166" s="67"/>
    </row>
    <row r="167" spans="1:35" s="68" customFormat="1" ht="15" hidden="1" customHeight="1">
      <c r="A167" s="166" t="s">
        <v>150</v>
      </c>
      <c r="B167" s="166" t="s">
        <v>133</v>
      </c>
      <c r="C167" s="167"/>
      <c r="D167" s="373">
        <v>0</v>
      </c>
      <c r="E167" s="78"/>
      <c r="F167" s="78">
        <v>-10</v>
      </c>
      <c r="G167" s="308">
        <v>0</v>
      </c>
      <c r="H167" s="275">
        <v>0</v>
      </c>
      <c r="I167" s="275">
        <v>0</v>
      </c>
      <c r="J167" s="275">
        <v>0</v>
      </c>
      <c r="K167" s="275">
        <v>0</v>
      </c>
      <c r="L167" s="275">
        <v>0</v>
      </c>
      <c r="M167" s="275">
        <v>0</v>
      </c>
      <c r="N167" s="275">
        <v>0</v>
      </c>
      <c r="O167" s="275">
        <v>0</v>
      </c>
      <c r="P167" s="275">
        <v>0</v>
      </c>
      <c r="Q167" s="275">
        <v>0</v>
      </c>
      <c r="R167" s="309">
        <v>0</v>
      </c>
      <c r="S167" s="78"/>
      <c r="T167" s="373">
        <f>SUM(G167:S167)</f>
        <v>0</v>
      </c>
      <c r="U167" s="78"/>
      <c r="V167" s="78"/>
      <c r="W167" s="78"/>
      <c r="X167" s="78">
        <v>27960</v>
      </c>
      <c r="Y167" s="78"/>
      <c r="Z167" s="78">
        <f>D167-G167</f>
        <v>0</v>
      </c>
      <c r="AA167" s="78"/>
      <c r="AB167" s="93">
        <v>0</v>
      </c>
      <c r="AC167" s="78"/>
      <c r="AD167" s="373">
        <v>0</v>
      </c>
      <c r="AE167" s="70"/>
      <c r="AF167" s="91"/>
      <c r="AG167" s="91"/>
      <c r="AH167" s="67"/>
      <c r="AI167" s="67"/>
    </row>
    <row r="168" spans="1:35" s="68" customFormat="1" ht="15" customHeight="1">
      <c r="A168" s="166" t="s">
        <v>151</v>
      </c>
      <c r="B168" s="166" t="s">
        <v>133</v>
      </c>
      <c r="C168" s="167" t="s">
        <v>133</v>
      </c>
      <c r="D168" s="373">
        <v>0</v>
      </c>
      <c r="E168" s="78"/>
      <c r="F168" s="78"/>
      <c r="G168" s="308">
        <v>0</v>
      </c>
      <c r="H168" s="275">
        <v>0</v>
      </c>
      <c r="I168" s="275">
        <v>0</v>
      </c>
      <c r="J168" s="275">
        <v>0</v>
      </c>
      <c r="K168" s="275">
        <v>0</v>
      </c>
      <c r="L168" s="275">
        <v>0</v>
      </c>
      <c r="M168" s="275">
        <v>0</v>
      </c>
      <c r="N168" s="275">
        <v>0</v>
      </c>
      <c r="O168" s="275">
        <v>0</v>
      </c>
      <c r="P168" s="275">
        <v>0</v>
      </c>
      <c r="Q168" s="275">
        <v>0</v>
      </c>
      <c r="R168" s="309">
        <v>0</v>
      </c>
      <c r="S168" s="78"/>
      <c r="T168" s="373">
        <f>SUM(G168:S168)</f>
        <v>0</v>
      </c>
      <c r="U168" s="78"/>
      <c r="V168" s="78"/>
      <c r="W168" s="78"/>
      <c r="X168" s="78">
        <v>10000</v>
      </c>
      <c r="Y168" s="78"/>
      <c r="Z168" s="78">
        <f>D168-G168</f>
        <v>0</v>
      </c>
      <c r="AA168" s="78"/>
      <c r="AB168" s="93">
        <v>0</v>
      </c>
      <c r="AC168" s="78"/>
      <c r="AD168" s="373">
        <v>4697.1000000000004</v>
      </c>
      <c r="AE168" s="70"/>
      <c r="AF168" s="91"/>
      <c r="AG168" s="91"/>
      <c r="AH168" s="67"/>
      <c r="AI168" s="67"/>
    </row>
    <row r="169" spans="1:35" s="68" customFormat="1" ht="15" customHeight="1">
      <c r="A169" s="166" t="s">
        <v>152</v>
      </c>
      <c r="B169" s="166" t="s">
        <v>133</v>
      </c>
      <c r="C169" s="167" t="s">
        <v>133</v>
      </c>
      <c r="D169" s="373">
        <v>0</v>
      </c>
      <c r="E169" s="78"/>
      <c r="F169" s="78"/>
      <c r="G169" s="308">
        <v>0</v>
      </c>
      <c r="H169" s="275">
        <v>0</v>
      </c>
      <c r="I169" s="275">
        <v>0</v>
      </c>
      <c r="J169" s="275">
        <v>0</v>
      </c>
      <c r="K169" s="275">
        <v>0</v>
      </c>
      <c r="L169" s="275">
        <v>0</v>
      </c>
      <c r="M169" s="275">
        <v>0</v>
      </c>
      <c r="N169" s="275">
        <v>0</v>
      </c>
      <c r="O169" s="275">
        <v>0</v>
      </c>
      <c r="P169" s="275">
        <v>0</v>
      </c>
      <c r="Q169" s="275">
        <v>0</v>
      </c>
      <c r="R169" s="309">
        <v>0</v>
      </c>
      <c r="S169" s="78"/>
      <c r="T169" s="373">
        <f>SUM(G169:S169)</f>
        <v>0</v>
      </c>
      <c r="U169" s="78"/>
      <c r="V169" s="78"/>
      <c r="W169" s="78"/>
      <c r="X169" s="78">
        <v>4000</v>
      </c>
      <c r="Y169" s="78"/>
      <c r="Z169" s="78">
        <f>D169-G169</f>
        <v>0</v>
      </c>
      <c r="AA169" s="78"/>
      <c r="AB169" s="93">
        <v>0</v>
      </c>
      <c r="AC169" s="78"/>
      <c r="AD169" s="373">
        <v>0</v>
      </c>
      <c r="AE169" s="70"/>
      <c r="AF169" s="91"/>
      <c r="AG169" s="91"/>
      <c r="AH169" s="67"/>
      <c r="AI169" s="67"/>
    </row>
    <row r="170" spans="1:35" s="68" customFormat="1" ht="15" customHeight="1">
      <c r="A170" s="166" t="s">
        <v>153</v>
      </c>
      <c r="B170" s="166"/>
      <c r="C170" s="167"/>
      <c r="D170" s="373">
        <v>0</v>
      </c>
      <c r="E170" s="78"/>
      <c r="F170" s="78"/>
      <c r="G170" s="308"/>
      <c r="H170" s="275"/>
      <c r="I170" s="275"/>
      <c r="J170" s="275"/>
      <c r="K170" s="275"/>
      <c r="L170" s="275"/>
      <c r="M170" s="275"/>
      <c r="N170" s="275"/>
      <c r="O170" s="275"/>
      <c r="P170" s="275"/>
      <c r="Q170" s="275"/>
      <c r="R170" s="309"/>
      <c r="S170" s="78"/>
      <c r="T170" s="373">
        <f>SUM(G170:S170)</f>
        <v>0</v>
      </c>
      <c r="U170" s="78"/>
      <c r="V170" s="78"/>
      <c r="W170" s="78"/>
      <c r="X170" s="78"/>
      <c r="Y170" s="78"/>
      <c r="Z170" s="78">
        <v>0</v>
      </c>
      <c r="AA170" s="78"/>
      <c r="AB170" s="93">
        <v>0</v>
      </c>
      <c r="AC170" s="78"/>
      <c r="AD170" s="373">
        <v>4214.45</v>
      </c>
      <c r="AE170" s="70"/>
      <c r="AF170" s="91"/>
      <c r="AG170" s="91"/>
      <c r="AH170" s="67"/>
      <c r="AI170" s="67"/>
    </row>
    <row r="171" spans="1:35" s="174" customFormat="1" ht="13.5" customHeight="1">
      <c r="A171" s="166" t="s">
        <v>154</v>
      </c>
      <c r="B171" s="166"/>
      <c r="C171" s="167"/>
      <c r="D171" s="408">
        <v>0</v>
      </c>
      <c r="E171" s="169"/>
      <c r="F171" s="169"/>
      <c r="G171" s="308">
        <v>0</v>
      </c>
      <c r="H171" s="275">
        <v>0</v>
      </c>
      <c r="I171" s="275">
        <v>0</v>
      </c>
      <c r="J171" s="275">
        <v>0</v>
      </c>
      <c r="K171" s="275">
        <v>0</v>
      </c>
      <c r="L171" s="275">
        <v>0</v>
      </c>
      <c r="M171" s="275">
        <v>0</v>
      </c>
      <c r="N171" s="275">
        <v>0</v>
      </c>
      <c r="O171" s="275">
        <v>0</v>
      </c>
      <c r="P171" s="275">
        <v>0</v>
      </c>
      <c r="Q171" s="275">
        <v>0</v>
      </c>
      <c r="R171" s="309">
        <v>0</v>
      </c>
      <c r="S171" s="78"/>
      <c r="T171" s="373">
        <f>SUM(G171:S171)</f>
        <v>0</v>
      </c>
      <c r="U171" s="169"/>
      <c r="V171" s="169"/>
      <c r="W171" s="169"/>
      <c r="X171" s="169">
        <v>100000</v>
      </c>
      <c r="Y171" s="169"/>
      <c r="Z171" s="169">
        <v>0</v>
      </c>
      <c r="AA171" s="169"/>
      <c r="AB171" s="169"/>
      <c r="AC171" s="169"/>
      <c r="AD171" s="408">
        <v>73232.94</v>
      </c>
      <c r="AE171" s="171"/>
      <c r="AF171" s="172"/>
      <c r="AG171" s="172"/>
      <c r="AH171" s="173"/>
      <c r="AI171" s="173"/>
    </row>
    <row r="172" spans="1:35" s="68" customFormat="1" ht="15" customHeight="1">
      <c r="A172" s="168" t="s">
        <v>155</v>
      </c>
      <c r="B172" s="168"/>
      <c r="C172" s="167"/>
      <c r="D172" s="373"/>
      <c r="E172" s="78"/>
      <c r="F172" s="78"/>
      <c r="G172" s="308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309"/>
      <c r="S172" s="78"/>
      <c r="T172" s="373">
        <f>SUM(G172:S172)</f>
        <v>0</v>
      </c>
      <c r="U172" s="78"/>
      <c r="V172" s="78"/>
      <c r="W172" s="78"/>
      <c r="X172" s="78"/>
      <c r="Y172" s="78"/>
      <c r="Z172" s="78"/>
      <c r="AA172" s="78"/>
      <c r="AB172" s="78"/>
      <c r="AC172" s="78"/>
      <c r="AD172" s="373"/>
      <c r="AE172" s="70"/>
      <c r="AF172" s="91"/>
      <c r="AG172" s="91"/>
      <c r="AH172" s="67"/>
      <c r="AI172" s="67"/>
    </row>
    <row r="173" spans="1:35" s="68" customFormat="1" ht="15" customHeight="1">
      <c r="A173" s="166" t="s">
        <v>156</v>
      </c>
      <c r="B173" s="166" t="s">
        <v>133</v>
      </c>
      <c r="C173" s="167" t="s">
        <v>133</v>
      </c>
      <c r="D173" s="373">
        <v>18000</v>
      </c>
      <c r="E173" s="78"/>
      <c r="F173" s="78">
        <v>27</v>
      </c>
      <c r="G173" s="308">
        <v>0</v>
      </c>
      <c r="H173" s="275">
        <v>0</v>
      </c>
      <c r="I173" s="275">
        <v>0</v>
      </c>
      <c r="J173" s="275">
        <v>0</v>
      </c>
      <c r="K173" s="275">
        <v>0</v>
      </c>
      <c r="L173" s="275">
        <v>0</v>
      </c>
      <c r="M173" s="275">
        <v>3000</v>
      </c>
      <c r="N173" s="275">
        <v>0</v>
      </c>
      <c r="O173" s="275">
        <v>0</v>
      </c>
      <c r="P173" s="275">
        <v>3880.51</v>
      </c>
      <c r="Q173" s="275"/>
      <c r="R173" s="309"/>
      <c r="S173" s="78"/>
      <c r="T173" s="373">
        <f>SUM(G173:S173)</f>
        <v>6880.51</v>
      </c>
      <c r="U173" s="78"/>
      <c r="V173" s="78"/>
      <c r="W173" s="78"/>
      <c r="X173" s="78">
        <v>43700</v>
      </c>
      <c r="Y173" s="78"/>
      <c r="Z173" s="78">
        <f>D173-G173</f>
        <v>18000</v>
      </c>
      <c r="AA173" s="78"/>
      <c r="AB173" s="93">
        <f>Z173/D173*100%</f>
        <v>1</v>
      </c>
      <c r="AC173" s="78"/>
      <c r="AD173" s="373">
        <v>43487.24</v>
      </c>
      <c r="AE173" s="70"/>
      <c r="AF173" s="91"/>
      <c r="AG173" s="91"/>
      <c r="AH173" s="67"/>
      <c r="AI173" s="67"/>
    </row>
    <row r="174" spans="1:35" s="68" customFormat="1" ht="15" customHeight="1">
      <c r="A174" s="166" t="s">
        <v>157</v>
      </c>
      <c r="B174" s="166" t="s">
        <v>133</v>
      </c>
      <c r="C174" s="167" t="s">
        <v>133</v>
      </c>
      <c r="D174" s="373">
        <v>40000</v>
      </c>
      <c r="E174" s="78"/>
      <c r="F174" s="78">
        <v>60</v>
      </c>
      <c r="G174" s="308"/>
      <c r="H174" s="275"/>
      <c r="I174" s="275"/>
      <c r="J174" s="275"/>
      <c r="K174" s="275"/>
      <c r="L174" s="275">
        <v>42238.8</v>
      </c>
      <c r="M174" s="275"/>
      <c r="N174" s="275"/>
      <c r="O174" s="275"/>
      <c r="P174" s="275"/>
      <c r="Q174" s="275"/>
      <c r="R174" s="309"/>
      <c r="S174" s="78"/>
      <c r="T174" s="373">
        <f>SUM(G174:S174)</f>
        <v>42238.8</v>
      </c>
      <c r="U174" s="78"/>
      <c r="V174" s="78"/>
      <c r="W174" s="78"/>
      <c r="X174" s="78">
        <v>0</v>
      </c>
      <c r="Y174" s="78"/>
      <c r="Z174" s="78">
        <f>D174-G174</f>
        <v>40000</v>
      </c>
      <c r="AA174" s="78"/>
      <c r="AB174" s="93">
        <f>Z174/D174*100%</f>
        <v>1</v>
      </c>
      <c r="AC174" s="78"/>
      <c r="AD174" s="373">
        <v>0</v>
      </c>
      <c r="AE174" s="70"/>
      <c r="AF174" s="91"/>
      <c r="AG174" s="91"/>
      <c r="AH174" s="67"/>
      <c r="AI174" s="67"/>
    </row>
    <row r="175" spans="1:35" s="68" customFormat="1" ht="15" customHeight="1">
      <c r="A175" s="166" t="s">
        <v>158</v>
      </c>
      <c r="B175" s="166" t="s">
        <v>133</v>
      </c>
      <c r="C175" s="167"/>
      <c r="D175" s="373">
        <v>20000</v>
      </c>
      <c r="E175" s="78"/>
      <c r="F175" s="78">
        <v>-20</v>
      </c>
      <c r="G175" s="308">
        <v>0</v>
      </c>
      <c r="H175" s="275">
        <v>0</v>
      </c>
      <c r="I175" s="275">
        <v>0</v>
      </c>
      <c r="J175" s="275">
        <v>0</v>
      </c>
      <c r="K175" s="275">
        <v>0</v>
      </c>
      <c r="L175" s="275">
        <v>0</v>
      </c>
      <c r="M175" s="275">
        <v>0</v>
      </c>
      <c r="N175" s="275">
        <v>0</v>
      </c>
      <c r="O175" s="275">
        <v>0</v>
      </c>
      <c r="P175" s="275">
        <v>0</v>
      </c>
      <c r="Q175" s="275">
        <v>0</v>
      </c>
      <c r="R175" s="309">
        <v>0</v>
      </c>
      <c r="S175" s="78"/>
      <c r="T175" s="373">
        <f>SUM(G175:S175)</f>
        <v>0</v>
      </c>
      <c r="U175" s="78"/>
      <c r="V175" s="78"/>
      <c r="W175" s="78"/>
      <c r="X175" s="78"/>
      <c r="Y175" s="78"/>
      <c r="Z175" s="78">
        <f>D175-G175</f>
        <v>20000</v>
      </c>
      <c r="AA175" s="78"/>
      <c r="AB175" s="93">
        <f>Z175/D175*100%</f>
        <v>1</v>
      </c>
      <c r="AC175" s="78"/>
      <c r="AD175" s="373">
        <v>0</v>
      </c>
      <c r="AE175" s="70"/>
      <c r="AF175" s="91"/>
      <c r="AG175" s="91"/>
      <c r="AH175" s="67"/>
      <c r="AI175" s="67"/>
    </row>
    <row r="176" spans="1:35" s="68" customFormat="1" ht="15" customHeight="1">
      <c r="A176" s="166" t="s">
        <v>159</v>
      </c>
      <c r="B176" s="166"/>
      <c r="C176" s="167"/>
      <c r="D176" s="373">
        <v>0</v>
      </c>
      <c r="E176" s="78"/>
      <c r="F176" s="78"/>
      <c r="G176" s="308">
        <v>0</v>
      </c>
      <c r="H176" s="275">
        <v>0</v>
      </c>
      <c r="I176" s="275">
        <v>0</v>
      </c>
      <c r="J176" s="275">
        <v>0</v>
      </c>
      <c r="K176" s="275">
        <v>0</v>
      </c>
      <c r="L176" s="275">
        <v>0</v>
      </c>
      <c r="M176" s="275">
        <v>0</v>
      </c>
      <c r="N176" s="275">
        <v>0</v>
      </c>
      <c r="O176" s="275">
        <v>0</v>
      </c>
      <c r="P176" s="275">
        <v>2159</v>
      </c>
      <c r="Q176" s="275"/>
      <c r="R176" s="309"/>
      <c r="S176" s="78"/>
      <c r="T176" s="373">
        <f>SUM(G176:S176)</f>
        <v>2159</v>
      </c>
      <c r="U176" s="78"/>
      <c r="V176" s="78"/>
      <c r="W176" s="78"/>
      <c r="X176" s="78"/>
      <c r="Y176" s="78"/>
      <c r="Z176" s="78"/>
      <c r="AA176" s="78"/>
      <c r="AB176" s="93"/>
      <c r="AC176" s="78"/>
      <c r="AD176" s="373"/>
      <c r="AE176" s="70"/>
      <c r="AF176" s="91"/>
      <c r="AG176" s="91"/>
      <c r="AH176" s="67"/>
      <c r="AI176" s="67"/>
    </row>
    <row r="177" spans="1:35" s="68" customFormat="1" ht="15" customHeight="1">
      <c r="A177" s="166" t="s">
        <v>160</v>
      </c>
      <c r="B177" s="166"/>
      <c r="C177" s="167"/>
      <c r="D177" s="373">
        <v>0</v>
      </c>
      <c r="E177" s="78"/>
      <c r="F177" s="78"/>
      <c r="G177" s="308">
        <v>0</v>
      </c>
      <c r="H177" s="275">
        <v>0</v>
      </c>
      <c r="I177" s="275">
        <v>0</v>
      </c>
      <c r="J177" s="275">
        <v>0</v>
      </c>
      <c r="K177" s="275">
        <v>0</v>
      </c>
      <c r="L177" s="275">
        <v>0</v>
      </c>
      <c r="M177" s="275">
        <v>0</v>
      </c>
      <c r="N177" s="275">
        <v>0</v>
      </c>
      <c r="O177" s="275">
        <v>0</v>
      </c>
      <c r="P177" s="275">
        <v>0</v>
      </c>
      <c r="Q177" s="275">
        <v>0</v>
      </c>
      <c r="R177" s="309">
        <v>0</v>
      </c>
      <c r="S177" s="78"/>
      <c r="T177" s="373">
        <f>SUM(G177:S177)</f>
        <v>0</v>
      </c>
      <c r="U177" s="78"/>
      <c r="V177" s="78"/>
      <c r="W177" s="78"/>
      <c r="X177" s="78">
        <v>2474.15</v>
      </c>
      <c r="Y177" s="78"/>
      <c r="Z177" s="78">
        <f>D177-G177</f>
        <v>0</v>
      </c>
      <c r="AA177" s="78"/>
      <c r="AB177" s="78"/>
      <c r="AC177" s="78"/>
      <c r="AD177" s="373">
        <v>2474.15</v>
      </c>
      <c r="AE177" s="70"/>
      <c r="AF177" s="91"/>
      <c r="AG177" s="91"/>
      <c r="AH177" s="67"/>
      <c r="AI177" s="67"/>
    </row>
    <row r="178" spans="1:35" s="68" customFormat="1" ht="15" customHeight="1">
      <c r="A178" s="166" t="s">
        <v>161</v>
      </c>
      <c r="B178" s="166"/>
      <c r="C178" s="167"/>
      <c r="D178" s="373">
        <v>0</v>
      </c>
      <c r="E178" s="78"/>
      <c r="F178" s="78"/>
      <c r="G178" s="308">
        <v>0</v>
      </c>
      <c r="H178" s="275">
        <v>0</v>
      </c>
      <c r="I178" s="275">
        <v>0</v>
      </c>
      <c r="J178" s="275">
        <v>0</v>
      </c>
      <c r="K178" s="275">
        <v>0</v>
      </c>
      <c r="L178" s="275">
        <v>0</v>
      </c>
      <c r="M178" s="275">
        <v>0</v>
      </c>
      <c r="N178" s="275">
        <v>0</v>
      </c>
      <c r="O178" s="275">
        <v>0</v>
      </c>
      <c r="P178" s="275">
        <v>0</v>
      </c>
      <c r="Q178" s="275">
        <v>0</v>
      </c>
      <c r="R178" s="309">
        <v>0</v>
      </c>
      <c r="S178" s="78"/>
      <c r="T178" s="373">
        <f>SUM(G178:S178)</f>
        <v>0</v>
      </c>
      <c r="U178" s="78"/>
      <c r="V178" s="78"/>
      <c r="W178" s="78"/>
      <c r="X178" s="78">
        <v>71600</v>
      </c>
      <c r="Y178" s="78"/>
      <c r="Z178" s="78">
        <f>D178-G178</f>
        <v>0</v>
      </c>
      <c r="AA178" s="78"/>
      <c r="AB178" s="78"/>
      <c r="AC178" s="78"/>
      <c r="AD178" s="373">
        <v>28389.93</v>
      </c>
      <c r="AE178" s="70"/>
      <c r="AF178" s="91"/>
      <c r="AG178" s="91"/>
      <c r="AH178" s="67"/>
      <c r="AI178" s="67"/>
    </row>
    <row r="179" spans="1:35" s="174" customFormat="1" ht="15" customHeight="1">
      <c r="A179" s="168" t="s">
        <v>162</v>
      </c>
      <c r="B179" s="168"/>
      <c r="C179" s="167"/>
      <c r="D179" s="408"/>
      <c r="E179" s="175"/>
      <c r="F179" s="175"/>
      <c r="G179" s="308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309">
        <v>0</v>
      </c>
      <c r="S179" s="78"/>
      <c r="T179" s="373">
        <f>SUM(G179:S179)</f>
        <v>0</v>
      </c>
      <c r="U179" s="169"/>
      <c r="V179" s="175"/>
      <c r="W179" s="169"/>
      <c r="X179" s="175"/>
      <c r="Y179" s="175"/>
      <c r="Z179" s="175"/>
      <c r="AA179" s="175"/>
      <c r="AB179" s="175"/>
      <c r="AC179" s="169"/>
      <c r="AD179" s="408"/>
      <c r="AE179" s="171"/>
      <c r="AF179" s="172"/>
      <c r="AG179" s="172"/>
      <c r="AH179" s="173"/>
      <c r="AI179" s="173"/>
    </row>
    <row r="180" spans="1:35" s="174" customFormat="1" ht="15" customHeight="1">
      <c r="A180" s="166" t="s">
        <v>163</v>
      </c>
      <c r="B180" s="166" t="s">
        <v>122</v>
      </c>
      <c r="C180" s="167" t="s">
        <v>122</v>
      </c>
      <c r="D180" s="408">
        <v>25000</v>
      </c>
      <c r="E180" s="175"/>
      <c r="F180" s="175"/>
      <c r="G180" s="308">
        <v>0</v>
      </c>
      <c r="H180" s="275">
        <v>2500</v>
      </c>
      <c r="I180" s="275">
        <v>0</v>
      </c>
      <c r="J180" s="275">
        <v>8084</v>
      </c>
      <c r="K180" s="275">
        <v>12769.08</v>
      </c>
      <c r="L180" s="275">
        <v>0</v>
      </c>
      <c r="M180" s="275">
        <v>0</v>
      </c>
      <c r="N180" s="275">
        <v>0</v>
      </c>
      <c r="O180" s="275">
        <v>0</v>
      </c>
      <c r="P180" s="275">
        <v>0</v>
      </c>
      <c r="Q180" s="275"/>
      <c r="R180" s="309">
        <v>0</v>
      </c>
      <c r="S180" s="78"/>
      <c r="T180" s="373">
        <f>SUM(G180:S180)</f>
        <v>23353.08</v>
      </c>
      <c r="U180" s="169"/>
      <c r="V180" s="175"/>
      <c r="W180" s="169"/>
      <c r="X180" s="175">
        <v>25000</v>
      </c>
      <c r="Y180" s="175"/>
      <c r="Z180" s="175">
        <f>D180-G180</f>
        <v>25000</v>
      </c>
      <c r="AA180" s="175"/>
      <c r="AB180" s="176">
        <f>Z180/D180*100%</f>
        <v>1</v>
      </c>
      <c r="AC180" s="169"/>
      <c r="AD180" s="408">
        <v>21937.82</v>
      </c>
      <c r="AE180" s="171"/>
      <c r="AF180" s="172"/>
      <c r="AG180" s="172"/>
      <c r="AH180" s="173"/>
      <c r="AI180" s="173"/>
    </row>
    <row r="181" spans="1:35" s="174" customFormat="1" ht="15" customHeight="1">
      <c r="A181" s="166" t="s">
        <v>164</v>
      </c>
      <c r="B181" s="166" t="s">
        <v>122</v>
      </c>
      <c r="C181" s="167" t="s">
        <v>122</v>
      </c>
      <c r="D181" s="408">
        <v>30000</v>
      </c>
      <c r="E181" s="175"/>
      <c r="F181" s="175"/>
      <c r="G181" s="308">
        <v>0</v>
      </c>
      <c r="H181" s="275">
        <v>0</v>
      </c>
      <c r="I181" s="275">
        <v>0</v>
      </c>
      <c r="J181" s="275">
        <v>0</v>
      </c>
      <c r="K181" s="275">
        <v>0</v>
      </c>
      <c r="L181" s="275">
        <v>0</v>
      </c>
      <c r="M181" s="275">
        <v>0</v>
      </c>
      <c r="N181" s="275">
        <v>0</v>
      </c>
      <c r="O181" s="275">
        <v>0</v>
      </c>
      <c r="P181" s="275">
        <v>0</v>
      </c>
      <c r="Q181" s="275">
        <v>0</v>
      </c>
      <c r="R181" s="309">
        <v>0</v>
      </c>
      <c r="S181" s="78"/>
      <c r="T181" s="373">
        <f>SUM(G181:S181)</f>
        <v>0</v>
      </c>
      <c r="U181" s="169"/>
      <c r="V181" s="175"/>
      <c r="W181" s="169"/>
      <c r="X181" s="175">
        <v>0</v>
      </c>
      <c r="Y181" s="175"/>
      <c r="Z181" s="175">
        <f>D181-G181</f>
        <v>30000</v>
      </c>
      <c r="AA181" s="175"/>
      <c r="AB181" s="176">
        <f>Z181/D181*100%</f>
        <v>1</v>
      </c>
      <c r="AC181" s="169"/>
      <c r="AD181" s="408">
        <v>0</v>
      </c>
      <c r="AE181" s="171"/>
      <c r="AF181" s="172"/>
      <c r="AG181" s="172"/>
      <c r="AH181" s="173"/>
      <c r="AI181" s="173"/>
    </row>
    <row r="182" spans="1:35" s="174" customFormat="1" ht="15" customHeight="1">
      <c r="A182" s="168" t="s">
        <v>165</v>
      </c>
      <c r="B182" s="168"/>
      <c r="C182" s="167"/>
      <c r="D182" s="408"/>
      <c r="E182" s="175"/>
      <c r="F182" s="175"/>
      <c r="G182" s="308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309"/>
      <c r="S182" s="78"/>
      <c r="T182" s="373">
        <f>SUM(G182:S182)</f>
        <v>0</v>
      </c>
      <c r="U182" s="169"/>
      <c r="V182" s="175"/>
      <c r="W182" s="169"/>
      <c r="X182" s="175"/>
      <c r="Y182" s="175"/>
      <c r="Z182" s="175"/>
      <c r="AA182" s="175"/>
      <c r="AB182" s="175"/>
      <c r="AC182" s="169"/>
      <c r="AD182" s="408"/>
      <c r="AE182" s="171"/>
      <c r="AF182" s="172"/>
      <c r="AG182" s="172"/>
      <c r="AH182" s="173"/>
      <c r="AI182" s="173"/>
    </row>
    <row r="183" spans="1:35" s="68" customFormat="1" ht="15" customHeight="1">
      <c r="A183" s="166" t="s">
        <v>166</v>
      </c>
      <c r="B183" s="166" t="s">
        <v>133</v>
      </c>
      <c r="C183" s="167" t="s">
        <v>122</v>
      </c>
      <c r="D183" s="373">
        <v>32000</v>
      </c>
      <c r="E183" s="78"/>
      <c r="F183" s="78"/>
      <c r="G183" s="308">
        <v>0</v>
      </c>
      <c r="H183" s="275">
        <v>0</v>
      </c>
      <c r="I183" s="275">
        <v>0</v>
      </c>
      <c r="J183" s="275">
        <v>0</v>
      </c>
      <c r="K183" s="275">
        <v>0</v>
      </c>
      <c r="L183" s="275">
        <v>0</v>
      </c>
      <c r="M183" s="275">
        <v>0</v>
      </c>
      <c r="N183" s="275">
        <v>0</v>
      </c>
      <c r="O183" s="275">
        <v>27409.69</v>
      </c>
      <c r="P183" s="275">
        <v>5676.08</v>
      </c>
      <c r="Q183" s="275"/>
      <c r="R183" s="309">
        <v>0</v>
      </c>
      <c r="S183" s="78"/>
      <c r="T183" s="373">
        <f>SUM(G183:S183)</f>
        <v>33085.769999999997</v>
      </c>
      <c r="U183" s="78"/>
      <c r="V183" s="78"/>
      <c r="W183" s="78"/>
      <c r="X183" s="78">
        <v>0</v>
      </c>
      <c r="Y183" s="78"/>
      <c r="Z183" s="78">
        <f>D183-G183</f>
        <v>32000</v>
      </c>
      <c r="AA183" s="78"/>
      <c r="AB183" s="93">
        <f>Z183/D183*100%</f>
        <v>1</v>
      </c>
      <c r="AC183" s="78"/>
      <c r="AD183" s="373">
        <v>0</v>
      </c>
      <c r="AE183" s="70"/>
      <c r="AF183" s="91"/>
      <c r="AG183" s="91"/>
      <c r="AH183" s="67"/>
      <c r="AI183" s="67"/>
    </row>
    <row r="184" spans="1:35" s="174" customFormat="1" ht="15" customHeight="1">
      <c r="A184" s="168" t="s">
        <v>167</v>
      </c>
      <c r="B184" s="168"/>
      <c r="C184" s="167"/>
      <c r="D184" s="408"/>
      <c r="E184" s="175"/>
      <c r="F184" s="175"/>
      <c r="G184" s="308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309"/>
      <c r="S184" s="78"/>
      <c r="T184" s="373">
        <f>SUM(G184:S184)</f>
        <v>0</v>
      </c>
      <c r="U184" s="169"/>
      <c r="V184" s="175"/>
      <c r="W184" s="169"/>
      <c r="X184" s="175"/>
      <c r="Y184" s="175"/>
      <c r="Z184" s="175"/>
      <c r="AA184" s="175"/>
      <c r="AB184" s="175"/>
      <c r="AC184" s="169"/>
      <c r="AD184" s="408"/>
      <c r="AE184" s="171"/>
      <c r="AF184" s="172"/>
      <c r="AG184" s="172"/>
      <c r="AH184" s="173"/>
      <c r="AI184" s="173"/>
    </row>
    <row r="185" spans="1:35" s="174" customFormat="1" ht="15" customHeight="1">
      <c r="A185" s="166" t="s">
        <v>168</v>
      </c>
      <c r="B185" s="166"/>
      <c r="C185" s="167"/>
      <c r="D185" s="408">
        <v>0</v>
      </c>
      <c r="E185" s="175"/>
      <c r="F185" s="175"/>
      <c r="G185" s="308">
        <v>0</v>
      </c>
      <c r="H185" s="275">
        <v>0</v>
      </c>
      <c r="I185" s="275">
        <v>0</v>
      </c>
      <c r="J185" s="275">
        <v>0</v>
      </c>
      <c r="K185" s="275">
        <v>0</v>
      </c>
      <c r="L185" s="275">
        <v>0</v>
      </c>
      <c r="M185" s="275">
        <v>0</v>
      </c>
      <c r="N185" s="275">
        <v>0</v>
      </c>
      <c r="O185" s="275">
        <v>0</v>
      </c>
      <c r="P185" s="275">
        <v>0</v>
      </c>
      <c r="Q185" s="275">
        <v>0</v>
      </c>
      <c r="R185" s="309">
        <v>0</v>
      </c>
      <c r="S185" s="78"/>
      <c r="T185" s="373">
        <f>SUM(G185:S185)</f>
        <v>0</v>
      </c>
      <c r="U185" s="169"/>
      <c r="V185" s="175"/>
      <c r="W185" s="169"/>
      <c r="X185" s="175">
        <v>40000</v>
      </c>
      <c r="Y185" s="175"/>
      <c r="Z185" s="175">
        <v>0</v>
      </c>
      <c r="AA185" s="175"/>
      <c r="AB185" s="175">
        <v>0</v>
      </c>
      <c r="AC185" s="169"/>
      <c r="AD185" s="408">
        <v>25326.19</v>
      </c>
      <c r="AE185" s="171"/>
      <c r="AF185" s="172"/>
      <c r="AG185" s="172"/>
      <c r="AH185" s="173"/>
      <c r="AI185" s="173"/>
    </row>
    <row r="186" spans="1:35" s="68" customFormat="1" ht="15" customHeight="1">
      <c r="A186" s="73" t="s">
        <v>169</v>
      </c>
      <c r="B186" s="92"/>
      <c r="C186" s="92"/>
      <c r="D186" s="373"/>
      <c r="E186" s="78"/>
      <c r="F186" s="78"/>
      <c r="G186" s="308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309"/>
      <c r="S186" s="78"/>
      <c r="T186" s="373">
        <f>SUM(G186:S186)</f>
        <v>0</v>
      </c>
      <c r="U186" s="78"/>
      <c r="V186" s="78"/>
      <c r="W186" s="78"/>
      <c r="X186" s="78"/>
      <c r="Y186" s="78"/>
      <c r="Z186" s="78"/>
      <c r="AA186" s="78"/>
      <c r="AB186" s="78"/>
      <c r="AC186" s="78"/>
      <c r="AD186" s="373"/>
      <c r="AE186" s="70"/>
      <c r="AF186" s="91"/>
      <c r="AG186" s="91"/>
      <c r="AH186" s="67"/>
      <c r="AI186" s="67"/>
    </row>
    <row r="187" spans="1:35" s="68" customFormat="1" ht="15" customHeight="1">
      <c r="A187" s="166" t="s">
        <v>170</v>
      </c>
      <c r="B187" s="92" t="s">
        <v>171</v>
      </c>
      <c r="C187" s="167"/>
      <c r="D187" s="373">
        <v>8580</v>
      </c>
      <c r="E187" s="78"/>
      <c r="F187" s="78"/>
      <c r="G187" s="308">
        <v>0</v>
      </c>
      <c r="H187" s="275">
        <v>0</v>
      </c>
      <c r="I187" s="275">
        <v>3466</v>
      </c>
      <c r="J187" s="275">
        <v>2547.91</v>
      </c>
      <c r="K187" s="275">
        <v>0</v>
      </c>
      <c r="L187" s="275">
        <v>0</v>
      </c>
      <c r="M187" s="275">
        <v>0</v>
      </c>
      <c r="N187" s="275">
        <v>0</v>
      </c>
      <c r="O187" s="275">
        <v>0</v>
      </c>
      <c r="P187" s="275">
        <v>0</v>
      </c>
      <c r="Q187" s="275"/>
      <c r="R187" s="309">
        <v>0</v>
      </c>
      <c r="S187" s="78"/>
      <c r="T187" s="373">
        <f>SUM(G187:S187)</f>
        <v>6013.91</v>
      </c>
      <c r="U187" s="78"/>
      <c r="V187" s="78"/>
      <c r="W187" s="78"/>
      <c r="X187" s="78">
        <v>5000</v>
      </c>
      <c r="Y187" s="78"/>
      <c r="Z187" s="78">
        <f>D187-G187</f>
        <v>8580</v>
      </c>
      <c r="AA187" s="78"/>
      <c r="AB187" s="93">
        <f>Z187/D187*100%</f>
        <v>1</v>
      </c>
      <c r="AC187" s="78"/>
      <c r="AD187" s="373">
        <v>0</v>
      </c>
      <c r="AE187" s="70"/>
      <c r="AF187" s="91"/>
      <c r="AG187" s="91"/>
      <c r="AH187" s="67"/>
      <c r="AI187" s="67"/>
    </row>
    <row r="188" spans="1:35" s="68" customFormat="1" ht="15" customHeight="1">
      <c r="A188" s="166" t="s">
        <v>172</v>
      </c>
      <c r="B188" s="92"/>
      <c r="C188" s="167"/>
      <c r="D188" s="373">
        <v>0</v>
      </c>
      <c r="E188" s="78"/>
      <c r="F188" s="78"/>
      <c r="G188" s="308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309">
        <v>0</v>
      </c>
      <c r="S188" s="78"/>
      <c r="T188" s="373">
        <f>SUM(G188:S188)</f>
        <v>0</v>
      </c>
      <c r="U188" s="78"/>
      <c r="V188" s="78"/>
      <c r="W188" s="78"/>
      <c r="X188" s="78"/>
      <c r="Y188" s="78"/>
      <c r="Z188" s="78"/>
      <c r="AA188" s="78"/>
      <c r="AB188" s="93"/>
      <c r="AC188" s="78"/>
      <c r="AD188" s="373"/>
      <c r="AE188" s="70"/>
      <c r="AF188" s="91"/>
      <c r="AG188" s="91"/>
      <c r="AH188" s="67"/>
      <c r="AI188" s="67"/>
    </row>
    <row r="189" spans="1:35" s="68" customFormat="1" ht="15" customHeight="1">
      <c r="A189" s="166" t="s">
        <v>173</v>
      </c>
      <c r="B189" s="166"/>
      <c r="C189" s="167"/>
      <c r="D189" s="373">
        <v>0</v>
      </c>
      <c r="E189" s="78"/>
      <c r="F189" s="78"/>
      <c r="G189" s="308">
        <v>0</v>
      </c>
      <c r="H189" s="275">
        <v>0</v>
      </c>
      <c r="I189" s="275">
        <v>0</v>
      </c>
      <c r="J189" s="275">
        <v>0</v>
      </c>
      <c r="K189" s="275">
        <v>0</v>
      </c>
      <c r="L189" s="275">
        <v>0</v>
      </c>
      <c r="M189" s="275">
        <v>0</v>
      </c>
      <c r="N189" s="275">
        <v>0</v>
      </c>
      <c r="O189" s="275">
        <v>0</v>
      </c>
      <c r="P189" s="275">
        <v>0</v>
      </c>
      <c r="Q189" s="275">
        <v>0</v>
      </c>
      <c r="R189" s="309">
        <v>0</v>
      </c>
      <c r="S189" s="78"/>
      <c r="T189" s="373">
        <f>SUM(G189:S189)</f>
        <v>0</v>
      </c>
      <c r="U189" s="78"/>
      <c r="V189" s="78"/>
      <c r="W189" s="78"/>
      <c r="X189" s="78"/>
      <c r="Y189" s="78"/>
      <c r="Z189" s="78">
        <v>0</v>
      </c>
      <c r="AA189" s="78"/>
      <c r="AB189" s="78">
        <v>0</v>
      </c>
      <c r="AC189" s="78"/>
      <c r="AD189" s="373">
        <v>4968.8500000000004</v>
      </c>
      <c r="AE189" s="70"/>
      <c r="AF189" s="91"/>
      <c r="AG189" s="91"/>
      <c r="AH189" s="67"/>
      <c r="AI189" s="67"/>
    </row>
    <row r="190" spans="1:35" s="68" customFormat="1" ht="15" customHeight="1">
      <c r="A190" s="73" t="s">
        <v>174</v>
      </c>
      <c r="B190" s="73"/>
      <c r="C190" s="167"/>
      <c r="D190" s="373"/>
      <c r="E190" s="78"/>
      <c r="F190" s="78"/>
      <c r="G190" s="308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309"/>
      <c r="S190" s="78"/>
      <c r="T190" s="373">
        <f>SUM(G190:S190)</f>
        <v>0</v>
      </c>
      <c r="U190" s="78"/>
      <c r="V190" s="78"/>
      <c r="W190" s="78"/>
      <c r="X190" s="78"/>
      <c r="Y190" s="78"/>
      <c r="Z190" s="78"/>
      <c r="AA190" s="78"/>
      <c r="AB190" s="78"/>
      <c r="AC190" s="78"/>
      <c r="AD190" s="373"/>
      <c r="AE190" s="70"/>
      <c r="AF190" s="91"/>
      <c r="AG190" s="91"/>
      <c r="AH190" s="67"/>
      <c r="AI190" s="67"/>
    </row>
    <row r="191" spans="1:35" s="68" customFormat="1" ht="15" customHeight="1">
      <c r="A191" s="166" t="s">
        <v>175</v>
      </c>
      <c r="B191" s="166" t="s">
        <v>176</v>
      </c>
      <c r="C191" s="167"/>
      <c r="D191" s="373">
        <v>0</v>
      </c>
      <c r="E191" s="78"/>
      <c r="F191" s="78">
        <v>-42</v>
      </c>
      <c r="G191" s="308">
        <v>0</v>
      </c>
      <c r="H191" s="275">
        <v>0</v>
      </c>
      <c r="I191" s="275">
        <v>0</v>
      </c>
      <c r="J191" s="275">
        <v>0</v>
      </c>
      <c r="K191" s="275">
        <v>0</v>
      </c>
      <c r="L191" s="275">
        <v>0</v>
      </c>
      <c r="M191" s="275">
        <v>0</v>
      </c>
      <c r="N191" s="275">
        <v>0</v>
      </c>
      <c r="O191" s="275">
        <v>0</v>
      </c>
      <c r="P191" s="275">
        <v>0</v>
      </c>
      <c r="Q191" s="275">
        <v>0</v>
      </c>
      <c r="R191" s="309">
        <v>0</v>
      </c>
      <c r="S191" s="78"/>
      <c r="T191" s="373">
        <f>SUM(G191:S191)</f>
        <v>0</v>
      </c>
      <c r="U191" s="78"/>
      <c r="V191" s="78"/>
      <c r="W191" s="78"/>
      <c r="X191" s="78"/>
      <c r="Y191" s="78"/>
      <c r="Z191" s="78">
        <f>D191-G191</f>
        <v>0</v>
      </c>
      <c r="AA191" s="78"/>
      <c r="AB191" s="93">
        <v>0</v>
      </c>
      <c r="AC191" s="78"/>
      <c r="AD191" s="373"/>
      <c r="AE191" s="70"/>
      <c r="AF191" s="91"/>
      <c r="AG191" s="91"/>
      <c r="AH191" s="67"/>
      <c r="AI191" s="67"/>
    </row>
    <row r="192" spans="1:35" s="68" customFormat="1" ht="12" customHeight="1">
      <c r="A192" s="166"/>
      <c r="B192" s="166"/>
      <c r="C192" s="167"/>
      <c r="D192" s="373"/>
      <c r="E192" s="78"/>
      <c r="F192" s="78"/>
      <c r="G192" s="308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309"/>
      <c r="S192" s="78"/>
      <c r="T192" s="373">
        <f>SUM(G192:S192)</f>
        <v>0</v>
      </c>
      <c r="U192" s="78"/>
      <c r="V192" s="78"/>
      <c r="W192" s="78"/>
      <c r="X192" s="78"/>
      <c r="Y192" s="78"/>
      <c r="Z192" s="78"/>
      <c r="AA192" s="78"/>
      <c r="AB192" s="78"/>
      <c r="AC192" s="78"/>
      <c r="AD192" s="373"/>
      <c r="AE192" s="70"/>
      <c r="AF192" s="91"/>
      <c r="AG192" s="91"/>
      <c r="AH192" s="67"/>
      <c r="AI192" s="67"/>
    </row>
    <row r="193" spans="1:35" s="68" customFormat="1" ht="15" customHeight="1">
      <c r="A193" s="177" t="s">
        <v>177</v>
      </c>
      <c r="B193" s="177" t="s">
        <v>178</v>
      </c>
      <c r="C193" s="167" t="s">
        <v>178</v>
      </c>
      <c r="D193" s="373">
        <f>52420+42000-10000</f>
        <v>84420</v>
      </c>
      <c r="E193" s="78"/>
      <c r="F193" s="78"/>
      <c r="G193" s="308">
        <v>0</v>
      </c>
      <c r="H193" s="275">
        <v>0</v>
      </c>
      <c r="I193" s="275">
        <v>0</v>
      </c>
      <c r="J193" s="275">
        <v>0</v>
      </c>
      <c r="K193" s="275">
        <v>0</v>
      </c>
      <c r="L193" s="275">
        <v>0</v>
      </c>
      <c r="M193" s="275">
        <v>0</v>
      </c>
      <c r="N193" s="275">
        <v>0</v>
      </c>
      <c r="O193" s="275">
        <v>0</v>
      </c>
      <c r="P193" s="275">
        <v>0</v>
      </c>
      <c r="Q193" s="275">
        <v>0</v>
      </c>
      <c r="R193" s="309">
        <v>0</v>
      </c>
      <c r="S193" s="78"/>
      <c r="T193" s="373">
        <f>SUM(G193:S193)</f>
        <v>0</v>
      </c>
      <c r="U193" s="78"/>
      <c r="V193" s="78"/>
      <c r="W193" s="78"/>
      <c r="X193" s="78">
        <v>50000</v>
      </c>
      <c r="Y193" s="78"/>
      <c r="Z193" s="78">
        <f>D193-G193</f>
        <v>84420</v>
      </c>
      <c r="AA193" s="78"/>
      <c r="AB193" s="93">
        <f>Z193/D193*100%</f>
        <v>1</v>
      </c>
      <c r="AC193" s="78"/>
      <c r="AD193" s="373">
        <v>0</v>
      </c>
      <c r="AE193" s="70"/>
      <c r="AF193" s="160"/>
      <c r="AG193" s="160"/>
      <c r="AH193" s="67"/>
      <c r="AI193" s="67"/>
    </row>
    <row r="194" spans="1:35" s="68" customFormat="1" ht="10.5" customHeight="1">
      <c r="A194" s="166"/>
      <c r="B194" s="166"/>
      <c r="C194" s="167"/>
      <c r="D194" s="376"/>
      <c r="E194" s="78"/>
      <c r="F194" s="78"/>
      <c r="G194" s="314">
        <v>0</v>
      </c>
      <c r="H194" s="278">
        <v>0</v>
      </c>
      <c r="I194" s="278">
        <v>0</v>
      </c>
      <c r="J194" s="278">
        <v>0</v>
      </c>
      <c r="K194" s="278">
        <v>0</v>
      </c>
      <c r="L194" s="278">
        <v>0</v>
      </c>
      <c r="M194" s="278">
        <v>0</v>
      </c>
      <c r="N194" s="278">
        <v>0</v>
      </c>
      <c r="O194" s="278">
        <v>0</v>
      </c>
      <c r="P194" s="278">
        <v>0</v>
      </c>
      <c r="Q194" s="278">
        <v>0</v>
      </c>
      <c r="R194" s="315">
        <v>0</v>
      </c>
      <c r="S194" s="78"/>
      <c r="T194" s="376">
        <f>SUM(G194:S194)</f>
        <v>0</v>
      </c>
      <c r="U194" s="78"/>
      <c r="V194" s="78"/>
      <c r="W194" s="78"/>
      <c r="X194" s="95"/>
      <c r="Y194" s="95"/>
      <c r="Z194" s="95"/>
      <c r="AA194" s="78"/>
      <c r="AB194" s="95"/>
      <c r="AC194" s="78"/>
      <c r="AD194" s="376"/>
      <c r="AE194" s="70"/>
      <c r="AF194" s="160"/>
      <c r="AG194" s="160"/>
      <c r="AH194" s="67"/>
      <c r="AI194" s="67"/>
    </row>
    <row r="195" spans="1:35" s="68" customFormat="1">
      <c r="A195" s="166" t="s">
        <v>179</v>
      </c>
      <c r="B195" s="166"/>
      <c r="C195" s="167"/>
      <c r="D195" s="389">
        <f>SUM(D136:D193)</f>
        <v>897000</v>
      </c>
      <c r="E195" s="178"/>
      <c r="F195" s="178"/>
      <c r="G195" s="340">
        <f>SUM(G136:G194)</f>
        <v>3000</v>
      </c>
      <c r="H195" s="291">
        <f>SUM(H136:H194)</f>
        <v>5018</v>
      </c>
      <c r="I195" s="291">
        <f>SUM(I136:I194)</f>
        <v>93595.24</v>
      </c>
      <c r="J195" s="291">
        <f>SUM(J136:J194)</f>
        <v>10631.91</v>
      </c>
      <c r="K195" s="291">
        <f>SUM(K136:K194)</f>
        <v>-2999.5300000000007</v>
      </c>
      <c r="L195" s="291">
        <f>SUM(L136:L194)</f>
        <v>91063.040000000008</v>
      </c>
      <c r="M195" s="291">
        <f>SUM(M136:M194)</f>
        <v>128412.84999999999</v>
      </c>
      <c r="N195" s="291">
        <f>SUM(N136:N194)</f>
        <v>5874</v>
      </c>
      <c r="O195" s="291">
        <f>SUM(O136:O194)</f>
        <v>27409.69</v>
      </c>
      <c r="P195" s="291">
        <f>SUM(P136:P194)</f>
        <v>96543.76999999999</v>
      </c>
      <c r="Q195" s="291">
        <f>SUM(Q136:Q194)</f>
        <v>0</v>
      </c>
      <c r="R195" s="341">
        <f>SUM(R136:R194)</f>
        <v>0</v>
      </c>
      <c r="S195" s="178"/>
      <c r="T195" s="389">
        <f>SUM(G195:S195)</f>
        <v>458548.97</v>
      </c>
      <c r="U195" s="179"/>
      <c r="V195" s="178"/>
      <c r="W195" s="97"/>
      <c r="X195" s="178">
        <f>SUM(X136:X193)</f>
        <v>870832.15</v>
      </c>
      <c r="Y195" s="178"/>
      <c r="Z195" s="178">
        <f>D195-G195</f>
        <v>894000</v>
      </c>
      <c r="AA195" s="178"/>
      <c r="AB195" s="180">
        <f>Z195/D195*100%</f>
        <v>0.99665551839464883</v>
      </c>
      <c r="AC195" s="179"/>
      <c r="AD195" s="389">
        <f>SUM(AD136:AD194)</f>
        <v>509085.97</v>
      </c>
      <c r="AE195" s="181"/>
      <c r="AF195" s="99"/>
      <c r="AG195" s="91"/>
      <c r="AH195" s="67"/>
      <c r="AI195" s="67"/>
    </row>
    <row r="196" spans="1:35" s="68" customFormat="1" ht="7.5" customHeight="1">
      <c r="A196" s="153"/>
      <c r="B196" s="153"/>
      <c r="C196" s="182"/>
      <c r="D196" s="373"/>
      <c r="E196" s="77"/>
      <c r="F196" s="77"/>
      <c r="G196" s="308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309"/>
      <c r="S196" s="77"/>
      <c r="T196" s="373">
        <f>SUM(G196:S196)</f>
        <v>0</v>
      </c>
      <c r="U196" s="78"/>
      <c r="V196" s="77"/>
      <c r="W196" s="78"/>
      <c r="X196" s="77"/>
      <c r="Y196" s="77"/>
      <c r="Z196" s="77"/>
      <c r="AA196" s="77"/>
      <c r="AB196" s="77"/>
      <c r="AC196" s="78"/>
      <c r="AD196" s="373"/>
      <c r="AE196" s="70"/>
      <c r="AF196" s="91"/>
      <c r="AG196" s="91"/>
      <c r="AH196" s="67"/>
      <c r="AI196" s="67"/>
    </row>
    <row r="197" spans="1:35" s="68" customFormat="1" ht="15.75">
      <c r="A197" s="92" t="s">
        <v>180</v>
      </c>
      <c r="B197" s="92"/>
      <c r="C197" s="92"/>
      <c r="D197" s="390">
        <f>D133+D195</f>
        <v>925000</v>
      </c>
      <c r="E197" s="123"/>
      <c r="F197" s="123"/>
      <c r="G197" s="342">
        <f>G133+G195</f>
        <v>3405</v>
      </c>
      <c r="H197" s="292">
        <f>H133+H195</f>
        <v>6597</v>
      </c>
      <c r="I197" s="292">
        <f>I133+I195</f>
        <v>95106.52</v>
      </c>
      <c r="J197" s="292">
        <f>J133+J195</f>
        <v>11086.11</v>
      </c>
      <c r="K197" s="292">
        <f>K133+K195</f>
        <v>-2051.5100000000007</v>
      </c>
      <c r="L197" s="292">
        <f>L133+L195</f>
        <v>94417.62000000001</v>
      </c>
      <c r="M197" s="292">
        <f>M133+M195</f>
        <v>131568.09999999998</v>
      </c>
      <c r="N197" s="292">
        <f>N133+N195</f>
        <v>6610.7</v>
      </c>
      <c r="O197" s="292">
        <f>O133+O195</f>
        <v>28918.989999999998</v>
      </c>
      <c r="P197" s="292">
        <f>P133+P195</f>
        <v>103194.48</v>
      </c>
      <c r="Q197" s="292">
        <f>Q133+Q195</f>
        <v>0</v>
      </c>
      <c r="R197" s="343">
        <f>R133+R195</f>
        <v>0</v>
      </c>
      <c r="S197" s="123"/>
      <c r="T197" s="390">
        <f>SUM(G197:S197)</f>
        <v>478853.00999999995</v>
      </c>
      <c r="U197" s="123"/>
      <c r="V197" s="123"/>
      <c r="W197" s="123"/>
      <c r="X197" s="183">
        <f>X133+X195</f>
        <v>893832.15</v>
      </c>
      <c r="Y197" s="183"/>
      <c r="Z197" s="183">
        <f>D197-G197</f>
        <v>921595</v>
      </c>
      <c r="AA197" s="123"/>
      <c r="AB197" s="184">
        <f>Z197/D197*100%</f>
        <v>0.99631891891891888</v>
      </c>
      <c r="AC197" s="123"/>
      <c r="AD197" s="390">
        <f>AD133+AD195</f>
        <v>520171.08999999997</v>
      </c>
      <c r="AE197" s="185"/>
      <c r="AF197" s="91"/>
      <c r="AG197" s="91"/>
      <c r="AH197" s="67"/>
      <c r="AI197" s="67"/>
    </row>
    <row r="198" spans="1:35" s="68" customFormat="1" ht="15.75">
      <c r="A198" s="92"/>
      <c r="B198" s="92"/>
      <c r="C198" s="92"/>
      <c r="D198" s="391"/>
      <c r="E198" s="123"/>
      <c r="F198" s="123"/>
      <c r="G198" s="344"/>
      <c r="H198" s="293"/>
      <c r="I198" s="293"/>
      <c r="J198" s="293"/>
      <c r="K198" s="293"/>
      <c r="L198" s="293"/>
      <c r="M198" s="293"/>
      <c r="N198" s="293"/>
      <c r="O198" s="293"/>
      <c r="P198" s="293"/>
      <c r="Q198" s="293"/>
      <c r="R198" s="345"/>
      <c r="S198" s="123"/>
      <c r="T198" s="391"/>
      <c r="U198" s="123"/>
      <c r="V198" s="123"/>
      <c r="W198" s="123"/>
      <c r="X198" s="123"/>
      <c r="Y198" s="123"/>
      <c r="Z198" s="123"/>
      <c r="AA198" s="123"/>
      <c r="AB198" s="186"/>
      <c r="AC198" s="123"/>
      <c r="AD198" s="391"/>
      <c r="AE198" s="185"/>
      <c r="AF198" s="91"/>
      <c r="AG198" s="91"/>
      <c r="AH198" s="67"/>
      <c r="AI198" s="67"/>
    </row>
    <row r="199" spans="1:35" s="68" customFormat="1" ht="15.75">
      <c r="A199" s="187" t="s">
        <v>181</v>
      </c>
      <c r="B199" s="92"/>
      <c r="C199" s="92"/>
      <c r="D199" s="391"/>
      <c r="E199" s="123"/>
      <c r="F199" s="123"/>
      <c r="G199" s="344"/>
      <c r="H199" s="293"/>
      <c r="I199" s="293"/>
      <c r="J199" s="293"/>
      <c r="K199" s="293"/>
      <c r="L199" s="293"/>
      <c r="M199" s="293"/>
      <c r="N199" s="293"/>
      <c r="O199" s="293"/>
      <c r="P199" s="293"/>
      <c r="Q199" s="293"/>
      <c r="R199" s="345"/>
      <c r="S199" s="123"/>
      <c r="T199" s="391"/>
      <c r="U199" s="123"/>
      <c r="V199" s="123"/>
      <c r="W199" s="123"/>
      <c r="X199" s="123"/>
      <c r="Y199" s="123"/>
      <c r="Z199" s="123"/>
      <c r="AA199" s="123"/>
      <c r="AB199" s="186"/>
      <c r="AC199" s="123"/>
      <c r="AD199" s="391"/>
      <c r="AE199" s="185"/>
      <c r="AF199" s="91"/>
      <c r="AG199" s="91"/>
      <c r="AH199" s="67"/>
      <c r="AI199" s="67"/>
    </row>
    <row r="200" spans="1:35" s="68" customFormat="1" ht="15.75">
      <c r="A200" s="92" t="s">
        <v>182</v>
      </c>
      <c r="B200" s="92"/>
      <c r="C200" s="92"/>
      <c r="D200" s="391">
        <v>0</v>
      </c>
      <c r="E200" s="123"/>
      <c r="F200" s="123"/>
      <c r="G200" s="344">
        <v>0</v>
      </c>
      <c r="H200" s="293">
        <v>0</v>
      </c>
      <c r="I200" s="293">
        <v>0</v>
      </c>
      <c r="J200" s="293">
        <v>0</v>
      </c>
      <c r="K200" s="293">
        <v>0</v>
      </c>
      <c r="L200" s="293">
        <v>0</v>
      </c>
      <c r="M200" s="293">
        <v>0</v>
      </c>
      <c r="N200" s="293">
        <v>87840.81</v>
      </c>
      <c r="O200" s="293">
        <v>17850</v>
      </c>
      <c r="P200" s="293">
        <v>4226.6000000000004</v>
      </c>
      <c r="Q200" s="293">
        <v>0</v>
      </c>
      <c r="R200" s="345">
        <v>0</v>
      </c>
      <c r="S200" s="123"/>
      <c r="T200" s="391">
        <f>SUM(G200:S200)</f>
        <v>109917.41</v>
      </c>
      <c r="U200" s="123"/>
      <c r="V200" s="123"/>
      <c r="W200" s="123"/>
      <c r="X200" s="123"/>
      <c r="Y200" s="123"/>
      <c r="Z200" s="123"/>
      <c r="AA200" s="123"/>
      <c r="AB200" s="186"/>
      <c r="AC200" s="123"/>
      <c r="AD200" s="391"/>
      <c r="AE200" s="185"/>
      <c r="AF200" s="91"/>
      <c r="AG200" s="91"/>
      <c r="AH200" s="67"/>
      <c r="AI200" s="67"/>
    </row>
    <row r="201" spans="1:35" s="68" customFormat="1" ht="15.75">
      <c r="A201" s="92"/>
      <c r="B201" s="92"/>
      <c r="C201" s="92"/>
      <c r="D201" s="391"/>
      <c r="E201" s="123"/>
      <c r="F201" s="123"/>
      <c r="G201" s="344"/>
      <c r="H201" s="293"/>
      <c r="I201" s="293"/>
      <c r="J201" s="293"/>
      <c r="K201" s="293"/>
      <c r="L201" s="293"/>
      <c r="M201" s="293"/>
      <c r="N201" s="293"/>
      <c r="O201" s="293"/>
      <c r="P201" s="293"/>
      <c r="Q201" s="293"/>
      <c r="R201" s="345"/>
      <c r="S201" s="123"/>
      <c r="T201" s="391"/>
      <c r="U201" s="123"/>
      <c r="V201" s="123"/>
      <c r="W201" s="123"/>
      <c r="X201" s="123"/>
      <c r="Y201" s="123"/>
      <c r="Z201" s="123"/>
      <c r="AA201" s="123"/>
      <c r="AB201" s="186"/>
      <c r="AC201" s="123"/>
      <c r="AD201" s="391"/>
      <c r="AE201" s="185"/>
      <c r="AF201" s="91"/>
      <c r="AG201" s="91"/>
      <c r="AH201" s="67"/>
      <c r="AI201" s="67"/>
    </row>
    <row r="202" spans="1:35" s="68" customFormat="1" ht="15.75">
      <c r="A202" s="92" t="s">
        <v>183</v>
      </c>
      <c r="B202" s="92"/>
      <c r="C202" s="92"/>
      <c r="D202" s="391">
        <v>0</v>
      </c>
      <c r="E202" s="123"/>
      <c r="F202" s="123"/>
      <c r="G202" s="344">
        <v>0</v>
      </c>
      <c r="H202" s="293">
        <v>0</v>
      </c>
      <c r="I202" s="293">
        <v>0</v>
      </c>
      <c r="J202" s="293">
        <v>0</v>
      </c>
      <c r="K202" s="293">
        <v>0</v>
      </c>
      <c r="L202" s="293">
        <v>0</v>
      </c>
      <c r="M202" s="293">
        <v>0</v>
      </c>
      <c r="N202" s="293"/>
      <c r="O202" s="293">
        <v>3586.59</v>
      </c>
      <c r="P202" s="293">
        <v>2190.4</v>
      </c>
      <c r="Q202" s="293">
        <v>0</v>
      </c>
      <c r="R202" s="345">
        <v>0</v>
      </c>
      <c r="S202" s="123"/>
      <c r="T202" s="391">
        <f>SUM(G202:S202)</f>
        <v>5776.99</v>
      </c>
      <c r="U202" s="123"/>
      <c r="V202" s="123"/>
      <c r="W202" s="123"/>
      <c r="X202" s="123"/>
      <c r="Y202" s="123"/>
      <c r="Z202" s="123"/>
      <c r="AA202" s="123"/>
      <c r="AB202" s="186"/>
      <c r="AC202" s="123"/>
      <c r="AD202" s="391"/>
      <c r="AE202" s="185"/>
      <c r="AF202" s="91"/>
      <c r="AG202" s="91"/>
      <c r="AH202" s="67"/>
      <c r="AI202" s="67"/>
    </row>
    <row r="203" spans="1:35" s="68" customFormat="1" ht="15.75">
      <c r="A203" s="92"/>
      <c r="B203" s="92"/>
      <c r="C203" s="92"/>
      <c r="D203" s="390">
        <f>SUM(D199:D202)</f>
        <v>0</v>
      </c>
      <c r="E203" s="123"/>
      <c r="F203" s="123"/>
      <c r="G203" s="342">
        <f>SUM(G199:G202)</f>
        <v>0</v>
      </c>
      <c r="H203" s="292">
        <f>SUM(H199:H202)</f>
        <v>0</v>
      </c>
      <c r="I203" s="292">
        <f>SUM(I199:I202)</f>
        <v>0</v>
      </c>
      <c r="J203" s="292">
        <f>SUM(J199:J202)</f>
        <v>0</v>
      </c>
      <c r="K203" s="292">
        <f>SUM(K199:K202)</f>
        <v>0</v>
      </c>
      <c r="L203" s="292">
        <f>SUM(L199:L202)</f>
        <v>0</v>
      </c>
      <c r="M203" s="292">
        <f>SUM(M199:M202)</f>
        <v>0</v>
      </c>
      <c r="N203" s="292">
        <f>SUM(N199:N202)</f>
        <v>87840.81</v>
      </c>
      <c r="O203" s="292">
        <f>SUM(O199:O202)</f>
        <v>21436.59</v>
      </c>
      <c r="P203" s="292">
        <f>SUM(P199:P202)</f>
        <v>6417</v>
      </c>
      <c r="Q203" s="292">
        <f>SUM(Q199:Q202)</f>
        <v>0</v>
      </c>
      <c r="R203" s="343">
        <f>SUM(R199:R202)</f>
        <v>0</v>
      </c>
      <c r="S203" s="123"/>
      <c r="T203" s="390">
        <f>SUM(G203:S203)</f>
        <v>115694.39999999999</v>
      </c>
      <c r="U203" s="123"/>
      <c r="V203" s="123"/>
      <c r="W203" s="123"/>
      <c r="X203" s="123"/>
      <c r="Y203" s="123"/>
      <c r="Z203" s="183">
        <f>SUM(Z199:Z202)</f>
        <v>0</v>
      </c>
      <c r="AA203" s="123"/>
      <c r="AB203" s="183">
        <f>SUM(AB199:AB202)</f>
        <v>0</v>
      </c>
      <c r="AC203" s="123"/>
      <c r="AD203" s="390">
        <f>SUM(AD199:AD202)</f>
        <v>0</v>
      </c>
      <c r="AE203" s="185"/>
      <c r="AF203" s="91"/>
      <c r="AG203" s="91"/>
      <c r="AH203" s="67"/>
      <c r="AI203" s="67"/>
    </row>
    <row r="204" spans="1:35" s="68" customFormat="1" ht="9" customHeight="1">
      <c r="A204" s="92"/>
      <c r="B204" s="92"/>
      <c r="C204" s="92"/>
      <c r="D204" s="391"/>
      <c r="E204" s="123"/>
      <c r="F204" s="123"/>
      <c r="G204" s="344"/>
      <c r="H204" s="293"/>
      <c r="I204" s="293"/>
      <c r="J204" s="293"/>
      <c r="K204" s="293"/>
      <c r="L204" s="293"/>
      <c r="M204" s="293"/>
      <c r="N204" s="293"/>
      <c r="O204" s="293"/>
      <c r="P204" s="293"/>
      <c r="Q204" s="293"/>
      <c r="R204" s="345"/>
      <c r="S204" s="123"/>
      <c r="T204" s="391"/>
      <c r="U204" s="123"/>
      <c r="V204" s="123"/>
      <c r="W204" s="123"/>
      <c r="X204" s="123"/>
      <c r="Y204" s="123"/>
      <c r="Z204" s="123"/>
      <c r="AA204" s="123"/>
      <c r="AB204" s="186"/>
      <c r="AC204" s="123"/>
      <c r="AD204" s="391"/>
      <c r="AE204" s="185"/>
      <c r="AF204" s="91"/>
      <c r="AG204" s="91"/>
      <c r="AH204" s="67"/>
      <c r="AI204" s="67"/>
    </row>
    <row r="205" spans="1:35" s="68" customFormat="1">
      <c r="A205" s="188" t="s">
        <v>184</v>
      </c>
      <c r="B205" s="188"/>
      <c r="C205" s="189"/>
      <c r="D205" s="392">
        <f>D126+D197+D203</f>
        <v>1128000</v>
      </c>
      <c r="E205" s="190"/>
      <c r="F205" s="190"/>
      <c r="G205" s="346">
        <f>G126+G197+G203</f>
        <v>11834.35</v>
      </c>
      <c r="H205" s="294">
        <f>H126+H197+H203</f>
        <v>12458.1</v>
      </c>
      <c r="I205" s="294">
        <f>I126+I197+I203</f>
        <v>111948.27</v>
      </c>
      <c r="J205" s="294">
        <f>J126+J197+J203</f>
        <v>33469.14</v>
      </c>
      <c r="K205" s="294">
        <f>K126+K197+K203</f>
        <v>3891.0399999999986</v>
      </c>
      <c r="L205" s="294">
        <f>L126+L197+L203</f>
        <v>108753.37000000001</v>
      </c>
      <c r="M205" s="294">
        <f>M126+M197+M203</f>
        <v>164310.49</v>
      </c>
      <c r="N205" s="294">
        <f>N126+N197+N203</f>
        <v>98050.11</v>
      </c>
      <c r="O205" s="294">
        <f>O126+O197+O203</f>
        <v>67737.179999999993</v>
      </c>
      <c r="P205" s="294">
        <f>P126+P197+P203</f>
        <v>121844.33</v>
      </c>
      <c r="Q205" s="294">
        <f>Q126+Q197+Q203</f>
        <v>0</v>
      </c>
      <c r="R205" s="347">
        <f>R126+R197+R203</f>
        <v>0</v>
      </c>
      <c r="S205" s="190"/>
      <c r="T205" s="392">
        <f>SUM(G205:S205)</f>
        <v>734296.38</v>
      </c>
      <c r="U205" s="190"/>
      <c r="V205" s="190"/>
      <c r="W205" s="190"/>
      <c r="X205" s="190">
        <f>X126+X197</f>
        <v>1078832.1499999999</v>
      </c>
      <c r="Y205" s="190"/>
      <c r="Z205" s="190">
        <f>D205-G205</f>
        <v>1116165.6499999999</v>
      </c>
      <c r="AA205" s="190"/>
      <c r="AB205" s="191">
        <f>Z205/D205*100%</f>
        <v>0.98950855496453893</v>
      </c>
      <c r="AC205" s="190"/>
      <c r="AD205" s="392">
        <f>AD126+AD197+AD203</f>
        <v>658007.8899999999</v>
      </c>
      <c r="AE205" s="70"/>
      <c r="AF205" s="119"/>
      <c r="AG205" s="119"/>
      <c r="AH205" s="67"/>
      <c r="AI205" s="67"/>
    </row>
    <row r="206" spans="1:35" s="68" customFormat="1" hidden="1">
      <c r="A206" s="92"/>
      <c r="B206" s="92"/>
      <c r="C206" s="92"/>
      <c r="D206" s="373"/>
      <c r="E206" s="77"/>
      <c r="F206" s="77"/>
      <c r="G206" s="308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309"/>
      <c r="S206" s="77"/>
      <c r="T206" s="373"/>
      <c r="U206" s="78"/>
      <c r="V206" s="77"/>
      <c r="W206" s="78"/>
      <c r="X206" s="77"/>
      <c r="Y206" s="77"/>
      <c r="Z206" s="77"/>
      <c r="AA206" s="77"/>
      <c r="AB206" s="77"/>
      <c r="AC206" s="78"/>
      <c r="AD206" s="373"/>
      <c r="AE206" s="70"/>
      <c r="AF206" s="91"/>
      <c r="AG206" s="91"/>
      <c r="AH206" s="67"/>
      <c r="AI206" s="67"/>
    </row>
    <row r="207" spans="1:35" s="68" customFormat="1">
      <c r="A207" s="192" t="s">
        <v>185</v>
      </c>
      <c r="B207" s="192"/>
      <c r="C207" s="193"/>
      <c r="D207" s="393"/>
      <c r="E207" s="194"/>
      <c r="F207" s="194"/>
      <c r="G207" s="348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349"/>
      <c r="S207" s="194"/>
      <c r="T207" s="393"/>
      <c r="U207" s="195"/>
      <c r="V207" s="194"/>
      <c r="W207" s="195"/>
      <c r="X207" s="194"/>
      <c r="Y207" s="194"/>
      <c r="Z207" s="194"/>
      <c r="AA207" s="194"/>
      <c r="AB207" s="194"/>
      <c r="AC207" s="195"/>
      <c r="AD207" s="393"/>
      <c r="AE207" s="70"/>
      <c r="AF207" s="91"/>
      <c r="AG207" s="91"/>
      <c r="AH207" s="67"/>
      <c r="AI207" s="67"/>
    </row>
    <row r="208" spans="1:35" s="107" customFormat="1" ht="13.5" customHeight="1">
      <c r="A208" s="196"/>
      <c r="B208" s="196"/>
      <c r="C208" s="197"/>
      <c r="D208" s="378"/>
      <c r="E208" s="109"/>
      <c r="F208" s="109"/>
      <c r="G208" s="318"/>
      <c r="H208" s="280"/>
      <c r="I208" s="280"/>
      <c r="J208" s="280"/>
      <c r="K208" s="280"/>
      <c r="L208" s="280"/>
      <c r="M208" s="280"/>
      <c r="N208" s="280"/>
      <c r="O208" s="280"/>
      <c r="P208" s="280"/>
      <c r="Q208" s="280"/>
      <c r="R208" s="319"/>
      <c r="S208" s="109"/>
      <c r="T208" s="378"/>
      <c r="U208" s="104"/>
      <c r="V208" s="109"/>
      <c r="W208" s="104"/>
      <c r="X208" s="109"/>
      <c r="Y208" s="109"/>
      <c r="Z208" s="109"/>
      <c r="AA208" s="109"/>
      <c r="AB208" s="109"/>
      <c r="AC208" s="104"/>
      <c r="AD208" s="378"/>
      <c r="AE208" s="70"/>
      <c r="AF208" s="105"/>
      <c r="AG208" s="105"/>
      <c r="AH208" s="106"/>
      <c r="AI208" s="106"/>
    </row>
    <row r="209" spans="1:35" s="68" customFormat="1">
      <c r="A209" s="164" t="s">
        <v>186</v>
      </c>
      <c r="B209" s="164"/>
      <c r="C209" s="125"/>
      <c r="D209" s="373"/>
      <c r="E209" s="77"/>
      <c r="F209" s="77"/>
      <c r="G209" s="308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309"/>
      <c r="S209" s="77"/>
      <c r="T209" s="373"/>
      <c r="U209" s="78"/>
      <c r="V209" s="77"/>
      <c r="W209" s="78"/>
      <c r="X209" s="77"/>
      <c r="Y209" s="77"/>
      <c r="Z209" s="77"/>
      <c r="AA209" s="77"/>
      <c r="AB209" s="77"/>
      <c r="AC209" s="78"/>
      <c r="AD209" s="373"/>
      <c r="AE209" s="70"/>
      <c r="AF209" s="91"/>
      <c r="AG209" s="91"/>
      <c r="AH209" s="67"/>
      <c r="AI209" s="67"/>
    </row>
    <row r="210" spans="1:35" s="68" customFormat="1" ht="30">
      <c r="A210" s="198" t="s">
        <v>187</v>
      </c>
      <c r="B210" s="92" t="s">
        <v>188</v>
      </c>
      <c r="C210" s="92" t="s">
        <v>189</v>
      </c>
      <c r="D210" s="373">
        <v>40000</v>
      </c>
      <c r="E210" s="78"/>
      <c r="F210" s="78"/>
      <c r="G210" s="308">
        <v>0</v>
      </c>
      <c r="H210" s="275">
        <v>0</v>
      </c>
      <c r="I210" s="275">
        <v>6200</v>
      </c>
      <c r="J210" s="275">
        <v>0</v>
      </c>
      <c r="K210" s="275">
        <v>3268.84</v>
      </c>
      <c r="L210" s="275">
        <v>18160</v>
      </c>
      <c r="M210" s="275">
        <v>0</v>
      </c>
      <c r="N210" s="275">
        <v>5350</v>
      </c>
      <c r="O210" s="275">
        <v>0</v>
      </c>
      <c r="P210" s="275">
        <v>0</v>
      </c>
      <c r="Q210" s="275"/>
      <c r="R210" s="309"/>
      <c r="S210" s="78"/>
      <c r="T210" s="373">
        <f>SUM(G210:S210)</f>
        <v>32978.839999999997</v>
      </c>
      <c r="U210" s="78"/>
      <c r="V210" s="78"/>
      <c r="W210" s="78"/>
      <c r="X210" s="78">
        <v>45000</v>
      </c>
      <c r="Y210" s="78"/>
      <c r="Z210" s="78">
        <f t="shared" ref="Z210:Z216" si="6">D210-G210</f>
        <v>40000</v>
      </c>
      <c r="AA210" s="78"/>
      <c r="AB210" s="93">
        <f>Z210/D210*100%</f>
        <v>1</v>
      </c>
      <c r="AC210" s="78"/>
      <c r="AD210" s="373">
        <v>3500</v>
      </c>
      <c r="AE210" s="70"/>
      <c r="AF210" s="91"/>
      <c r="AG210" s="91"/>
      <c r="AH210" s="67"/>
      <c r="AI210" s="67"/>
    </row>
    <row r="211" spans="1:35" s="68" customFormat="1">
      <c r="A211" s="92" t="s">
        <v>190</v>
      </c>
      <c r="B211" s="92" t="s">
        <v>188</v>
      </c>
      <c r="C211" s="92" t="s">
        <v>189</v>
      </c>
      <c r="D211" s="373">
        <v>20000</v>
      </c>
      <c r="E211" s="78"/>
      <c r="F211" s="78"/>
      <c r="G211" s="308">
        <v>0</v>
      </c>
      <c r="H211" s="275">
        <v>0</v>
      </c>
      <c r="I211" s="275">
        <v>0</v>
      </c>
      <c r="J211" s="275">
        <v>50</v>
      </c>
      <c r="K211" s="275">
        <v>0</v>
      </c>
      <c r="L211" s="275">
        <v>0</v>
      </c>
      <c r="M211" s="275">
        <v>0</v>
      </c>
      <c r="N211" s="275">
        <v>400</v>
      </c>
      <c r="O211" s="275">
        <v>2190</v>
      </c>
      <c r="P211" s="275">
        <v>10696.5</v>
      </c>
      <c r="Q211" s="275"/>
      <c r="R211" s="309"/>
      <c r="S211" s="78"/>
      <c r="T211" s="373">
        <f>SUM(G211:S211)</f>
        <v>13336.5</v>
      </c>
      <c r="U211" s="78"/>
      <c r="V211" s="78"/>
      <c r="W211" s="78"/>
      <c r="X211" s="78">
        <v>30000</v>
      </c>
      <c r="Y211" s="78"/>
      <c r="Z211" s="78">
        <f t="shared" si="6"/>
        <v>20000</v>
      </c>
      <c r="AA211" s="78"/>
      <c r="AB211" s="93">
        <f>Z211/D211*100%</f>
        <v>1</v>
      </c>
      <c r="AC211" s="78"/>
      <c r="AD211" s="373">
        <v>6700</v>
      </c>
      <c r="AE211" s="70"/>
      <c r="AF211" s="91"/>
      <c r="AG211" s="91"/>
      <c r="AH211" s="67"/>
      <c r="AI211" s="67"/>
    </row>
    <row r="212" spans="1:35" s="68" customFormat="1">
      <c r="A212" s="92" t="s">
        <v>191</v>
      </c>
      <c r="B212" s="92" t="s">
        <v>188</v>
      </c>
      <c r="C212" s="92" t="s">
        <v>189</v>
      </c>
      <c r="D212" s="373">
        <v>30000</v>
      </c>
      <c r="E212" s="77"/>
      <c r="F212" s="77"/>
      <c r="G212" s="308">
        <v>0</v>
      </c>
      <c r="H212" s="275">
        <v>0</v>
      </c>
      <c r="I212" s="275">
        <v>240</v>
      </c>
      <c r="J212" s="275">
        <v>0</v>
      </c>
      <c r="K212" s="275">
        <v>5500</v>
      </c>
      <c r="L212" s="275">
        <v>14986</v>
      </c>
      <c r="M212" s="275">
        <v>0</v>
      </c>
      <c r="N212" s="275"/>
      <c r="O212" s="275">
        <v>11000</v>
      </c>
      <c r="P212" s="275">
        <v>1650</v>
      </c>
      <c r="Q212" s="275"/>
      <c r="R212" s="309"/>
      <c r="S212" s="78"/>
      <c r="T212" s="373">
        <f>SUM(G212:S212)</f>
        <v>33376</v>
      </c>
      <c r="U212" s="78"/>
      <c r="V212" s="77"/>
      <c r="W212" s="78"/>
      <c r="X212" s="77">
        <v>40000</v>
      </c>
      <c r="Y212" s="77"/>
      <c r="Z212" s="77">
        <f t="shared" si="6"/>
        <v>30000</v>
      </c>
      <c r="AA212" s="77"/>
      <c r="AB212" s="98">
        <f>Z212/D212*100%</f>
        <v>1</v>
      </c>
      <c r="AC212" s="78"/>
      <c r="AD212" s="373">
        <v>27838.639999999999</v>
      </c>
      <c r="AE212" s="70"/>
      <c r="AF212" s="91"/>
      <c r="AG212" s="91"/>
      <c r="AH212" s="67"/>
      <c r="AI212" s="67"/>
    </row>
    <row r="213" spans="1:35" s="68" customFormat="1">
      <c r="A213" s="92" t="s">
        <v>192</v>
      </c>
      <c r="B213" s="92" t="s">
        <v>188</v>
      </c>
      <c r="C213" s="92" t="s">
        <v>189</v>
      </c>
      <c r="D213" s="373">
        <v>62500</v>
      </c>
      <c r="E213" s="77"/>
      <c r="F213" s="77"/>
      <c r="G213" s="308">
        <v>0</v>
      </c>
      <c r="H213" s="275">
        <v>0</v>
      </c>
      <c r="I213" s="275">
        <v>0</v>
      </c>
      <c r="J213" s="275">
        <v>0</v>
      </c>
      <c r="K213" s="275">
        <v>26000</v>
      </c>
      <c r="L213" s="275">
        <v>0</v>
      </c>
      <c r="M213" s="275">
        <v>0</v>
      </c>
      <c r="N213" s="275"/>
      <c r="O213" s="275"/>
      <c r="P213" s="275"/>
      <c r="Q213" s="275"/>
      <c r="R213" s="309"/>
      <c r="S213" s="78"/>
      <c r="T213" s="373">
        <f>SUM(G213:S213)</f>
        <v>26000</v>
      </c>
      <c r="U213" s="78"/>
      <c r="V213" s="77"/>
      <c r="W213" s="78"/>
      <c r="X213" s="77">
        <v>43500</v>
      </c>
      <c r="Y213" s="77"/>
      <c r="Z213" s="77">
        <f t="shared" si="6"/>
        <v>62500</v>
      </c>
      <c r="AA213" s="77"/>
      <c r="AB213" s="98">
        <f>Z213/D213*100%</f>
        <v>1</v>
      </c>
      <c r="AC213" s="78"/>
      <c r="AD213" s="373">
        <v>43500</v>
      </c>
      <c r="AE213" s="70"/>
      <c r="AF213" s="91"/>
      <c r="AG213" s="91"/>
      <c r="AH213" s="67"/>
      <c r="AI213" s="67"/>
    </row>
    <row r="214" spans="1:35" s="68" customFormat="1">
      <c r="A214" s="92" t="s">
        <v>193</v>
      </c>
      <c r="B214" s="92" t="s">
        <v>188</v>
      </c>
      <c r="C214" s="92" t="s">
        <v>189</v>
      </c>
      <c r="D214" s="373">
        <v>42500</v>
      </c>
      <c r="E214" s="77"/>
      <c r="F214" s="77"/>
      <c r="G214" s="308">
        <v>0</v>
      </c>
      <c r="H214" s="275">
        <v>0</v>
      </c>
      <c r="I214" s="275">
        <v>0</v>
      </c>
      <c r="J214" s="275">
        <v>0</v>
      </c>
      <c r="K214" s="275">
        <v>0</v>
      </c>
      <c r="L214" s="275">
        <v>0</v>
      </c>
      <c r="M214" s="275">
        <v>0</v>
      </c>
      <c r="N214" s="275"/>
      <c r="O214" s="275">
        <v>4500</v>
      </c>
      <c r="P214" s="275">
        <v>32250</v>
      </c>
      <c r="Q214" s="275"/>
      <c r="R214" s="309"/>
      <c r="S214" s="78"/>
      <c r="T214" s="373">
        <f>SUM(G214:S214)</f>
        <v>36750</v>
      </c>
      <c r="U214" s="78"/>
      <c r="V214" s="77"/>
      <c r="W214" s="78"/>
      <c r="X214" s="77">
        <v>30000</v>
      </c>
      <c r="Y214" s="77"/>
      <c r="Z214" s="77">
        <f t="shared" si="6"/>
        <v>42500</v>
      </c>
      <c r="AA214" s="77"/>
      <c r="AB214" s="98">
        <f>Z214/D214*100%</f>
        <v>1</v>
      </c>
      <c r="AC214" s="78"/>
      <c r="AD214" s="373">
        <v>27100</v>
      </c>
      <c r="AE214" s="70"/>
      <c r="AF214" s="91"/>
      <c r="AG214" s="91"/>
      <c r="AH214" s="67"/>
      <c r="AI214" s="67"/>
    </row>
    <row r="215" spans="1:35" s="68" customFormat="1">
      <c r="A215" s="92" t="s">
        <v>194</v>
      </c>
      <c r="B215" s="92" t="s">
        <v>188</v>
      </c>
      <c r="C215" s="92" t="s">
        <v>189</v>
      </c>
      <c r="D215" s="373">
        <v>25500</v>
      </c>
      <c r="E215" s="77"/>
      <c r="F215" s="77"/>
      <c r="G215" s="308">
        <v>0</v>
      </c>
      <c r="H215" s="275">
        <v>0</v>
      </c>
      <c r="I215" s="275">
        <v>0</v>
      </c>
      <c r="J215" s="275">
        <v>0</v>
      </c>
      <c r="K215" s="275">
        <v>0</v>
      </c>
      <c r="L215" s="275">
        <v>0</v>
      </c>
      <c r="M215" s="275">
        <v>0</v>
      </c>
      <c r="N215" s="275"/>
      <c r="O215" s="275"/>
      <c r="P215" s="275"/>
      <c r="Q215" s="275"/>
      <c r="R215" s="309"/>
      <c r="S215" s="78"/>
      <c r="T215" s="373">
        <f>SUM(G215:S215)</f>
        <v>0</v>
      </c>
      <c r="U215" s="78"/>
      <c r="V215" s="77"/>
      <c r="W215" s="78"/>
      <c r="X215" s="77">
        <v>0</v>
      </c>
      <c r="Y215" s="77"/>
      <c r="Z215" s="77">
        <f t="shared" si="6"/>
        <v>25500</v>
      </c>
      <c r="AA215" s="77"/>
      <c r="AB215" s="98">
        <f>Z215/D215*100%</f>
        <v>1</v>
      </c>
      <c r="AC215" s="78"/>
      <c r="AD215" s="373">
        <v>0</v>
      </c>
      <c r="AE215" s="70"/>
      <c r="AF215" s="91"/>
      <c r="AG215" s="91"/>
      <c r="AH215" s="67"/>
      <c r="AI215" s="67"/>
    </row>
    <row r="216" spans="1:35" s="68" customFormat="1">
      <c r="A216" s="73" t="s">
        <v>195</v>
      </c>
      <c r="B216" s="92" t="s">
        <v>122</v>
      </c>
      <c r="C216" s="92" t="s">
        <v>189</v>
      </c>
      <c r="D216" s="373">
        <v>50000</v>
      </c>
      <c r="E216" s="77"/>
      <c r="F216" s="77"/>
      <c r="G216" s="308">
        <v>0</v>
      </c>
      <c r="H216" s="275">
        <v>374.53</v>
      </c>
      <c r="I216" s="275">
        <v>200.44</v>
      </c>
      <c r="J216" s="275">
        <v>2120</v>
      </c>
      <c r="K216" s="275">
        <v>12201.75</v>
      </c>
      <c r="L216" s="275">
        <v>2120</v>
      </c>
      <c r="M216" s="275">
        <v>21425</v>
      </c>
      <c r="N216" s="275">
        <v>0</v>
      </c>
      <c r="O216" s="275">
        <v>-10000</v>
      </c>
      <c r="P216" s="275">
        <v>0</v>
      </c>
      <c r="Q216" s="275"/>
      <c r="R216" s="309"/>
      <c r="S216" s="78"/>
      <c r="T216" s="373">
        <f>SUM(G216:S216)</f>
        <v>28441.72</v>
      </c>
      <c r="U216" s="78"/>
      <c r="V216" s="77"/>
      <c r="W216" s="78"/>
      <c r="X216" s="77">
        <v>60000</v>
      </c>
      <c r="Y216" s="77"/>
      <c r="Z216" s="77">
        <f t="shared" si="6"/>
        <v>50000</v>
      </c>
      <c r="AA216" s="77"/>
      <c r="AB216" s="98">
        <f>Z216/D216*100%</f>
        <v>1</v>
      </c>
      <c r="AC216" s="78"/>
      <c r="AD216" s="373">
        <v>38779.199999999997</v>
      </c>
      <c r="AE216" s="70"/>
      <c r="AF216" s="91"/>
      <c r="AG216" s="91"/>
      <c r="AH216" s="67"/>
      <c r="AI216" s="67"/>
    </row>
    <row r="217" spans="1:35" s="68" customFormat="1">
      <c r="A217" s="166" t="s">
        <v>196</v>
      </c>
      <c r="B217" s="92"/>
      <c r="C217" s="92"/>
      <c r="D217" s="373"/>
      <c r="E217" s="77"/>
      <c r="F217" s="77"/>
      <c r="G217" s="308">
        <v>0</v>
      </c>
      <c r="H217" s="275">
        <v>0</v>
      </c>
      <c r="I217" s="275">
        <v>0</v>
      </c>
      <c r="J217" s="275">
        <v>0</v>
      </c>
      <c r="K217" s="275">
        <v>0</v>
      </c>
      <c r="L217" s="275">
        <v>0</v>
      </c>
      <c r="M217" s="275">
        <v>0</v>
      </c>
      <c r="N217" s="275">
        <v>0</v>
      </c>
      <c r="O217" s="275">
        <v>0</v>
      </c>
      <c r="P217" s="275">
        <v>0</v>
      </c>
      <c r="Q217" s="275">
        <v>0</v>
      </c>
      <c r="R217" s="309">
        <v>0</v>
      </c>
      <c r="S217" s="78"/>
      <c r="T217" s="373">
        <f>SUM(G217:S217)</f>
        <v>0</v>
      </c>
      <c r="U217" s="78"/>
      <c r="V217" s="77"/>
      <c r="W217" s="78"/>
      <c r="X217" s="77"/>
      <c r="Y217" s="77"/>
      <c r="Z217" s="77"/>
      <c r="AA217" s="77"/>
      <c r="AB217" s="98"/>
      <c r="AC217" s="78"/>
      <c r="AD217" s="373">
        <v>0</v>
      </c>
      <c r="AE217" s="70"/>
      <c r="AF217" s="91"/>
      <c r="AG217" s="91"/>
      <c r="AH217" s="67"/>
      <c r="AI217" s="67"/>
    </row>
    <row r="218" spans="1:35" s="68" customFormat="1">
      <c r="A218" s="166" t="s">
        <v>197</v>
      </c>
      <c r="B218" s="166"/>
      <c r="C218" s="167" t="s">
        <v>198</v>
      </c>
      <c r="D218" s="389">
        <v>0</v>
      </c>
      <c r="E218" s="178"/>
      <c r="F218" s="178"/>
      <c r="G218" s="308">
        <v>0</v>
      </c>
      <c r="H218" s="275">
        <v>0</v>
      </c>
      <c r="I218" s="275">
        <v>0</v>
      </c>
      <c r="J218" s="275">
        <v>0</v>
      </c>
      <c r="K218" s="275">
        <v>0</v>
      </c>
      <c r="L218" s="275">
        <v>0</v>
      </c>
      <c r="M218" s="275">
        <v>0</v>
      </c>
      <c r="N218" s="275">
        <v>0</v>
      </c>
      <c r="O218" s="275">
        <v>0</v>
      </c>
      <c r="P218" s="275">
        <v>0</v>
      </c>
      <c r="Q218" s="275">
        <v>0</v>
      </c>
      <c r="R218" s="309">
        <v>0</v>
      </c>
      <c r="S218" s="78"/>
      <c r="T218" s="373">
        <f>SUM(G218:S218)</f>
        <v>0</v>
      </c>
      <c r="U218" s="179"/>
      <c r="V218" s="178"/>
      <c r="W218" s="78"/>
      <c r="X218" s="178">
        <v>14840</v>
      </c>
      <c r="Y218" s="178"/>
      <c r="Z218" s="77">
        <f t="shared" ref="Z218:Z223" si="7">D218-G218</f>
        <v>0</v>
      </c>
      <c r="AA218" s="178"/>
      <c r="AB218" s="199" t="s">
        <v>199</v>
      </c>
      <c r="AC218" s="179"/>
      <c r="AD218" s="389">
        <v>6360</v>
      </c>
      <c r="AE218" s="70"/>
      <c r="AF218" s="91"/>
      <c r="AG218" s="91"/>
      <c r="AH218" s="67"/>
      <c r="AI218" s="67"/>
    </row>
    <row r="219" spans="1:35" s="68" customFormat="1">
      <c r="A219" s="166" t="s">
        <v>200</v>
      </c>
      <c r="B219" s="166"/>
      <c r="C219" s="167"/>
      <c r="D219" s="373">
        <v>0</v>
      </c>
      <c r="E219" s="77"/>
      <c r="F219" s="77"/>
      <c r="G219" s="308">
        <v>0</v>
      </c>
      <c r="H219" s="275">
        <v>0</v>
      </c>
      <c r="I219" s="275">
        <v>0</v>
      </c>
      <c r="J219" s="275">
        <v>0</v>
      </c>
      <c r="K219" s="275">
        <v>0</v>
      </c>
      <c r="L219" s="275">
        <v>0</v>
      </c>
      <c r="M219" s="275">
        <v>0</v>
      </c>
      <c r="N219" s="275">
        <v>0</v>
      </c>
      <c r="O219" s="275">
        <v>0</v>
      </c>
      <c r="P219" s="275">
        <v>0</v>
      </c>
      <c r="Q219" s="275">
        <v>0</v>
      </c>
      <c r="R219" s="309">
        <v>0</v>
      </c>
      <c r="S219" s="78"/>
      <c r="T219" s="373">
        <f>SUM(G219:S219)</f>
        <v>0</v>
      </c>
      <c r="U219" s="78"/>
      <c r="V219" s="77"/>
      <c r="W219" s="78"/>
      <c r="X219" s="77"/>
      <c r="Y219" s="77"/>
      <c r="Z219" s="77">
        <f t="shared" si="7"/>
        <v>0</v>
      </c>
      <c r="AA219" s="77"/>
      <c r="AB219" s="199" t="s">
        <v>199</v>
      </c>
      <c r="AC219" s="78"/>
      <c r="AD219" s="373">
        <v>248.6</v>
      </c>
      <c r="AE219" s="70"/>
      <c r="AF219" s="91"/>
      <c r="AG219" s="91"/>
      <c r="AH219" s="67"/>
      <c r="AI219" s="67"/>
    </row>
    <row r="220" spans="1:35" s="68" customFormat="1">
      <c r="A220" s="166" t="s">
        <v>201</v>
      </c>
      <c r="B220" s="166"/>
      <c r="C220" s="167" t="s">
        <v>202</v>
      </c>
      <c r="D220" s="373">
        <v>0</v>
      </c>
      <c r="E220" s="77"/>
      <c r="F220" s="77"/>
      <c r="G220" s="308">
        <v>0</v>
      </c>
      <c r="H220" s="275">
        <v>0</v>
      </c>
      <c r="I220" s="275">
        <v>0</v>
      </c>
      <c r="J220" s="275">
        <v>0</v>
      </c>
      <c r="K220" s="275">
        <v>0</v>
      </c>
      <c r="L220" s="275">
        <v>0</v>
      </c>
      <c r="M220" s="275">
        <v>0</v>
      </c>
      <c r="N220" s="275">
        <v>0</v>
      </c>
      <c r="O220" s="275">
        <v>0</v>
      </c>
      <c r="P220" s="275">
        <v>0</v>
      </c>
      <c r="Q220" s="275">
        <v>0</v>
      </c>
      <c r="R220" s="309">
        <v>0</v>
      </c>
      <c r="S220" s="78"/>
      <c r="T220" s="373">
        <f>SUM(G220:S220)</f>
        <v>0</v>
      </c>
      <c r="U220" s="78"/>
      <c r="V220" s="77"/>
      <c r="W220" s="78"/>
      <c r="X220" s="77">
        <v>8480</v>
      </c>
      <c r="Y220" s="77"/>
      <c r="Z220" s="77">
        <f t="shared" si="7"/>
        <v>0</v>
      </c>
      <c r="AA220" s="77"/>
      <c r="AB220" s="199" t="s">
        <v>199</v>
      </c>
      <c r="AC220" s="78"/>
      <c r="AD220" s="373">
        <v>8480</v>
      </c>
      <c r="AE220" s="70"/>
      <c r="AF220" s="91"/>
      <c r="AG220" s="91"/>
      <c r="AH220" s="67"/>
      <c r="AI220" s="67"/>
    </row>
    <row r="221" spans="1:35" s="68" customFormat="1">
      <c r="A221" s="92" t="s">
        <v>203</v>
      </c>
      <c r="B221" s="92" t="s">
        <v>188</v>
      </c>
      <c r="C221" s="92" t="s">
        <v>189</v>
      </c>
      <c r="D221" s="373">
        <v>0</v>
      </c>
      <c r="E221" s="78"/>
      <c r="F221" s="78"/>
      <c r="G221" s="308">
        <v>0</v>
      </c>
      <c r="H221" s="275">
        <v>0</v>
      </c>
      <c r="I221" s="275">
        <v>0</v>
      </c>
      <c r="J221" s="275">
        <v>0</v>
      </c>
      <c r="K221" s="275">
        <v>0</v>
      </c>
      <c r="L221" s="275">
        <v>0</v>
      </c>
      <c r="M221" s="275">
        <v>0</v>
      </c>
      <c r="N221" s="275">
        <v>0</v>
      </c>
      <c r="O221" s="275">
        <v>0</v>
      </c>
      <c r="P221" s="275">
        <v>0</v>
      </c>
      <c r="Q221" s="275">
        <v>0</v>
      </c>
      <c r="R221" s="309">
        <v>0</v>
      </c>
      <c r="S221" s="78"/>
      <c r="T221" s="373">
        <f>SUM(G221:S221)</f>
        <v>0</v>
      </c>
      <c r="U221" s="78"/>
      <c r="V221" s="78"/>
      <c r="W221" s="78"/>
      <c r="X221" s="78">
        <v>52100</v>
      </c>
      <c r="Y221" s="78"/>
      <c r="Z221" s="78">
        <f t="shared" si="7"/>
        <v>0</v>
      </c>
      <c r="AA221" s="78"/>
      <c r="AB221" s="199" t="s">
        <v>199</v>
      </c>
      <c r="AC221" s="78"/>
      <c r="AD221" s="373">
        <v>52500</v>
      </c>
      <c r="AE221" s="70"/>
      <c r="AF221" s="91"/>
      <c r="AG221" s="91"/>
      <c r="AH221" s="67"/>
      <c r="AI221" s="67"/>
    </row>
    <row r="222" spans="1:35" s="68" customFormat="1">
      <c r="A222" s="92" t="s">
        <v>204</v>
      </c>
      <c r="B222" s="92" t="s">
        <v>188</v>
      </c>
      <c r="C222" s="92" t="s">
        <v>189</v>
      </c>
      <c r="D222" s="373">
        <v>0</v>
      </c>
      <c r="E222" s="78"/>
      <c r="F222" s="78"/>
      <c r="G222" s="308">
        <v>0</v>
      </c>
      <c r="H222" s="275">
        <v>0</v>
      </c>
      <c r="I222" s="275">
        <v>0</v>
      </c>
      <c r="J222" s="275">
        <v>0</v>
      </c>
      <c r="K222" s="275">
        <v>0</v>
      </c>
      <c r="L222" s="275">
        <v>0</v>
      </c>
      <c r="M222" s="275">
        <v>0</v>
      </c>
      <c r="N222" s="275">
        <v>0</v>
      </c>
      <c r="O222" s="275">
        <v>0</v>
      </c>
      <c r="P222" s="275">
        <v>0</v>
      </c>
      <c r="Q222" s="275">
        <v>0</v>
      </c>
      <c r="R222" s="309">
        <v>0</v>
      </c>
      <c r="S222" s="78"/>
      <c r="T222" s="373">
        <f>SUM(G222:S222)</f>
        <v>0</v>
      </c>
      <c r="U222" s="78"/>
      <c r="V222" s="78"/>
      <c r="W222" s="78"/>
      <c r="X222" s="78">
        <v>10250</v>
      </c>
      <c r="Y222" s="78"/>
      <c r="Z222" s="78">
        <f t="shared" si="7"/>
        <v>0</v>
      </c>
      <c r="AA222" s="78"/>
      <c r="AB222" s="199" t="s">
        <v>199</v>
      </c>
      <c r="AC222" s="78"/>
      <c r="AD222" s="373">
        <v>8750</v>
      </c>
      <c r="AE222" s="70"/>
      <c r="AF222" s="91" t="s">
        <v>205</v>
      </c>
      <c r="AG222" s="91"/>
      <c r="AH222" s="67"/>
      <c r="AI222" s="67"/>
    </row>
    <row r="223" spans="1:35" s="68" customFormat="1">
      <c r="A223" s="200" t="s">
        <v>206</v>
      </c>
      <c r="B223" s="154" t="s">
        <v>207</v>
      </c>
      <c r="C223" s="201" t="s">
        <v>198</v>
      </c>
      <c r="D223" s="373">
        <v>30000</v>
      </c>
      <c r="E223" s="77"/>
      <c r="F223" s="77"/>
      <c r="G223" s="308">
        <v>5050</v>
      </c>
      <c r="H223" s="275">
        <v>0</v>
      </c>
      <c r="I223" s="275">
        <v>0</v>
      </c>
      <c r="J223" s="275">
        <v>0</v>
      </c>
      <c r="K223" s="275">
        <v>0</v>
      </c>
      <c r="L223" s="275">
        <v>7370</v>
      </c>
      <c r="M223" s="275">
        <v>0</v>
      </c>
      <c r="N223" s="275">
        <v>8200</v>
      </c>
      <c r="O223" s="275">
        <v>12680</v>
      </c>
      <c r="P223" s="275">
        <v>0</v>
      </c>
      <c r="Q223" s="275"/>
      <c r="R223" s="309"/>
      <c r="S223" s="78"/>
      <c r="T223" s="373">
        <f>SUM(G223:S223)</f>
        <v>33300</v>
      </c>
      <c r="U223" s="78"/>
      <c r="V223" s="77"/>
      <c r="W223" s="78"/>
      <c r="X223" s="77">
        <v>20000</v>
      </c>
      <c r="Y223" s="77"/>
      <c r="Z223" s="77">
        <f t="shared" si="7"/>
        <v>24950</v>
      </c>
      <c r="AA223" s="77"/>
      <c r="AB223" s="98">
        <f>Z223/D223*100%</f>
        <v>0.83166666666666667</v>
      </c>
      <c r="AC223" s="78"/>
      <c r="AD223" s="373">
        <v>19420</v>
      </c>
      <c r="AE223" s="70"/>
      <c r="AF223" s="91"/>
      <c r="AG223" s="91"/>
      <c r="AH223" s="67"/>
      <c r="AI223" s="67"/>
    </row>
    <row r="224" spans="1:35" s="68" customFormat="1">
      <c r="A224" s="166" t="s">
        <v>208</v>
      </c>
      <c r="B224" s="166"/>
      <c r="C224" s="167"/>
      <c r="D224" s="373"/>
      <c r="E224" s="77"/>
      <c r="F224" s="77"/>
      <c r="G224" s="308"/>
      <c r="H224" s="275">
        <v>0</v>
      </c>
      <c r="I224" s="275">
        <v>0</v>
      </c>
      <c r="J224" s="275">
        <v>0</v>
      </c>
      <c r="K224" s="275">
        <v>0</v>
      </c>
      <c r="L224" s="275">
        <v>0</v>
      </c>
      <c r="M224" s="275">
        <v>0</v>
      </c>
      <c r="N224" s="275">
        <v>0</v>
      </c>
      <c r="O224" s="275">
        <v>0</v>
      </c>
      <c r="P224" s="275">
        <v>0</v>
      </c>
      <c r="Q224" s="275">
        <v>0</v>
      </c>
      <c r="R224" s="309">
        <v>0</v>
      </c>
      <c r="S224" s="77"/>
      <c r="T224" s="373">
        <f>SUM(G224:S224)</f>
        <v>0</v>
      </c>
      <c r="U224" s="78"/>
      <c r="V224" s="77"/>
      <c r="W224" s="177"/>
      <c r="X224" s="77"/>
      <c r="Y224" s="77"/>
      <c r="Z224" s="77">
        <v>0</v>
      </c>
      <c r="AA224" s="77"/>
      <c r="AB224" s="98">
        <v>0</v>
      </c>
      <c r="AC224" s="78"/>
      <c r="AD224" s="373">
        <v>0</v>
      </c>
      <c r="AE224" s="70"/>
      <c r="AF224" s="91"/>
      <c r="AG224" s="91"/>
      <c r="AH224" s="67"/>
      <c r="AI224" s="67"/>
    </row>
    <row r="225" spans="1:35" s="68" customFormat="1">
      <c r="A225" s="200" t="s">
        <v>209</v>
      </c>
      <c r="B225" s="154"/>
      <c r="C225" s="201"/>
      <c r="D225" s="373"/>
      <c r="E225" s="77"/>
      <c r="F225" s="77"/>
      <c r="G225" s="308">
        <v>0</v>
      </c>
      <c r="H225" s="275">
        <v>0</v>
      </c>
      <c r="I225" s="275">
        <v>0</v>
      </c>
      <c r="J225" s="275">
        <v>0</v>
      </c>
      <c r="K225" s="275">
        <v>0</v>
      </c>
      <c r="L225" s="275">
        <v>0</v>
      </c>
      <c r="M225" s="275">
        <v>0</v>
      </c>
      <c r="N225" s="275">
        <v>0</v>
      </c>
      <c r="O225" s="275">
        <v>0</v>
      </c>
      <c r="P225" s="275">
        <v>0</v>
      </c>
      <c r="Q225" s="275">
        <v>0</v>
      </c>
      <c r="R225" s="309">
        <v>0</v>
      </c>
      <c r="S225" s="78"/>
      <c r="T225" s="373">
        <f>SUM(G225:S225)</f>
        <v>0</v>
      </c>
      <c r="U225" s="78"/>
      <c r="V225" s="77"/>
      <c r="W225" s="78"/>
      <c r="X225" s="77"/>
      <c r="Y225" s="77"/>
      <c r="Z225" s="77">
        <f t="shared" ref="Z225:Z232" si="8">D225-G225</f>
        <v>0</v>
      </c>
      <c r="AA225" s="77"/>
      <c r="AB225" s="199" t="s">
        <v>199</v>
      </c>
      <c r="AC225" s="78"/>
      <c r="AD225" s="373">
        <v>0</v>
      </c>
      <c r="AE225" s="70"/>
      <c r="AF225" s="91"/>
      <c r="AG225" s="91"/>
      <c r="AH225" s="67"/>
      <c r="AI225" s="67"/>
    </row>
    <row r="226" spans="1:35" s="68" customFormat="1">
      <c r="A226" s="166" t="s">
        <v>210</v>
      </c>
      <c r="B226" s="154" t="s">
        <v>133</v>
      </c>
      <c r="C226" s="201" t="s">
        <v>133</v>
      </c>
      <c r="D226" s="373">
        <v>180000</v>
      </c>
      <c r="E226" s="77"/>
      <c r="F226" s="77"/>
      <c r="G226" s="308">
        <v>0</v>
      </c>
      <c r="H226" s="275">
        <v>0</v>
      </c>
      <c r="I226" s="275">
        <v>0</v>
      </c>
      <c r="J226" s="275">
        <v>0</v>
      </c>
      <c r="K226" s="275">
        <v>0</v>
      </c>
      <c r="L226" s="275">
        <v>2950</v>
      </c>
      <c r="M226" s="275">
        <v>131383.9</v>
      </c>
      <c r="N226" s="275">
        <v>0</v>
      </c>
      <c r="O226" s="275">
        <v>-59392.83</v>
      </c>
      <c r="P226" s="275">
        <v>0</v>
      </c>
      <c r="Q226" s="275"/>
      <c r="R226" s="309">
        <v>0</v>
      </c>
      <c r="S226" s="78"/>
      <c r="T226" s="373">
        <f>SUM(G226:S226)</f>
        <v>74941.069999999992</v>
      </c>
      <c r="U226" s="78"/>
      <c r="V226" s="77"/>
      <c r="W226" s="78"/>
      <c r="X226" s="77">
        <v>420000</v>
      </c>
      <c r="Y226" s="77"/>
      <c r="Z226" s="77">
        <f t="shared" si="8"/>
        <v>180000</v>
      </c>
      <c r="AA226" s="77"/>
      <c r="AB226" s="98">
        <f>Z226/D226*100%</f>
        <v>1</v>
      </c>
      <c r="AC226" s="78"/>
      <c r="AD226" s="373">
        <v>415616.3</v>
      </c>
      <c r="AE226" s="70"/>
      <c r="AF226" s="91"/>
      <c r="AG226" s="91"/>
      <c r="AH226" s="67"/>
      <c r="AI226" s="67"/>
    </row>
    <row r="227" spans="1:35" s="68" customFormat="1">
      <c r="A227" s="166" t="s">
        <v>211</v>
      </c>
      <c r="B227" s="166" t="s">
        <v>122</v>
      </c>
      <c r="C227" s="167" t="s">
        <v>122</v>
      </c>
      <c r="D227" s="373">
        <v>30000</v>
      </c>
      <c r="E227" s="77"/>
      <c r="F227" s="77"/>
      <c r="G227" s="308">
        <v>0</v>
      </c>
      <c r="H227" s="275">
        <v>0</v>
      </c>
      <c r="I227" s="275">
        <v>0</v>
      </c>
      <c r="J227" s="275">
        <v>0</v>
      </c>
      <c r="K227" s="275">
        <v>0</v>
      </c>
      <c r="L227" s="275">
        <v>0</v>
      </c>
      <c r="M227" s="275">
        <v>0</v>
      </c>
      <c r="N227" s="275">
        <v>0</v>
      </c>
      <c r="O227" s="275">
        <v>0</v>
      </c>
      <c r="P227" s="275">
        <v>0</v>
      </c>
      <c r="Q227" s="275">
        <v>0</v>
      </c>
      <c r="R227" s="309">
        <v>0</v>
      </c>
      <c r="S227" s="78"/>
      <c r="T227" s="373">
        <f>SUM(G227:S227)</f>
        <v>0</v>
      </c>
      <c r="U227" s="78"/>
      <c r="V227" s="77"/>
      <c r="W227" s="78"/>
      <c r="X227" s="77">
        <v>0</v>
      </c>
      <c r="Y227" s="77"/>
      <c r="Z227" s="77">
        <f t="shared" si="8"/>
        <v>30000</v>
      </c>
      <c r="AA227" s="77"/>
      <c r="AB227" s="98">
        <f>Z227/D227*100%</f>
        <v>1</v>
      </c>
      <c r="AC227" s="78"/>
      <c r="AD227" s="373">
        <v>0</v>
      </c>
      <c r="AE227" s="70"/>
      <c r="AF227" s="91"/>
      <c r="AG227" s="91"/>
      <c r="AH227" s="67"/>
      <c r="AI227" s="67"/>
    </row>
    <row r="228" spans="1:35" s="68" customFormat="1">
      <c r="A228" s="166" t="s">
        <v>212</v>
      </c>
      <c r="B228" s="166"/>
      <c r="C228" s="167" t="s">
        <v>133</v>
      </c>
      <c r="D228" s="389">
        <v>0</v>
      </c>
      <c r="E228" s="178"/>
      <c r="F228" s="178"/>
      <c r="G228" s="308">
        <v>0</v>
      </c>
      <c r="H228" s="275">
        <v>0</v>
      </c>
      <c r="I228" s="275">
        <v>0</v>
      </c>
      <c r="J228" s="275">
        <v>0</v>
      </c>
      <c r="K228" s="275">
        <v>0</v>
      </c>
      <c r="L228" s="275">
        <v>0</v>
      </c>
      <c r="M228" s="275">
        <v>0</v>
      </c>
      <c r="N228" s="275">
        <v>0</v>
      </c>
      <c r="O228" s="275">
        <v>0</v>
      </c>
      <c r="P228" s="275">
        <v>0</v>
      </c>
      <c r="Q228" s="275">
        <v>0</v>
      </c>
      <c r="R228" s="309">
        <v>0</v>
      </c>
      <c r="S228" s="78"/>
      <c r="T228" s="373">
        <f>SUM(G228:S228)</f>
        <v>0</v>
      </c>
      <c r="U228" s="179"/>
      <c r="V228" s="178"/>
      <c r="W228" s="78"/>
      <c r="X228" s="178">
        <v>180000</v>
      </c>
      <c r="Y228" s="178"/>
      <c r="Z228" s="178">
        <f t="shared" si="8"/>
        <v>0</v>
      </c>
      <c r="AA228" s="178"/>
      <c r="AB228" s="199" t="s">
        <v>199</v>
      </c>
      <c r="AC228" s="179"/>
      <c r="AD228" s="389">
        <v>180000</v>
      </c>
      <c r="AE228" s="70"/>
      <c r="AF228" s="91"/>
      <c r="AG228" s="91"/>
      <c r="AH228" s="67"/>
      <c r="AI228" s="67"/>
    </row>
    <row r="229" spans="1:35" s="68" customFormat="1">
      <c r="A229" s="166" t="s">
        <v>213</v>
      </c>
      <c r="B229" s="166"/>
      <c r="C229" s="167" t="s">
        <v>133</v>
      </c>
      <c r="D229" s="373">
        <v>0</v>
      </c>
      <c r="E229" s="77"/>
      <c r="F229" s="77"/>
      <c r="G229" s="308">
        <v>0</v>
      </c>
      <c r="H229" s="275">
        <v>0</v>
      </c>
      <c r="I229" s="275">
        <v>0</v>
      </c>
      <c r="J229" s="275">
        <v>0</v>
      </c>
      <c r="K229" s="275">
        <v>0</v>
      </c>
      <c r="L229" s="275">
        <v>0</v>
      </c>
      <c r="M229" s="275">
        <v>0</v>
      </c>
      <c r="N229" s="275">
        <v>0</v>
      </c>
      <c r="O229" s="275">
        <v>0</v>
      </c>
      <c r="P229" s="275">
        <v>0</v>
      </c>
      <c r="Q229" s="275">
        <v>0</v>
      </c>
      <c r="R229" s="309">
        <v>0</v>
      </c>
      <c r="S229" s="78"/>
      <c r="T229" s="373">
        <f>SUM(G229:S229)</f>
        <v>0</v>
      </c>
      <c r="U229" s="78"/>
      <c r="V229" s="77"/>
      <c r="W229" s="78"/>
      <c r="X229" s="77">
        <v>30000</v>
      </c>
      <c r="Y229" s="77"/>
      <c r="Z229" s="77">
        <f t="shared" si="8"/>
        <v>0</v>
      </c>
      <c r="AA229" s="77"/>
      <c r="AB229" s="199" t="s">
        <v>199</v>
      </c>
      <c r="AC229" s="78"/>
      <c r="AD229" s="373">
        <v>30000</v>
      </c>
      <c r="AE229" s="70"/>
      <c r="AF229" s="91"/>
      <c r="AG229" s="91"/>
      <c r="AH229" s="67"/>
      <c r="AI229" s="67"/>
    </row>
    <row r="230" spans="1:35" s="68" customFormat="1">
      <c r="A230" s="200" t="s">
        <v>214</v>
      </c>
      <c r="B230" s="154"/>
      <c r="C230" s="201"/>
      <c r="D230" s="373"/>
      <c r="E230" s="77"/>
      <c r="F230" s="77"/>
      <c r="G230" s="308">
        <v>0</v>
      </c>
      <c r="H230" s="275">
        <v>0</v>
      </c>
      <c r="I230" s="275">
        <v>0</v>
      </c>
      <c r="J230" s="275">
        <v>0</v>
      </c>
      <c r="K230" s="275">
        <v>0</v>
      </c>
      <c r="L230" s="275">
        <v>0</v>
      </c>
      <c r="M230" s="275">
        <v>0</v>
      </c>
      <c r="N230" s="275">
        <v>0</v>
      </c>
      <c r="O230" s="275">
        <v>0</v>
      </c>
      <c r="P230" s="275">
        <v>0</v>
      </c>
      <c r="Q230" s="275">
        <v>0</v>
      </c>
      <c r="R230" s="309">
        <v>0</v>
      </c>
      <c r="S230" s="78"/>
      <c r="T230" s="373">
        <f>SUM(G230:S230)</f>
        <v>0</v>
      </c>
      <c r="U230" s="78"/>
      <c r="V230" s="77"/>
      <c r="W230" s="78"/>
      <c r="X230" s="77"/>
      <c r="Y230" s="77"/>
      <c r="Z230" s="77">
        <f t="shared" si="8"/>
        <v>0</v>
      </c>
      <c r="AA230" s="77"/>
      <c r="AB230" s="199" t="s">
        <v>199</v>
      </c>
      <c r="AC230" s="78"/>
      <c r="AD230" s="373">
        <v>0</v>
      </c>
      <c r="AE230" s="70"/>
      <c r="AF230" s="91"/>
      <c r="AG230" s="91"/>
      <c r="AH230" s="67"/>
      <c r="AI230" s="67"/>
    </row>
    <row r="231" spans="1:35" s="68" customFormat="1">
      <c r="A231" s="166" t="s">
        <v>215</v>
      </c>
      <c r="B231" s="154" t="s">
        <v>207</v>
      </c>
      <c r="C231" s="167" t="s">
        <v>198</v>
      </c>
      <c r="D231" s="373">
        <v>100000</v>
      </c>
      <c r="E231" s="77"/>
      <c r="F231" s="77"/>
      <c r="G231" s="308">
        <v>0</v>
      </c>
      <c r="H231" s="275">
        <v>0</v>
      </c>
      <c r="I231" s="275">
        <v>0</v>
      </c>
      <c r="J231" s="275">
        <v>0</v>
      </c>
      <c r="K231" s="275">
        <v>0</v>
      </c>
      <c r="L231" s="275">
        <v>0</v>
      </c>
      <c r="M231" s="275">
        <v>0</v>
      </c>
      <c r="N231" s="275">
        <v>400</v>
      </c>
      <c r="O231" s="275">
        <v>1140</v>
      </c>
      <c r="P231" s="275">
        <v>59994.64</v>
      </c>
      <c r="Q231" s="275">
        <v>0</v>
      </c>
      <c r="R231" s="309">
        <v>0</v>
      </c>
      <c r="S231" s="78"/>
      <c r="T231" s="373">
        <f>SUM(G231:S231)</f>
        <v>61534.64</v>
      </c>
      <c r="U231" s="78"/>
      <c r="V231" s="77"/>
      <c r="W231" s="177"/>
      <c r="X231" s="77">
        <v>77000</v>
      </c>
      <c r="Y231" s="77"/>
      <c r="Z231" s="77">
        <f t="shared" si="8"/>
        <v>100000</v>
      </c>
      <c r="AA231" s="77"/>
      <c r="AB231" s="98">
        <f>Z231/D231*100%</f>
        <v>1</v>
      </c>
      <c r="AC231" s="78"/>
      <c r="AD231" s="373">
        <v>62488.41</v>
      </c>
      <c r="AE231" s="70"/>
      <c r="AF231" s="91"/>
      <c r="AG231" s="91"/>
      <c r="AH231" s="67"/>
      <c r="AI231" s="67"/>
    </row>
    <row r="232" spans="1:35" s="68" customFormat="1">
      <c r="A232" s="166" t="s">
        <v>216</v>
      </c>
      <c r="B232" s="154" t="s">
        <v>207</v>
      </c>
      <c r="C232" s="167" t="s">
        <v>198</v>
      </c>
      <c r="D232" s="373">
        <v>15000</v>
      </c>
      <c r="E232" s="77"/>
      <c r="F232" s="77"/>
      <c r="G232" s="308">
        <v>2500</v>
      </c>
      <c r="H232" s="275">
        <v>0</v>
      </c>
      <c r="I232" s="275">
        <v>11972</v>
      </c>
      <c r="J232" s="275">
        <v>0</v>
      </c>
      <c r="K232" s="275">
        <v>0</v>
      </c>
      <c r="L232" s="275">
        <v>0</v>
      </c>
      <c r="M232" s="275">
        <v>0</v>
      </c>
      <c r="N232" s="275">
        <v>0</v>
      </c>
      <c r="O232" s="275">
        <v>0</v>
      </c>
      <c r="P232" s="275">
        <v>0</v>
      </c>
      <c r="Q232" s="275">
        <v>0</v>
      </c>
      <c r="R232" s="309">
        <v>0</v>
      </c>
      <c r="S232" s="77"/>
      <c r="T232" s="373">
        <f>SUM(G232:S232)</f>
        <v>14472</v>
      </c>
      <c r="U232" s="78"/>
      <c r="V232" s="77"/>
      <c r="W232" s="177"/>
      <c r="X232" s="77">
        <v>0</v>
      </c>
      <c r="Y232" s="77"/>
      <c r="Z232" s="77">
        <f t="shared" si="8"/>
        <v>12500</v>
      </c>
      <c r="AA232" s="77"/>
      <c r="AB232" s="98">
        <f>Z232/D232*100%</f>
        <v>0.83333333333333337</v>
      </c>
      <c r="AC232" s="78"/>
      <c r="AD232" s="373">
        <v>0</v>
      </c>
      <c r="AE232" s="70"/>
      <c r="AF232" s="91"/>
      <c r="AG232" s="91"/>
      <c r="AH232" s="67"/>
      <c r="AI232" s="67"/>
    </row>
    <row r="233" spans="1:35" s="68" customFormat="1">
      <c r="A233" s="166" t="s">
        <v>217</v>
      </c>
      <c r="B233" s="154"/>
      <c r="C233" s="167"/>
      <c r="D233" s="373">
        <v>0</v>
      </c>
      <c r="E233" s="77">
        <v>0</v>
      </c>
      <c r="F233" s="77">
        <v>0</v>
      </c>
      <c r="G233" s="308">
        <v>0</v>
      </c>
      <c r="H233" s="275">
        <v>0</v>
      </c>
      <c r="I233" s="275">
        <v>0</v>
      </c>
      <c r="J233" s="275">
        <v>0</v>
      </c>
      <c r="K233" s="275">
        <v>0</v>
      </c>
      <c r="L233" s="275">
        <v>0</v>
      </c>
      <c r="M233" s="275">
        <v>2156</v>
      </c>
      <c r="N233" s="275"/>
      <c r="O233" s="275"/>
      <c r="P233" s="275"/>
      <c r="Q233" s="275">
        <v>0</v>
      </c>
      <c r="R233" s="309">
        <v>0</v>
      </c>
      <c r="S233" s="77"/>
      <c r="T233" s="373">
        <f>SUM(G233:S233)</f>
        <v>2156</v>
      </c>
      <c r="U233" s="78"/>
      <c r="V233" s="77"/>
      <c r="W233" s="177"/>
      <c r="X233" s="77"/>
      <c r="Y233" s="77"/>
      <c r="Z233" s="77"/>
      <c r="AA233" s="77"/>
      <c r="AB233" s="98"/>
      <c r="AC233" s="78"/>
      <c r="AD233" s="373">
        <v>0</v>
      </c>
      <c r="AE233" s="70"/>
      <c r="AF233" s="91"/>
      <c r="AG233" s="91"/>
      <c r="AH233" s="67"/>
      <c r="AI233" s="67"/>
    </row>
    <row r="234" spans="1:35" s="68" customFormat="1">
      <c r="A234" s="166" t="s">
        <v>218</v>
      </c>
      <c r="B234" s="166"/>
      <c r="C234" s="167" t="s">
        <v>198</v>
      </c>
      <c r="D234" s="373">
        <v>0</v>
      </c>
      <c r="E234" s="77"/>
      <c r="F234" s="77"/>
      <c r="G234" s="308">
        <v>0</v>
      </c>
      <c r="H234" s="275">
        <v>0</v>
      </c>
      <c r="I234" s="275">
        <v>0</v>
      </c>
      <c r="J234" s="275">
        <v>0</v>
      </c>
      <c r="K234" s="275">
        <v>0</v>
      </c>
      <c r="L234" s="275">
        <v>0</v>
      </c>
      <c r="M234" s="275">
        <v>0</v>
      </c>
      <c r="N234" s="275">
        <v>0</v>
      </c>
      <c r="O234" s="275">
        <v>0</v>
      </c>
      <c r="P234" s="275">
        <v>0</v>
      </c>
      <c r="Q234" s="275">
        <v>0</v>
      </c>
      <c r="R234" s="309">
        <v>0</v>
      </c>
      <c r="S234" s="78"/>
      <c r="T234" s="373">
        <f>SUM(G234:S234)</f>
        <v>0</v>
      </c>
      <c r="U234" s="78"/>
      <c r="V234" s="77"/>
      <c r="W234" s="177"/>
      <c r="X234" s="77">
        <v>40000</v>
      </c>
      <c r="Y234" s="77"/>
      <c r="Z234" s="77">
        <f t="shared" ref="Z234:Z241" si="9">D234-G234</f>
        <v>0</v>
      </c>
      <c r="AA234" s="77"/>
      <c r="AB234" s="199" t="s">
        <v>199</v>
      </c>
      <c r="AC234" s="78"/>
      <c r="AD234" s="373">
        <v>38543.199999999997</v>
      </c>
      <c r="AE234" s="70"/>
      <c r="AF234" s="91"/>
      <c r="AG234" s="91"/>
      <c r="AH234" s="67"/>
      <c r="AI234" s="67"/>
    </row>
    <row r="235" spans="1:35" s="68" customFormat="1">
      <c r="A235" s="166" t="s">
        <v>219</v>
      </c>
      <c r="B235" s="166"/>
      <c r="C235" s="167" t="s">
        <v>198</v>
      </c>
      <c r="D235" s="373">
        <v>0</v>
      </c>
      <c r="E235" s="77"/>
      <c r="F235" s="77"/>
      <c r="G235" s="308">
        <v>0</v>
      </c>
      <c r="H235" s="275">
        <v>0</v>
      </c>
      <c r="I235" s="275">
        <v>0</v>
      </c>
      <c r="J235" s="275">
        <v>0</v>
      </c>
      <c r="K235" s="275">
        <v>0</v>
      </c>
      <c r="L235" s="275">
        <v>0</v>
      </c>
      <c r="M235" s="275">
        <v>0</v>
      </c>
      <c r="N235" s="275">
        <v>0</v>
      </c>
      <c r="O235" s="275">
        <v>0</v>
      </c>
      <c r="P235" s="275">
        <v>0</v>
      </c>
      <c r="Q235" s="275">
        <v>0</v>
      </c>
      <c r="R235" s="309">
        <v>0</v>
      </c>
      <c r="S235" s="78"/>
      <c r="T235" s="373">
        <f>SUM(G235:S235)</f>
        <v>0</v>
      </c>
      <c r="U235" s="78"/>
      <c r="V235" s="77"/>
      <c r="W235" s="177"/>
      <c r="X235" s="77">
        <v>40000</v>
      </c>
      <c r="Y235" s="77"/>
      <c r="Z235" s="77">
        <f t="shared" si="9"/>
        <v>0</v>
      </c>
      <c r="AA235" s="77"/>
      <c r="AB235" s="199" t="s">
        <v>199</v>
      </c>
      <c r="AC235" s="78"/>
      <c r="AD235" s="373">
        <v>40732.239999999998</v>
      </c>
      <c r="AE235" s="70"/>
      <c r="AF235" s="91"/>
      <c r="AG235" s="91"/>
      <c r="AH235" s="67"/>
      <c r="AI235" s="67"/>
    </row>
    <row r="236" spans="1:35" s="68" customFormat="1">
      <c r="A236" s="166" t="s">
        <v>220</v>
      </c>
      <c r="B236" s="166"/>
      <c r="C236" s="167" t="s">
        <v>198</v>
      </c>
      <c r="D236" s="373">
        <v>0</v>
      </c>
      <c r="E236" s="77"/>
      <c r="F236" s="77"/>
      <c r="G236" s="308">
        <v>0</v>
      </c>
      <c r="H236" s="275">
        <v>0</v>
      </c>
      <c r="I236" s="275">
        <v>0</v>
      </c>
      <c r="J236" s="275">
        <v>0</v>
      </c>
      <c r="K236" s="275">
        <v>0</v>
      </c>
      <c r="L236" s="275">
        <v>0</v>
      </c>
      <c r="M236" s="275">
        <v>0</v>
      </c>
      <c r="N236" s="275">
        <v>0</v>
      </c>
      <c r="O236" s="275">
        <v>0</v>
      </c>
      <c r="P236" s="275">
        <v>0</v>
      </c>
      <c r="Q236" s="275">
        <v>0</v>
      </c>
      <c r="R236" s="309">
        <v>0</v>
      </c>
      <c r="S236" s="78"/>
      <c r="T236" s="373">
        <f>SUM(G236:S236)</f>
        <v>0</v>
      </c>
      <c r="U236" s="78"/>
      <c r="V236" s="77"/>
      <c r="W236" s="177"/>
      <c r="X236" s="77">
        <v>20000</v>
      </c>
      <c r="Y236" s="77"/>
      <c r="Z236" s="77">
        <f t="shared" si="9"/>
        <v>0</v>
      </c>
      <c r="AA236" s="77"/>
      <c r="AB236" s="199" t="s">
        <v>199</v>
      </c>
      <c r="AC236" s="78"/>
      <c r="AD236" s="373">
        <v>16871.400000000001</v>
      </c>
      <c r="AE236" s="70"/>
      <c r="AF236" s="91"/>
      <c r="AG236" s="91"/>
      <c r="AH236" s="67"/>
      <c r="AI236" s="67"/>
    </row>
    <row r="237" spans="1:35" s="68" customFormat="1">
      <c r="A237" s="166" t="s">
        <v>221</v>
      </c>
      <c r="B237" s="166"/>
      <c r="C237" s="167" t="s">
        <v>198</v>
      </c>
      <c r="D237" s="373">
        <v>0</v>
      </c>
      <c r="E237" s="77"/>
      <c r="F237" s="77"/>
      <c r="G237" s="308">
        <v>0</v>
      </c>
      <c r="H237" s="275">
        <v>0</v>
      </c>
      <c r="I237" s="275">
        <v>0</v>
      </c>
      <c r="J237" s="275">
        <v>0</v>
      </c>
      <c r="K237" s="275">
        <v>0</v>
      </c>
      <c r="L237" s="275">
        <v>0</v>
      </c>
      <c r="M237" s="275">
        <v>0</v>
      </c>
      <c r="N237" s="275">
        <v>0</v>
      </c>
      <c r="O237" s="275">
        <v>0</v>
      </c>
      <c r="P237" s="275">
        <v>0</v>
      </c>
      <c r="Q237" s="275">
        <v>0</v>
      </c>
      <c r="R237" s="309">
        <v>0</v>
      </c>
      <c r="S237" s="78"/>
      <c r="T237" s="373">
        <f>SUM(G237:S237)</f>
        <v>0</v>
      </c>
      <c r="U237" s="78"/>
      <c r="V237" s="77"/>
      <c r="W237" s="177"/>
      <c r="X237" s="77">
        <v>1710</v>
      </c>
      <c r="Y237" s="77"/>
      <c r="Z237" s="77">
        <f t="shared" si="9"/>
        <v>0</v>
      </c>
      <c r="AA237" s="77"/>
      <c r="AB237" s="199" t="s">
        <v>199</v>
      </c>
      <c r="AC237" s="78"/>
      <c r="AD237" s="373">
        <v>1386</v>
      </c>
      <c r="AE237" s="70"/>
      <c r="AF237" s="91"/>
      <c r="AG237" s="91"/>
      <c r="AH237" s="67"/>
      <c r="AI237" s="67"/>
    </row>
    <row r="238" spans="1:35" s="68" customFormat="1">
      <c r="A238" s="166" t="s">
        <v>222</v>
      </c>
      <c r="B238" s="166"/>
      <c r="C238" s="167" t="s">
        <v>198</v>
      </c>
      <c r="D238" s="373">
        <v>0</v>
      </c>
      <c r="E238" s="77"/>
      <c r="F238" s="77"/>
      <c r="G238" s="308">
        <v>0</v>
      </c>
      <c r="H238" s="275">
        <v>0</v>
      </c>
      <c r="I238" s="275">
        <v>0</v>
      </c>
      <c r="J238" s="275">
        <v>0</v>
      </c>
      <c r="K238" s="275">
        <v>0</v>
      </c>
      <c r="L238" s="275">
        <v>0</v>
      </c>
      <c r="M238" s="275">
        <v>0</v>
      </c>
      <c r="N238" s="275">
        <v>0</v>
      </c>
      <c r="O238" s="275">
        <v>0</v>
      </c>
      <c r="P238" s="275">
        <v>0</v>
      </c>
      <c r="Q238" s="275">
        <v>0</v>
      </c>
      <c r="R238" s="309">
        <v>0</v>
      </c>
      <c r="S238" s="78"/>
      <c r="T238" s="373">
        <f>SUM(G238:S238)</f>
        <v>0</v>
      </c>
      <c r="U238" s="78"/>
      <c r="V238" s="77"/>
      <c r="W238" s="177"/>
      <c r="X238" s="77">
        <v>0</v>
      </c>
      <c r="Y238" s="77"/>
      <c r="Z238" s="77">
        <f t="shared" si="9"/>
        <v>0</v>
      </c>
      <c r="AA238" s="77"/>
      <c r="AB238" s="199" t="s">
        <v>199</v>
      </c>
      <c r="AC238" s="78"/>
      <c r="AD238" s="373">
        <v>43409.49</v>
      </c>
      <c r="AE238" s="70"/>
      <c r="AF238" s="91"/>
      <c r="AG238" s="91"/>
      <c r="AH238" s="67"/>
      <c r="AI238" s="67"/>
    </row>
    <row r="239" spans="1:35" s="68" customFormat="1">
      <c r="A239" s="168" t="s">
        <v>223</v>
      </c>
      <c r="B239" s="168"/>
      <c r="C239" s="167"/>
      <c r="D239" s="373"/>
      <c r="E239" s="77"/>
      <c r="F239" s="77"/>
      <c r="G239" s="308">
        <v>0</v>
      </c>
      <c r="H239" s="275">
        <v>0</v>
      </c>
      <c r="I239" s="275">
        <v>0</v>
      </c>
      <c r="J239" s="275">
        <v>0</v>
      </c>
      <c r="K239" s="275">
        <v>0</v>
      </c>
      <c r="L239" s="275">
        <v>0</v>
      </c>
      <c r="M239" s="275">
        <v>0</v>
      </c>
      <c r="N239" s="275">
        <v>0</v>
      </c>
      <c r="O239" s="275">
        <v>0</v>
      </c>
      <c r="P239" s="275">
        <v>0</v>
      </c>
      <c r="Q239" s="275">
        <v>0</v>
      </c>
      <c r="R239" s="309">
        <v>0</v>
      </c>
      <c r="S239" s="78"/>
      <c r="T239" s="373">
        <f>SUM(G239:S239)</f>
        <v>0</v>
      </c>
      <c r="U239" s="78"/>
      <c r="V239" s="77"/>
      <c r="W239" s="78"/>
      <c r="X239" s="77"/>
      <c r="Y239" s="77"/>
      <c r="Z239" s="77">
        <f t="shared" si="9"/>
        <v>0</v>
      </c>
      <c r="AA239" s="77"/>
      <c r="AB239" s="199" t="s">
        <v>199</v>
      </c>
      <c r="AC239" s="78"/>
      <c r="AD239" s="373">
        <v>0</v>
      </c>
      <c r="AE239" s="70"/>
      <c r="AF239" s="91"/>
      <c r="AG239" s="91"/>
      <c r="AH239" s="67"/>
      <c r="AI239" s="67"/>
    </row>
    <row r="240" spans="1:35" s="68" customFormat="1">
      <c r="A240" s="166" t="s">
        <v>224</v>
      </c>
      <c r="B240" s="166" t="s">
        <v>122</v>
      </c>
      <c r="C240" s="167" t="s">
        <v>122</v>
      </c>
      <c r="D240" s="373">
        <v>600000</v>
      </c>
      <c r="E240" s="77"/>
      <c r="F240" s="77"/>
      <c r="G240" s="308">
        <v>0</v>
      </c>
      <c r="H240" s="275">
        <v>0</v>
      </c>
      <c r="I240" s="275">
        <v>0</v>
      </c>
      <c r="J240" s="275">
        <v>295950</v>
      </c>
      <c r="K240" s="275">
        <v>0</v>
      </c>
      <c r="L240" s="275">
        <v>0</v>
      </c>
      <c r="M240" s="275">
        <v>9000</v>
      </c>
      <c r="N240" s="275">
        <v>3050</v>
      </c>
      <c r="O240" s="275">
        <v>-98570</v>
      </c>
      <c r="P240" s="275">
        <v>0</v>
      </c>
      <c r="Q240" s="275">
        <v>0</v>
      </c>
      <c r="R240" s="309">
        <v>0</v>
      </c>
      <c r="S240" s="78"/>
      <c r="T240" s="373">
        <f>SUM(G240:S240)</f>
        <v>209430</v>
      </c>
      <c r="U240" s="78"/>
      <c r="V240" s="77"/>
      <c r="W240" s="177"/>
      <c r="X240" s="77">
        <v>61560</v>
      </c>
      <c r="Y240" s="77"/>
      <c r="Z240" s="77">
        <f t="shared" si="9"/>
        <v>600000</v>
      </c>
      <c r="AA240" s="77"/>
      <c r="AB240" s="98">
        <f>Z240/D240*100%</f>
        <v>1</v>
      </c>
      <c r="AC240" s="78"/>
      <c r="AD240" s="373">
        <v>66150</v>
      </c>
      <c r="AE240" s="70"/>
      <c r="AF240" s="91"/>
      <c r="AG240" s="91"/>
      <c r="AH240" s="67"/>
      <c r="AI240" s="67"/>
    </row>
    <row r="241" spans="1:35" s="68" customFormat="1">
      <c r="A241" s="166" t="s">
        <v>225</v>
      </c>
      <c r="B241" s="166" t="s">
        <v>122</v>
      </c>
      <c r="C241" s="167" t="s">
        <v>122</v>
      </c>
      <c r="D241" s="373">
        <v>60000</v>
      </c>
      <c r="E241" s="77"/>
      <c r="F241" s="77"/>
      <c r="G241" s="308"/>
      <c r="H241" s="275">
        <v>0</v>
      </c>
      <c r="I241" s="275">
        <v>0</v>
      </c>
      <c r="J241" s="275">
        <v>0</v>
      </c>
      <c r="K241" s="275">
        <v>0</v>
      </c>
      <c r="L241" s="275">
        <v>0</v>
      </c>
      <c r="M241" s="275">
        <v>0</v>
      </c>
      <c r="N241" s="275">
        <v>0</v>
      </c>
      <c r="O241" s="275">
        <v>0</v>
      </c>
      <c r="P241" s="275">
        <v>0</v>
      </c>
      <c r="Q241" s="275">
        <v>0</v>
      </c>
      <c r="R241" s="309">
        <v>0</v>
      </c>
      <c r="S241" s="78"/>
      <c r="T241" s="373">
        <f>SUM(G241:S241)</f>
        <v>0</v>
      </c>
      <c r="U241" s="78"/>
      <c r="V241" s="77"/>
      <c r="W241" s="177"/>
      <c r="X241" s="77"/>
      <c r="Y241" s="77"/>
      <c r="Z241" s="77">
        <f t="shared" si="9"/>
        <v>60000</v>
      </c>
      <c r="AA241" s="77"/>
      <c r="AB241" s="98">
        <f>Z241/D241*100%</f>
        <v>1</v>
      </c>
      <c r="AC241" s="78"/>
      <c r="AD241" s="373">
        <v>0</v>
      </c>
      <c r="AE241" s="70"/>
      <c r="AF241" s="91"/>
      <c r="AG241" s="91"/>
      <c r="AH241" s="67"/>
      <c r="AI241" s="67"/>
    </row>
    <row r="242" spans="1:35" s="68" customFormat="1">
      <c r="A242" s="168" t="s">
        <v>226</v>
      </c>
      <c r="B242" s="166"/>
      <c r="C242" s="167"/>
      <c r="D242" s="373"/>
      <c r="E242" s="77"/>
      <c r="F242" s="77"/>
      <c r="G242" s="308"/>
      <c r="H242" s="275">
        <v>0</v>
      </c>
      <c r="I242" s="275">
        <v>0</v>
      </c>
      <c r="J242" s="275">
        <v>0</v>
      </c>
      <c r="K242" s="275">
        <v>0</v>
      </c>
      <c r="L242" s="275">
        <v>0</v>
      </c>
      <c r="M242" s="275">
        <v>0</v>
      </c>
      <c r="N242" s="275">
        <v>0</v>
      </c>
      <c r="O242" s="275">
        <v>0</v>
      </c>
      <c r="P242" s="275">
        <v>0</v>
      </c>
      <c r="Q242" s="275">
        <v>0</v>
      </c>
      <c r="R242" s="309">
        <v>0</v>
      </c>
      <c r="S242" s="78"/>
      <c r="T242" s="373">
        <f>SUM(G242:S242)</f>
        <v>0</v>
      </c>
      <c r="U242" s="78"/>
      <c r="V242" s="77"/>
      <c r="W242" s="177"/>
      <c r="X242" s="77"/>
      <c r="Y242" s="77"/>
      <c r="Z242" s="77"/>
      <c r="AA242" s="77"/>
      <c r="AB242" s="98"/>
      <c r="AC242" s="78"/>
      <c r="AD242" s="373">
        <v>0</v>
      </c>
      <c r="AE242" s="70"/>
      <c r="AF242" s="91"/>
      <c r="AG242" s="91"/>
      <c r="AH242" s="67"/>
      <c r="AI242" s="67"/>
    </row>
    <row r="243" spans="1:35" s="68" customFormat="1">
      <c r="A243" s="166" t="s">
        <v>227</v>
      </c>
      <c r="B243" s="154" t="s">
        <v>207</v>
      </c>
      <c r="C243" s="167" t="s">
        <v>198</v>
      </c>
      <c r="D243" s="373">
        <v>174550</v>
      </c>
      <c r="E243" s="77"/>
      <c r="F243" s="77"/>
      <c r="G243" s="308">
        <v>174550</v>
      </c>
      <c r="H243" s="275">
        <v>0</v>
      </c>
      <c r="I243" s="275">
        <v>0</v>
      </c>
      <c r="J243" s="275">
        <v>0</v>
      </c>
      <c r="K243" s="275">
        <v>0</v>
      </c>
      <c r="L243" s="275">
        <v>0</v>
      </c>
      <c r="M243" s="275">
        <v>0</v>
      </c>
      <c r="N243" s="275">
        <v>0</v>
      </c>
      <c r="O243" s="275">
        <v>0</v>
      </c>
      <c r="P243" s="275">
        <v>0</v>
      </c>
      <c r="Q243" s="275">
        <v>0</v>
      </c>
      <c r="R243" s="309">
        <v>0</v>
      </c>
      <c r="S243" s="77"/>
      <c r="T243" s="373">
        <f>SUM(G243:S243)</f>
        <v>174550</v>
      </c>
      <c r="U243" s="78"/>
      <c r="V243" s="77"/>
      <c r="W243" s="78"/>
      <c r="X243" s="77">
        <v>0</v>
      </c>
      <c r="Y243" s="77"/>
      <c r="Z243" s="77">
        <f t="shared" ref="Z243:Z251" si="10">D243-G243</f>
        <v>0</v>
      </c>
      <c r="AA243" s="77"/>
      <c r="AB243" s="98">
        <f>Z243/D243*100%</f>
        <v>0</v>
      </c>
      <c r="AC243" s="78"/>
      <c r="AD243" s="373">
        <v>0</v>
      </c>
      <c r="AE243" s="70"/>
      <c r="AF243" s="91"/>
      <c r="AG243" s="91"/>
      <c r="AH243" s="67"/>
      <c r="AI243" s="67"/>
    </row>
    <row r="244" spans="1:35" s="68" customFormat="1">
      <c r="A244" s="166" t="s">
        <v>228</v>
      </c>
      <c r="B244" s="154" t="s">
        <v>207</v>
      </c>
      <c r="C244" s="167"/>
      <c r="D244" s="373">
        <v>20000</v>
      </c>
      <c r="E244" s="77"/>
      <c r="F244" s="77"/>
      <c r="G244" s="308"/>
      <c r="H244" s="275">
        <v>0</v>
      </c>
      <c r="I244" s="275">
        <v>0</v>
      </c>
      <c r="J244" s="275">
        <v>0</v>
      </c>
      <c r="K244" s="275">
        <v>2500</v>
      </c>
      <c r="L244" s="275">
        <v>0</v>
      </c>
      <c r="M244" s="275">
        <v>15120</v>
      </c>
      <c r="N244" s="275">
        <v>0</v>
      </c>
      <c r="O244" s="275">
        <v>0</v>
      </c>
      <c r="P244" s="275">
        <v>0</v>
      </c>
      <c r="Q244" s="275">
        <v>0</v>
      </c>
      <c r="R244" s="309">
        <v>0</v>
      </c>
      <c r="S244" s="77"/>
      <c r="T244" s="373">
        <f>SUM(G244:S244)</f>
        <v>17620</v>
      </c>
      <c r="U244" s="78"/>
      <c r="V244" s="77"/>
      <c r="W244" s="78"/>
      <c r="X244" s="77"/>
      <c r="Y244" s="77"/>
      <c r="Z244" s="77">
        <f t="shared" si="10"/>
        <v>20000</v>
      </c>
      <c r="AA244" s="77"/>
      <c r="AB244" s="98">
        <f>Z244/D244*100%</f>
        <v>1</v>
      </c>
      <c r="AC244" s="78"/>
      <c r="AD244" s="373">
        <v>0</v>
      </c>
      <c r="AE244" s="70"/>
      <c r="AF244" s="91"/>
      <c r="AG244" s="91"/>
      <c r="AH244" s="67"/>
      <c r="AI244" s="67"/>
    </row>
    <row r="245" spans="1:35" s="68" customFormat="1">
      <c r="A245" s="168" t="s">
        <v>229</v>
      </c>
      <c r="B245" s="168"/>
      <c r="C245" s="167"/>
      <c r="D245" s="373"/>
      <c r="E245" s="77"/>
      <c r="F245" s="77"/>
      <c r="G245" s="308">
        <v>0</v>
      </c>
      <c r="H245" s="275">
        <v>0</v>
      </c>
      <c r="I245" s="275">
        <v>0</v>
      </c>
      <c r="J245" s="275">
        <v>0</v>
      </c>
      <c r="K245" s="275">
        <v>0</v>
      </c>
      <c r="L245" s="275">
        <v>0</v>
      </c>
      <c r="M245" s="275">
        <v>0</v>
      </c>
      <c r="N245" s="275">
        <v>0</v>
      </c>
      <c r="O245" s="275">
        <v>0</v>
      </c>
      <c r="P245" s="275">
        <v>0</v>
      </c>
      <c r="Q245" s="275">
        <v>0</v>
      </c>
      <c r="R245" s="309">
        <v>0</v>
      </c>
      <c r="S245" s="78"/>
      <c r="T245" s="373">
        <f>SUM(G245:S245)</f>
        <v>0</v>
      </c>
      <c r="U245" s="78"/>
      <c r="V245" s="77"/>
      <c r="W245" s="78"/>
      <c r="X245" s="77"/>
      <c r="Y245" s="77"/>
      <c r="Z245" s="77">
        <f t="shared" si="10"/>
        <v>0</v>
      </c>
      <c r="AA245" s="77"/>
      <c r="AB245" s="199" t="s">
        <v>199</v>
      </c>
      <c r="AC245" s="78"/>
      <c r="AD245" s="373"/>
      <c r="AE245" s="70"/>
      <c r="AF245" s="91"/>
      <c r="AG245" s="91"/>
      <c r="AH245" s="67"/>
      <c r="AI245" s="67"/>
    </row>
    <row r="246" spans="1:35" s="68" customFormat="1">
      <c r="A246" s="166" t="s">
        <v>230</v>
      </c>
      <c r="B246" s="154" t="s">
        <v>207</v>
      </c>
      <c r="C246" s="167" t="s">
        <v>198</v>
      </c>
      <c r="D246" s="373">
        <v>200000</v>
      </c>
      <c r="E246" s="77"/>
      <c r="F246" s="77"/>
      <c r="G246" s="308">
        <v>0</v>
      </c>
      <c r="H246" s="275">
        <v>0</v>
      </c>
      <c r="I246" s="275">
        <v>0</v>
      </c>
      <c r="J246" s="275">
        <v>33738.300000000003</v>
      </c>
      <c r="K246" s="275">
        <v>0</v>
      </c>
      <c r="L246" s="275">
        <v>0</v>
      </c>
      <c r="M246" s="275">
        <v>0</v>
      </c>
      <c r="N246" s="275">
        <v>0</v>
      </c>
      <c r="O246" s="275">
        <v>0</v>
      </c>
      <c r="P246" s="275">
        <v>83823.3</v>
      </c>
      <c r="Q246" s="275">
        <v>0</v>
      </c>
      <c r="R246" s="309">
        <v>0</v>
      </c>
      <c r="S246" s="78"/>
      <c r="T246" s="373">
        <f>SUM(G246:S246)</f>
        <v>117561.60000000001</v>
      </c>
      <c r="U246" s="78"/>
      <c r="V246" s="77"/>
      <c r="W246" s="78"/>
      <c r="X246" s="77">
        <v>0</v>
      </c>
      <c r="Y246" s="77"/>
      <c r="Z246" s="77">
        <f t="shared" si="10"/>
        <v>200000</v>
      </c>
      <c r="AA246" s="77"/>
      <c r="AB246" s="98">
        <f>Z246/D246*100%</f>
        <v>1</v>
      </c>
      <c r="AC246" s="78"/>
      <c r="AD246" s="373">
        <v>0</v>
      </c>
      <c r="AE246" s="70"/>
      <c r="AF246" s="91"/>
      <c r="AG246" s="91"/>
      <c r="AH246" s="67"/>
      <c r="AI246" s="67"/>
    </row>
    <row r="247" spans="1:35" s="68" customFormat="1">
      <c r="A247" s="166" t="s">
        <v>231</v>
      </c>
      <c r="B247" s="166" t="s">
        <v>133</v>
      </c>
      <c r="C247" s="167" t="s">
        <v>133</v>
      </c>
      <c r="D247" s="373">
        <v>200000</v>
      </c>
      <c r="E247" s="77"/>
      <c r="F247" s="77"/>
      <c r="G247" s="308"/>
      <c r="H247" s="275">
        <v>0</v>
      </c>
      <c r="I247" s="275"/>
      <c r="J247" s="275">
        <v>0</v>
      </c>
      <c r="K247" s="275">
        <v>0</v>
      </c>
      <c r="L247" s="275">
        <v>0</v>
      </c>
      <c r="M247" s="275">
        <v>0</v>
      </c>
      <c r="N247" s="275">
        <v>0</v>
      </c>
      <c r="O247" s="275">
        <v>0</v>
      </c>
      <c r="P247" s="275">
        <v>0</v>
      </c>
      <c r="Q247" s="275">
        <v>0</v>
      </c>
      <c r="R247" s="309">
        <v>0</v>
      </c>
      <c r="S247" s="78"/>
      <c r="T247" s="373">
        <f>SUM(G247:S247)</f>
        <v>0</v>
      </c>
      <c r="U247" s="78"/>
      <c r="V247" s="77"/>
      <c r="W247" s="78"/>
      <c r="X247" s="77">
        <v>0</v>
      </c>
      <c r="Y247" s="77"/>
      <c r="Z247" s="77">
        <f t="shared" si="10"/>
        <v>200000</v>
      </c>
      <c r="AA247" s="77"/>
      <c r="AB247" s="98">
        <f>Z247/D247*100%</f>
        <v>1</v>
      </c>
      <c r="AC247" s="78"/>
      <c r="AD247" s="373">
        <v>0</v>
      </c>
      <c r="AE247" s="70"/>
      <c r="AF247" s="91"/>
      <c r="AG247" s="91"/>
      <c r="AH247" s="67"/>
      <c r="AI247" s="67"/>
    </row>
    <row r="248" spans="1:35" s="68" customFormat="1">
      <c r="A248" s="166" t="s">
        <v>232</v>
      </c>
      <c r="B248" s="92"/>
      <c r="C248" s="92" t="s">
        <v>233</v>
      </c>
      <c r="D248" s="373">
        <v>0</v>
      </c>
      <c r="E248" s="77"/>
      <c r="F248" s="77"/>
      <c r="G248" s="308">
        <v>0</v>
      </c>
      <c r="H248" s="275">
        <v>0</v>
      </c>
      <c r="I248" s="275">
        <v>0</v>
      </c>
      <c r="J248" s="275">
        <v>0</v>
      </c>
      <c r="K248" s="275">
        <v>0</v>
      </c>
      <c r="L248" s="275">
        <v>0</v>
      </c>
      <c r="M248" s="275">
        <v>0</v>
      </c>
      <c r="N248" s="275">
        <v>0</v>
      </c>
      <c r="O248" s="275">
        <v>0</v>
      </c>
      <c r="P248" s="275">
        <v>0</v>
      </c>
      <c r="Q248" s="275">
        <v>0</v>
      </c>
      <c r="R248" s="309">
        <v>0</v>
      </c>
      <c r="S248" s="78"/>
      <c r="T248" s="373">
        <f>SUM(G248:S248)</f>
        <v>0</v>
      </c>
      <c r="U248" s="78"/>
      <c r="V248" s="77"/>
      <c r="W248" s="78"/>
      <c r="X248" s="77">
        <v>25000</v>
      </c>
      <c r="Y248" s="77"/>
      <c r="Z248" s="77">
        <f t="shared" si="10"/>
        <v>0</v>
      </c>
      <c r="AA248" s="77"/>
      <c r="AB248" s="199" t="s">
        <v>199</v>
      </c>
      <c r="AC248" s="78"/>
      <c r="AD248" s="373">
        <v>24910</v>
      </c>
      <c r="AE248" s="70"/>
      <c r="AF248" s="91"/>
      <c r="AG248" s="91"/>
      <c r="AH248" s="67"/>
      <c r="AI248" s="67"/>
    </row>
    <row r="249" spans="1:35" s="68" customFormat="1">
      <c r="A249" s="166" t="s">
        <v>234</v>
      </c>
      <c r="B249" s="166"/>
      <c r="C249" s="167" t="s">
        <v>133</v>
      </c>
      <c r="D249" s="373">
        <v>0</v>
      </c>
      <c r="E249" s="77"/>
      <c r="F249" s="77"/>
      <c r="G249" s="308">
        <v>0</v>
      </c>
      <c r="H249" s="275">
        <v>0</v>
      </c>
      <c r="I249" s="275">
        <v>0</v>
      </c>
      <c r="J249" s="275">
        <v>0</v>
      </c>
      <c r="K249" s="275">
        <v>0</v>
      </c>
      <c r="L249" s="275">
        <v>0</v>
      </c>
      <c r="M249" s="275">
        <v>0</v>
      </c>
      <c r="N249" s="275">
        <v>0</v>
      </c>
      <c r="O249" s="275">
        <v>0</v>
      </c>
      <c r="P249" s="275">
        <v>0</v>
      </c>
      <c r="Q249" s="275">
        <v>0</v>
      </c>
      <c r="R249" s="309">
        <v>0</v>
      </c>
      <c r="S249" s="78"/>
      <c r="T249" s="373">
        <f>SUM(G249:S249)</f>
        <v>0</v>
      </c>
      <c r="U249" s="78"/>
      <c r="V249" s="77"/>
      <c r="W249" s="78"/>
      <c r="X249" s="77">
        <v>40000</v>
      </c>
      <c r="Y249" s="77"/>
      <c r="Z249" s="77">
        <f t="shared" si="10"/>
        <v>0</v>
      </c>
      <c r="AA249" s="77"/>
      <c r="AB249" s="199" t="s">
        <v>199</v>
      </c>
      <c r="AC249" s="78"/>
      <c r="AD249" s="373">
        <v>41506</v>
      </c>
      <c r="AE249" s="70"/>
      <c r="AF249" s="91"/>
      <c r="AG249" s="91"/>
      <c r="AH249" s="67"/>
      <c r="AI249" s="67"/>
    </row>
    <row r="250" spans="1:35" s="68" customFormat="1">
      <c r="A250" s="88" t="s">
        <v>235</v>
      </c>
      <c r="B250" s="68" t="s">
        <v>178</v>
      </c>
      <c r="C250" s="201" t="s">
        <v>188</v>
      </c>
      <c r="D250" s="373">
        <v>20000</v>
      </c>
      <c r="E250" s="77"/>
      <c r="F250" s="77"/>
      <c r="G250" s="308">
        <v>0</v>
      </c>
      <c r="H250" s="275">
        <v>0</v>
      </c>
      <c r="I250" s="275">
        <v>0</v>
      </c>
      <c r="J250" s="275">
        <v>0</v>
      </c>
      <c r="K250" s="275">
        <v>0</v>
      </c>
      <c r="L250" s="275">
        <v>0</v>
      </c>
      <c r="M250" s="275">
        <v>0</v>
      </c>
      <c r="N250" s="275">
        <v>0</v>
      </c>
      <c r="O250" s="275">
        <v>0</v>
      </c>
      <c r="P250" s="275">
        <v>0</v>
      </c>
      <c r="Q250" s="275">
        <v>0</v>
      </c>
      <c r="R250" s="309">
        <v>0</v>
      </c>
      <c r="S250" s="78"/>
      <c r="T250" s="373">
        <f>SUM(G250:S250)</f>
        <v>0</v>
      </c>
      <c r="U250" s="78"/>
      <c r="V250" s="77"/>
      <c r="W250" s="177"/>
      <c r="X250" s="77">
        <v>16400</v>
      </c>
      <c r="Y250" s="77"/>
      <c r="Z250" s="77">
        <f t="shared" si="10"/>
        <v>20000</v>
      </c>
      <c r="AA250" s="77"/>
      <c r="AB250" s="98">
        <f>Z250/D250*100%</f>
        <v>1</v>
      </c>
      <c r="AC250" s="78"/>
      <c r="AD250" s="373">
        <v>0</v>
      </c>
      <c r="AE250" s="70"/>
      <c r="AF250" s="91"/>
      <c r="AG250" s="91"/>
      <c r="AH250" s="67"/>
      <c r="AI250" s="67"/>
    </row>
    <row r="251" spans="1:35" s="68" customFormat="1" ht="17.25" customHeight="1">
      <c r="A251" s="73"/>
      <c r="B251" s="153"/>
      <c r="C251" s="182"/>
      <c r="D251" s="385">
        <f>SUM(D210:D250)</f>
        <v>1900050</v>
      </c>
      <c r="E251" s="90"/>
      <c r="F251" s="90"/>
      <c r="G251" s="320">
        <f>SUM(G210:G250)</f>
        <v>182100</v>
      </c>
      <c r="H251" s="281">
        <f>SUM(H210:H250)</f>
        <v>374.53</v>
      </c>
      <c r="I251" s="281">
        <f>SUM(I210:I250)</f>
        <v>18612.439999999999</v>
      </c>
      <c r="J251" s="281">
        <f>SUM(J210:J250)</f>
        <v>331858.3</v>
      </c>
      <c r="K251" s="281">
        <f>SUM(K210:K250)</f>
        <v>49470.59</v>
      </c>
      <c r="L251" s="281">
        <f>SUM(L210:L250)</f>
        <v>45586</v>
      </c>
      <c r="M251" s="281">
        <f>SUM(M210:M250)</f>
        <v>179084.9</v>
      </c>
      <c r="N251" s="281">
        <f>SUM(N210:N250)</f>
        <v>17400</v>
      </c>
      <c r="O251" s="281">
        <f>SUM(O210:O250)</f>
        <v>-136452.83000000002</v>
      </c>
      <c r="P251" s="281">
        <f>SUM(P210:P250)</f>
        <v>188414.44</v>
      </c>
      <c r="Q251" s="281">
        <f>SUM(Q210:Q250)</f>
        <v>0</v>
      </c>
      <c r="R251" s="321">
        <f>SUM(R210:R250)</f>
        <v>0</v>
      </c>
      <c r="S251" s="90"/>
      <c r="T251" s="385">
        <f>SUM(G251:S251)</f>
        <v>876448.36999999988</v>
      </c>
      <c r="U251" s="90"/>
      <c r="V251" s="90"/>
      <c r="W251" s="132"/>
      <c r="X251" s="110">
        <f>SUM(X210:X250)</f>
        <v>1305840</v>
      </c>
      <c r="Y251" s="110"/>
      <c r="Z251" s="110">
        <f t="shared" si="10"/>
        <v>1717950</v>
      </c>
      <c r="AA251" s="90"/>
      <c r="AB251" s="111">
        <f>Z251/D251*100%</f>
        <v>0.90416041683113602</v>
      </c>
      <c r="AC251" s="90"/>
      <c r="AD251" s="385">
        <f>SUM(AD210:AD250)</f>
        <v>1204789.48</v>
      </c>
      <c r="AE251" s="94"/>
      <c r="AF251" s="119"/>
      <c r="AG251" s="119"/>
      <c r="AH251" s="67"/>
      <c r="AI251" s="67"/>
    </row>
    <row r="252" spans="1:35" s="68" customFormat="1" ht="15.75" customHeight="1">
      <c r="A252" s="73" t="s">
        <v>236</v>
      </c>
      <c r="B252" s="202"/>
      <c r="C252" s="203"/>
      <c r="D252" s="373"/>
      <c r="E252" s="77"/>
      <c r="F252" s="77"/>
      <c r="G252" s="308"/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309"/>
      <c r="S252" s="77"/>
      <c r="T252" s="373"/>
      <c r="U252" s="78"/>
      <c r="V252" s="77"/>
      <c r="W252" s="177"/>
      <c r="X252" s="77"/>
      <c r="Y252" s="77"/>
      <c r="Z252" s="77"/>
      <c r="AA252" s="77"/>
      <c r="AB252" s="98"/>
      <c r="AC252" s="78"/>
      <c r="AD252" s="373"/>
      <c r="AE252" s="70"/>
      <c r="AF252" s="91"/>
      <c r="AG252" s="91"/>
      <c r="AH252" s="67"/>
      <c r="AI252" s="67"/>
    </row>
    <row r="253" spans="1:35" s="212" customFormat="1">
      <c r="A253" s="204" t="s">
        <v>237</v>
      </c>
      <c r="B253" s="205"/>
      <c r="C253" s="204"/>
      <c r="D253" s="394">
        <v>550000</v>
      </c>
      <c r="E253" s="207"/>
      <c r="F253" s="207"/>
      <c r="G253" s="350">
        <v>0</v>
      </c>
      <c r="H253" s="296">
        <v>0</v>
      </c>
      <c r="I253" s="296">
        <v>0</v>
      </c>
      <c r="J253" s="296">
        <v>0</v>
      </c>
      <c r="K253" s="296">
        <v>0</v>
      </c>
      <c r="L253" s="296">
        <v>0</v>
      </c>
      <c r="M253" s="296">
        <v>229404.98</v>
      </c>
      <c r="N253" s="296">
        <v>0</v>
      </c>
      <c r="O253" s="296">
        <v>-91809.11</v>
      </c>
      <c r="P253" s="296">
        <v>238304.43</v>
      </c>
      <c r="Q253" s="296"/>
      <c r="R253" s="351">
        <v>0</v>
      </c>
      <c r="S253" s="206"/>
      <c r="T253" s="394">
        <f>SUM(G253:S253)</f>
        <v>375900.3</v>
      </c>
      <c r="U253" s="207"/>
      <c r="V253" s="207"/>
      <c r="W253" s="207"/>
      <c r="X253" s="207"/>
      <c r="Y253" s="207"/>
      <c r="Z253" s="206">
        <f>D253-G253</f>
        <v>550000</v>
      </c>
      <c r="AA253" s="207"/>
      <c r="AB253" s="208">
        <f>Z253/D253*100%</f>
        <v>1</v>
      </c>
      <c r="AC253" s="207"/>
      <c r="AD253" s="394">
        <v>0</v>
      </c>
      <c r="AE253" s="209"/>
      <c r="AF253" s="210"/>
      <c r="AG253" s="210"/>
      <c r="AH253" s="211"/>
      <c r="AI253" s="211"/>
    </row>
    <row r="254" spans="1:35" s="212" customFormat="1">
      <c r="A254" s="204"/>
      <c r="B254" s="205"/>
      <c r="C254" s="204"/>
      <c r="D254" s="394"/>
      <c r="E254" s="207"/>
      <c r="F254" s="207"/>
      <c r="G254" s="350"/>
      <c r="H254" s="296"/>
      <c r="I254" s="296"/>
      <c r="J254" s="296"/>
      <c r="K254" s="296"/>
      <c r="L254" s="296"/>
      <c r="M254" s="296"/>
      <c r="N254" s="296"/>
      <c r="O254" s="296"/>
      <c r="P254" s="296"/>
      <c r="Q254" s="296"/>
      <c r="R254" s="351"/>
      <c r="S254" s="206"/>
      <c r="T254" s="394"/>
      <c r="U254" s="207"/>
      <c r="V254" s="207"/>
      <c r="W254" s="207"/>
      <c r="X254" s="207"/>
      <c r="Y254" s="207"/>
      <c r="Z254" s="206"/>
      <c r="AA254" s="207"/>
      <c r="AB254" s="208"/>
      <c r="AC254" s="207"/>
      <c r="AD254" s="394"/>
      <c r="AE254" s="209"/>
      <c r="AF254" s="210"/>
      <c r="AG254" s="210"/>
      <c r="AH254" s="211"/>
      <c r="AI254" s="211"/>
    </row>
    <row r="255" spans="1:35" s="212" customFormat="1">
      <c r="A255" s="204" t="s">
        <v>238</v>
      </c>
      <c r="B255" s="205"/>
      <c r="C255" s="204"/>
      <c r="D255" s="394">
        <v>60000</v>
      </c>
      <c r="E255" s="207"/>
      <c r="F255" s="207"/>
      <c r="G255" s="350"/>
      <c r="H255" s="296"/>
      <c r="I255" s="296"/>
      <c r="J255" s="296"/>
      <c r="K255" s="296"/>
      <c r="L255" s="296"/>
      <c r="M255" s="296"/>
      <c r="N255" s="296"/>
      <c r="O255" s="296">
        <v>0</v>
      </c>
      <c r="P255" s="296">
        <v>60009.99</v>
      </c>
      <c r="Q255" s="296">
        <v>0</v>
      </c>
      <c r="R255" s="351">
        <v>0</v>
      </c>
      <c r="S255" s="206"/>
      <c r="T255" s="394">
        <f>SUM(G255:S255)</f>
        <v>60009.99</v>
      </c>
      <c r="U255" s="207"/>
      <c r="V255" s="207"/>
      <c r="W255" s="207"/>
      <c r="X255" s="207"/>
      <c r="Y255" s="207"/>
      <c r="Z255" s="206">
        <f>D255-G255</f>
        <v>60000</v>
      </c>
      <c r="AA255" s="207"/>
      <c r="AB255" s="208">
        <f>Z255/D255*100%</f>
        <v>1</v>
      </c>
      <c r="AC255" s="207"/>
      <c r="AD255" s="394">
        <v>0</v>
      </c>
      <c r="AE255" s="209"/>
      <c r="AF255" s="210"/>
      <c r="AG255" s="210"/>
      <c r="AH255" s="211"/>
      <c r="AI255" s="211"/>
    </row>
    <row r="256" spans="1:35" s="212" customFormat="1">
      <c r="A256" s="204" t="s">
        <v>239</v>
      </c>
      <c r="B256" s="205"/>
      <c r="C256" s="204"/>
      <c r="D256" s="394">
        <v>40000</v>
      </c>
      <c r="E256" s="207"/>
      <c r="F256" s="207"/>
      <c r="G256" s="350">
        <v>0</v>
      </c>
      <c r="H256" s="296">
        <v>0</v>
      </c>
      <c r="I256" s="296">
        <v>0</v>
      </c>
      <c r="J256" s="296">
        <v>0</v>
      </c>
      <c r="K256" s="296">
        <v>0</v>
      </c>
      <c r="L256" s="296">
        <v>0</v>
      </c>
      <c r="M256" s="296">
        <v>0</v>
      </c>
      <c r="N256" s="296">
        <v>0</v>
      </c>
      <c r="O256" s="296">
        <v>0</v>
      </c>
      <c r="P256" s="296">
        <v>0</v>
      </c>
      <c r="Q256" s="296">
        <v>0</v>
      </c>
      <c r="R256" s="351">
        <v>0</v>
      </c>
      <c r="S256" s="206"/>
      <c r="T256" s="394">
        <f>SUM(G256:S256)</f>
        <v>0</v>
      </c>
      <c r="U256" s="207"/>
      <c r="V256" s="207"/>
      <c r="W256" s="207"/>
      <c r="X256" s="207"/>
      <c r="Y256" s="207"/>
      <c r="Z256" s="206">
        <f>D256-G256</f>
        <v>40000</v>
      </c>
      <c r="AA256" s="207"/>
      <c r="AB256" s="208">
        <f>Z256/D256*100%</f>
        <v>1</v>
      </c>
      <c r="AC256" s="207"/>
      <c r="AD256" s="394">
        <v>0</v>
      </c>
      <c r="AE256" s="209"/>
      <c r="AF256" s="210"/>
      <c r="AG256" s="210"/>
      <c r="AH256" s="211"/>
      <c r="AI256" s="211"/>
    </row>
    <row r="257" spans="1:35" s="212" customFormat="1">
      <c r="A257" s="204"/>
      <c r="B257" s="205"/>
      <c r="C257" s="204"/>
      <c r="D257" s="394"/>
      <c r="E257" s="207"/>
      <c r="F257" s="207"/>
      <c r="G257" s="350"/>
      <c r="H257" s="296"/>
      <c r="I257" s="296"/>
      <c r="J257" s="296"/>
      <c r="K257" s="296"/>
      <c r="L257" s="296"/>
      <c r="M257" s="296"/>
      <c r="N257" s="296"/>
      <c r="O257" s="296"/>
      <c r="P257" s="296"/>
      <c r="Q257" s="296"/>
      <c r="R257" s="351"/>
      <c r="S257" s="206"/>
      <c r="T257" s="394"/>
      <c r="U257" s="207"/>
      <c r="V257" s="207"/>
      <c r="W257" s="207"/>
      <c r="X257" s="207"/>
      <c r="Y257" s="207"/>
      <c r="Z257" s="206"/>
      <c r="AA257" s="207"/>
      <c r="AB257" s="208"/>
      <c r="AC257" s="207"/>
      <c r="AD257" s="394"/>
      <c r="AE257" s="209"/>
      <c r="AF257" s="210"/>
      <c r="AG257" s="210"/>
      <c r="AH257" s="211"/>
      <c r="AI257" s="211"/>
    </row>
    <row r="258" spans="1:35" s="212" customFormat="1">
      <c r="A258" s="204" t="s">
        <v>240</v>
      </c>
      <c r="B258" s="205"/>
      <c r="C258" s="204"/>
      <c r="D258" s="394">
        <v>150000</v>
      </c>
      <c r="E258" s="207"/>
      <c r="F258" s="207"/>
      <c r="G258" s="350">
        <v>0</v>
      </c>
      <c r="H258" s="296">
        <v>0</v>
      </c>
      <c r="I258" s="296">
        <v>0</v>
      </c>
      <c r="J258" s="296">
        <v>0</v>
      </c>
      <c r="K258" s="296">
        <v>0</v>
      </c>
      <c r="L258" s="296">
        <v>0</v>
      </c>
      <c r="M258" s="296">
        <v>0</v>
      </c>
      <c r="N258" s="296">
        <v>0</v>
      </c>
      <c r="O258" s="296">
        <v>0</v>
      </c>
      <c r="P258" s="296">
        <v>118002.55</v>
      </c>
      <c r="Q258" s="296">
        <v>0</v>
      </c>
      <c r="R258" s="351">
        <v>0</v>
      </c>
      <c r="S258" s="206"/>
      <c r="T258" s="394">
        <f>SUM(G258:S258)</f>
        <v>118002.55</v>
      </c>
      <c r="U258" s="207"/>
      <c r="V258" s="207"/>
      <c r="W258" s="207"/>
      <c r="X258" s="207"/>
      <c r="Y258" s="207"/>
      <c r="Z258" s="206">
        <f>D258-G258</f>
        <v>150000</v>
      </c>
      <c r="AA258" s="207"/>
      <c r="AB258" s="208">
        <f>Z258/D258*100%</f>
        <v>1</v>
      </c>
      <c r="AC258" s="207"/>
      <c r="AD258" s="394">
        <v>0</v>
      </c>
      <c r="AE258" s="209"/>
      <c r="AF258" s="210"/>
      <c r="AG258" s="210"/>
      <c r="AH258" s="211"/>
      <c r="AI258" s="211"/>
    </row>
    <row r="259" spans="1:35" s="212" customFormat="1">
      <c r="A259" s="204" t="s">
        <v>241</v>
      </c>
      <c r="B259" s="205"/>
      <c r="C259" s="204"/>
      <c r="D259" s="394"/>
      <c r="E259" s="207"/>
      <c r="F259" s="207"/>
      <c r="G259" s="350"/>
      <c r="H259" s="296"/>
      <c r="I259" s="296"/>
      <c r="J259" s="296"/>
      <c r="K259" s="296"/>
      <c r="L259" s="296"/>
      <c r="M259" s="296"/>
      <c r="N259" s="296"/>
      <c r="O259" s="296"/>
      <c r="P259" s="296"/>
      <c r="Q259" s="296"/>
      <c r="R259" s="351"/>
      <c r="S259" s="206"/>
      <c r="T259" s="394"/>
      <c r="U259" s="207"/>
      <c r="V259" s="207"/>
      <c r="W259" s="207"/>
      <c r="X259" s="207"/>
      <c r="Y259" s="207"/>
      <c r="Z259" s="206"/>
      <c r="AA259" s="207"/>
      <c r="AB259" s="208"/>
      <c r="AC259" s="207"/>
      <c r="AD259" s="394"/>
      <c r="AE259" s="209"/>
      <c r="AF259" s="210"/>
      <c r="AG259" s="210"/>
      <c r="AH259" s="211"/>
      <c r="AI259" s="211"/>
    </row>
    <row r="260" spans="1:35" s="212" customFormat="1">
      <c r="A260" s="204"/>
      <c r="B260" s="205"/>
      <c r="C260" s="204"/>
      <c r="D260" s="394"/>
      <c r="E260" s="207"/>
      <c r="F260" s="207"/>
      <c r="G260" s="350"/>
      <c r="H260" s="296"/>
      <c r="I260" s="296"/>
      <c r="J260" s="296"/>
      <c r="K260" s="296"/>
      <c r="L260" s="296"/>
      <c r="M260" s="296"/>
      <c r="N260" s="296"/>
      <c r="O260" s="296"/>
      <c r="P260" s="296"/>
      <c r="Q260" s="296"/>
      <c r="R260" s="351"/>
      <c r="S260" s="206"/>
      <c r="T260" s="394"/>
      <c r="U260" s="207"/>
      <c r="V260" s="207"/>
      <c r="W260" s="207"/>
      <c r="X260" s="207"/>
      <c r="Y260" s="207"/>
      <c r="Z260" s="206"/>
      <c r="AA260" s="207"/>
      <c r="AB260" s="208"/>
      <c r="AC260" s="207"/>
      <c r="AD260" s="394"/>
      <c r="AE260" s="209"/>
      <c r="AF260" s="210"/>
      <c r="AG260" s="210"/>
      <c r="AH260" s="211"/>
      <c r="AI260" s="211"/>
    </row>
    <row r="261" spans="1:35" s="212" customFormat="1">
      <c r="A261" s="204" t="s">
        <v>242</v>
      </c>
      <c r="B261" s="205"/>
      <c r="C261" s="204"/>
      <c r="D261" s="394">
        <v>300000</v>
      </c>
      <c r="E261" s="207"/>
      <c r="F261" s="207"/>
      <c r="G261" s="350">
        <v>0</v>
      </c>
      <c r="H261" s="296">
        <v>0</v>
      </c>
      <c r="I261" s="296">
        <v>318800</v>
      </c>
      <c r="J261" s="296">
        <v>0</v>
      </c>
      <c r="K261" s="296">
        <v>0</v>
      </c>
      <c r="L261" s="296">
        <v>0</v>
      </c>
      <c r="M261" s="296">
        <v>0</v>
      </c>
      <c r="N261" s="296">
        <v>0</v>
      </c>
      <c r="O261" s="296">
        <v>0</v>
      </c>
      <c r="P261" s="296">
        <v>0</v>
      </c>
      <c r="Q261" s="296">
        <v>0</v>
      </c>
      <c r="R261" s="351">
        <v>0</v>
      </c>
      <c r="S261" s="206"/>
      <c r="T261" s="394">
        <f>SUM(G261:S261)</f>
        <v>318800</v>
      </c>
      <c r="U261" s="207"/>
      <c r="V261" s="207"/>
      <c r="W261" s="207"/>
      <c r="X261" s="207"/>
      <c r="Y261" s="207"/>
      <c r="Z261" s="206">
        <f>D261-G261</f>
        <v>300000</v>
      </c>
      <c r="AA261" s="207"/>
      <c r="AB261" s="208">
        <f>Z261/D261*100%</f>
        <v>1</v>
      </c>
      <c r="AC261" s="207"/>
      <c r="AD261" s="394">
        <v>0</v>
      </c>
      <c r="AE261" s="209"/>
      <c r="AF261" s="210"/>
      <c r="AG261" s="210"/>
      <c r="AH261" s="211"/>
      <c r="AI261" s="211"/>
    </row>
    <row r="262" spans="1:35" s="212" customFormat="1">
      <c r="A262" s="204"/>
      <c r="B262" s="205"/>
      <c r="C262" s="204"/>
      <c r="D262" s="394"/>
      <c r="E262" s="207"/>
      <c r="F262" s="207"/>
      <c r="G262" s="350"/>
      <c r="H262" s="296"/>
      <c r="I262" s="296"/>
      <c r="J262" s="296"/>
      <c r="K262" s="296"/>
      <c r="L262" s="296"/>
      <c r="M262" s="296"/>
      <c r="N262" s="296"/>
      <c r="O262" s="296"/>
      <c r="P262" s="296"/>
      <c r="Q262" s="296"/>
      <c r="R262" s="351"/>
      <c r="S262" s="206"/>
      <c r="T262" s="394"/>
      <c r="U262" s="207"/>
      <c r="V262" s="207"/>
      <c r="W262" s="207"/>
      <c r="X262" s="207"/>
      <c r="Y262" s="207"/>
      <c r="Z262" s="206"/>
      <c r="AA262" s="207"/>
      <c r="AB262" s="208"/>
      <c r="AC262" s="207"/>
      <c r="AD262" s="394"/>
      <c r="AE262" s="209"/>
      <c r="AF262" s="210"/>
      <c r="AG262" s="210"/>
      <c r="AH262" s="211"/>
      <c r="AI262" s="211"/>
    </row>
    <row r="263" spans="1:35" s="212" customFormat="1">
      <c r="A263" s="204" t="s">
        <v>243</v>
      </c>
      <c r="B263" s="205"/>
      <c r="C263" s="204"/>
      <c r="D263" s="394">
        <v>400000</v>
      </c>
      <c r="E263" s="207"/>
      <c r="F263" s="207"/>
      <c r="G263" s="350">
        <v>0</v>
      </c>
      <c r="H263" s="296">
        <v>0</v>
      </c>
      <c r="I263" s="296">
        <v>0</v>
      </c>
      <c r="J263" s="296">
        <v>0</v>
      </c>
      <c r="K263" s="296">
        <v>0</v>
      </c>
      <c r="L263" s="296">
        <v>0</v>
      </c>
      <c r="M263" s="296">
        <v>0</v>
      </c>
      <c r="N263" s="296">
        <v>0</v>
      </c>
      <c r="O263" s="296">
        <v>0</v>
      </c>
      <c r="P263" s="296">
        <v>0</v>
      </c>
      <c r="Q263" s="296">
        <v>0</v>
      </c>
      <c r="R263" s="351">
        <v>0</v>
      </c>
      <c r="S263" s="206"/>
      <c r="T263" s="395">
        <f>SUM(G263:S263)</f>
        <v>0</v>
      </c>
      <c r="U263" s="207"/>
      <c r="V263" s="207"/>
      <c r="W263" s="207"/>
      <c r="X263" s="207"/>
      <c r="Y263" s="207"/>
      <c r="Z263" s="206">
        <f>D263-G263</f>
        <v>400000</v>
      </c>
      <c r="AA263" s="207"/>
      <c r="AB263" s="213">
        <f>Z263/D263*100%</f>
        <v>1</v>
      </c>
      <c r="AC263" s="207"/>
      <c r="AD263" s="394">
        <v>0</v>
      </c>
      <c r="AE263" s="209"/>
      <c r="AF263" s="210"/>
      <c r="AG263" s="210"/>
      <c r="AH263" s="211"/>
      <c r="AI263" s="211"/>
    </row>
    <row r="264" spans="1:35" s="212" customFormat="1">
      <c r="A264" s="73"/>
      <c r="B264" s="205"/>
      <c r="C264" s="204"/>
      <c r="D264" s="409">
        <f>SUM(D253:D263)</f>
        <v>1500000</v>
      </c>
      <c r="E264" s="207"/>
      <c r="F264" s="207"/>
      <c r="G264" s="352">
        <f>SUM(G253:G263)</f>
        <v>0</v>
      </c>
      <c r="H264" s="297">
        <f>SUM(H253:H263)</f>
        <v>0</v>
      </c>
      <c r="I264" s="297">
        <f>SUM(I253:I263)</f>
        <v>318800</v>
      </c>
      <c r="J264" s="297">
        <f>SUM(J253:J263)</f>
        <v>0</v>
      </c>
      <c r="K264" s="297">
        <f>SUM(K253:K263)</f>
        <v>0</v>
      </c>
      <c r="L264" s="297">
        <f>SUM(L253:L263)</f>
        <v>0</v>
      </c>
      <c r="M264" s="297">
        <f>SUM(M253:M263)</f>
        <v>229404.98</v>
      </c>
      <c r="N264" s="297">
        <f>SUM(N253:N263)</f>
        <v>0</v>
      </c>
      <c r="O264" s="297">
        <f>SUM(O253:O263)</f>
        <v>-91809.11</v>
      </c>
      <c r="P264" s="297">
        <f>SUM(P253:P263)</f>
        <v>416316.97</v>
      </c>
      <c r="Q264" s="297">
        <f>SUM(Q253:Q263)</f>
        <v>0</v>
      </c>
      <c r="R264" s="353">
        <f>SUM(R253:R263)</f>
        <v>0</v>
      </c>
      <c r="S264" s="206"/>
      <c r="T264" s="394">
        <f>SUM(G264:S264)</f>
        <v>872712.84</v>
      </c>
      <c r="U264" s="207"/>
      <c r="V264" s="207"/>
      <c r="W264" s="207"/>
      <c r="X264" s="207"/>
      <c r="Y264" s="207"/>
      <c r="Z264" s="214">
        <f>SUM(Z253:Z263)</f>
        <v>1500000</v>
      </c>
      <c r="AA264" s="207"/>
      <c r="AB264" s="208">
        <f>Z264/D264*100%</f>
        <v>1</v>
      </c>
      <c r="AC264" s="207"/>
      <c r="AD264" s="409">
        <f>SUM(AD253:AD263)</f>
        <v>0</v>
      </c>
      <c r="AE264" s="209"/>
      <c r="AF264" s="210"/>
      <c r="AG264" s="210"/>
      <c r="AH264" s="211"/>
      <c r="AI264" s="211"/>
    </row>
    <row r="265" spans="1:35" s="212" customFormat="1" ht="12.75" customHeight="1">
      <c r="A265" s="204"/>
      <c r="B265" s="205"/>
      <c r="C265" s="204"/>
      <c r="D265" s="394"/>
      <c r="E265" s="207"/>
      <c r="F265" s="207"/>
      <c r="G265" s="354"/>
      <c r="H265" s="298"/>
      <c r="I265" s="298"/>
      <c r="J265" s="298"/>
      <c r="K265" s="298"/>
      <c r="L265" s="298"/>
      <c r="M265" s="298"/>
      <c r="N265" s="298"/>
      <c r="O265" s="298"/>
      <c r="P265" s="298"/>
      <c r="Q265" s="298"/>
      <c r="R265" s="355"/>
      <c r="S265" s="207"/>
      <c r="T265" s="396"/>
      <c r="U265" s="207"/>
      <c r="V265" s="207"/>
      <c r="W265" s="207"/>
      <c r="X265" s="207"/>
      <c r="Y265" s="207"/>
      <c r="Z265" s="207"/>
      <c r="AA265" s="207"/>
      <c r="AB265" s="215"/>
      <c r="AC265" s="207"/>
      <c r="AD265" s="396"/>
      <c r="AE265" s="209"/>
      <c r="AF265" s="210"/>
      <c r="AG265" s="210"/>
      <c r="AH265" s="211"/>
      <c r="AI265" s="211"/>
    </row>
    <row r="266" spans="1:35" s="68" customFormat="1">
      <c r="A266" s="192" t="s">
        <v>244</v>
      </c>
      <c r="B266" s="192"/>
      <c r="C266" s="193"/>
      <c r="D266" s="397">
        <f>D251+D264</f>
        <v>3400050</v>
      </c>
      <c r="E266" s="216"/>
      <c r="F266" s="216"/>
      <c r="G266" s="356">
        <f>G251+G264</f>
        <v>182100</v>
      </c>
      <c r="H266" s="299">
        <f>H251+H264</f>
        <v>374.53</v>
      </c>
      <c r="I266" s="299">
        <f>I251+I264</f>
        <v>337412.44</v>
      </c>
      <c r="J266" s="299">
        <f>J251+J264</f>
        <v>331858.3</v>
      </c>
      <c r="K266" s="299">
        <f>K251+K264</f>
        <v>49470.59</v>
      </c>
      <c r="L266" s="299">
        <f>L251+L264</f>
        <v>45586</v>
      </c>
      <c r="M266" s="299">
        <f>M251+M264</f>
        <v>408489.88</v>
      </c>
      <c r="N266" s="299">
        <f>N251+N264</f>
        <v>17400</v>
      </c>
      <c r="O266" s="299">
        <f>O251+O264</f>
        <v>-228261.94</v>
      </c>
      <c r="P266" s="299">
        <f>P251+P264</f>
        <v>604731.40999999992</v>
      </c>
      <c r="Q266" s="299">
        <f>Q251+Q264</f>
        <v>0</v>
      </c>
      <c r="R266" s="357">
        <f>R251+R264</f>
        <v>0</v>
      </c>
      <c r="S266" s="216"/>
      <c r="T266" s="397">
        <f>SUM(G266:S266)</f>
        <v>1749161.21</v>
      </c>
      <c r="U266" s="216"/>
      <c r="V266" s="216"/>
      <c r="W266" s="216"/>
      <c r="X266" s="216">
        <f>X251</f>
        <v>1305840</v>
      </c>
      <c r="Y266" s="216"/>
      <c r="Z266" s="216">
        <f>D266-G266</f>
        <v>3217950</v>
      </c>
      <c r="AA266" s="216"/>
      <c r="AB266" s="217">
        <f>Z266/D266*100%</f>
        <v>0.94644196408876335</v>
      </c>
      <c r="AC266" s="216"/>
      <c r="AD266" s="397">
        <f>AD251+AD264</f>
        <v>1204789.48</v>
      </c>
      <c r="AE266" s="70"/>
      <c r="AF266" s="119"/>
      <c r="AG266" s="119"/>
      <c r="AH266" s="67"/>
      <c r="AI266" s="67"/>
    </row>
    <row r="267" spans="1:35" s="68" customFormat="1">
      <c r="A267" s="218" t="s">
        <v>245</v>
      </c>
      <c r="B267" s="218"/>
      <c r="C267" s="219"/>
      <c r="D267" s="398"/>
      <c r="E267" s="220"/>
      <c r="F267" s="220"/>
      <c r="G267" s="358"/>
      <c r="H267" s="300"/>
      <c r="I267" s="300"/>
      <c r="J267" s="300"/>
      <c r="K267" s="300"/>
      <c r="L267" s="300"/>
      <c r="M267" s="300"/>
      <c r="N267" s="300"/>
      <c r="O267" s="300"/>
      <c r="P267" s="300"/>
      <c r="Q267" s="300"/>
      <c r="R267" s="359"/>
      <c r="S267" s="220"/>
      <c r="T267" s="398"/>
      <c r="U267" s="220"/>
      <c r="V267" s="220"/>
      <c r="W267" s="221"/>
      <c r="X267" s="220"/>
      <c r="Y267" s="220"/>
      <c r="Z267" s="220"/>
      <c r="AA267" s="220"/>
      <c r="AB267" s="220"/>
      <c r="AC267" s="220"/>
      <c r="AD267" s="398"/>
      <c r="AE267" s="70"/>
      <c r="AF267" s="91"/>
      <c r="AG267" s="91"/>
      <c r="AH267" s="67"/>
      <c r="AI267" s="67"/>
    </row>
    <row r="268" spans="1:35" s="68" customFormat="1">
      <c r="A268" s="154" t="s">
        <v>246</v>
      </c>
      <c r="B268" s="154"/>
      <c r="C268" s="182"/>
      <c r="D268" s="373">
        <v>10000</v>
      </c>
      <c r="E268" s="77"/>
      <c r="F268" s="77"/>
      <c r="G268" s="308">
        <v>0</v>
      </c>
      <c r="H268" s="275">
        <v>0</v>
      </c>
      <c r="I268" s="275">
        <v>0</v>
      </c>
      <c r="J268" s="275">
        <v>0</v>
      </c>
      <c r="K268" s="275">
        <v>4000</v>
      </c>
      <c r="L268" s="275">
        <v>0</v>
      </c>
      <c r="M268" s="275">
        <v>0</v>
      </c>
      <c r="N268" s="275">
        <v>2202</v>
      </c>
      <c r="O268" s="275">
        <v>0</v>
      </c>
      <c r="P268" s="275">
        <v>0</v>
      </c>
      <c r="Q268" s="275"/>
      <c r="R268" s="309"/>
      <c r="S268" s="78"/>
      <c r="T268" s="373">
        <f>SUM(G268:S268)</f>
        <v>6202</v>
      </c>
      <c r="U268" s="78"/>
      <c r="V268" s="77"/>
      <c r="W268" s="78"/>
      <c r="X268" s="77">
        <v>10000</v>
      </c>
      <c r="Y268" s="77"/>
      <c r="Z268" s="77">
        <f t="shared" ref="Z268:Z285" si="11">D268-G268</f>
        <v>10000</v>
      </c>
      <c r="AA268" s="77"/>
      <c r="AB268" s="98">
        <f>Z268/D268*100%</f>
        <v>1</v>
      </c>
      <c r="AC268" s="78"/>
      <c r="AD268" s="373">
        <v>6000</v>
      </c>
      <c r="AE268" s="70"/>
      <c r="AF268" s="91"/>
      <c r="AG268" s="91"/>
      <c r="AH268" s="67"/>
      <c r="AI268" s="67"/>
    </row>
    <row r="269" spans="1:35" s="68" customFormat="1">
      <c r="A269" s="154" t="s">
        <v>247</v>
      </c>
      <c r="B269" s="154"/>
      <c r="C269" s="182"/>
      <c r="D269" s="373">
        <v>120000</v>
      </c>
      <c r="E269" s="77"/>
      <c r="F269" s="77"/>
      <c r="G269" s="308">
        <v>1217</v>
      </c>
      <c r="H269" s="275">
        <v>15010</v>
      </c>
      <c r="I269" s="275">
        <v>2228.7199999999998</v>
      </c>
      <c r="J269" s="275">
        <v>6953.33</v>
      </c>
      <c r="K269" s="275">
        <v>11403.81</v>
      </c>
      <c r="L269" s="275">
        <v>8368</v>
      </c>
      <c r="M269" s="275">
        <v>10245.959999999999</v>
      </c>
      <c r="N269" s="275">
        <v>7980.8</v>
      </c>
      <c r="O269" s="275">
        <v>3137</v>
      </c>
      <c r="P269" s="275">
        <v>15926.69</v>
      </c>
      <c r="Q269" s="275"/>
      <c r="R269" s="309"/>
      <c r="S269" s="77"/>
      <c r="T269" s="373">
        <f>SUM(G269:S269)</f>
        <v>82471.31</v>
      </c>
      <c r="U269" s="78"/>
      <c r="V269" s="77"/>
      <c r="W269" s="78"/>
      <c r="X269" s="77">
        <v>120000</v>
      </c>
      <c r="Y269" s="77"/>
      <c r="Z269" s="77">
        <f t="shared" si="11"/>
        <v>118783</v>
      </c>
      <c r="AA269" s="77"/>
      <c r="AB269" s="98">
        <f>Z269/D269*100%</f>
        <v>0.98985833333333328</v>
      </c>
      <c r="AC269" s="78"/>
      <c r="AD269" s="373">
        <v>91632.1</v>
      </c>
      <c r="AE269" s="70"/>
      <c r="AF269" s="91"/>
      <c r="AG269" s="91"/>
      <c r="AH269" s="67"/>
      <c r="AI269" s="67"/>
    </row>
    <row r="270" spans="1:35" s="68" customFormat="1">
      <c r="A270" s="154" t="s">
        <v>248</v>
      </c>
      <c r="B270" s="154"/>
      <c r="C270" s="182"/>
      <c r="D270" s="373">
        <v>120000</v>
      </c>
      <c r="E270" s="77"/>
      <c r="F270" s="77"/>
      <c r="G270" s="308">
        <v>0</v>
      </c>
      <c r="H270" s="275">
        <v>0</v>
      </c>
      <c r="I270" s="275">
        <v>0</v>
      </c>
      <c r="J270" s="275">
        <v>0</v>
      </c>
      <c r="K270" s="275">
        <v>0</v>
      </c>
      <c r="L270" s="275">
        <v>0</v>
      </c>
      <c r="M270" s="275">
        <v>0</v>
      </c>
      <c r="N270" s="275">
        <v>222.6</v>
      </c>
      <c r="O270" s="275">
        <v>0</v>
      </c>
      <c r="P270" s="275">
        <v>22744.5</v>
      </c>
      <c r="Q270" s="275"/>
      <c r="R270" s="309"/>
      <c r="S270" s="78"/>
      <c r="T270" s="373">
        <f>SUM(G270:S270)</f>
        <v>22967.1</v>
      </c>
      <c r="U270" s="78"/>
      <c r="V270" s="77"/>
      <c r="W270" s="78"/>
      <c r="X270" s="77">
        <v>120000</v>
      </c>
      <c r="Y270" s="77"/>
      <c r="Z270" s="77">
        <f t="shared" si="11"/>
        <v>120000</v>
      </c>
      <c r="AA270" s="77"/>
      <c r="AB270" s="98">
        <f>Z270/D270*100%</f>
        <v>1</v>
      </c>
      <c r="AC270" s="78"/>
      <c r="AD270" s="373">
        <v>110042.2</v>
      </c>
      <c r="AE270" s="70"/>
      <c r="AF270" s="91"/>
      <c r="AG270" s="91"/>
      <c r="AH270" s="67"/>
      <c r="AI270" s="67"/>
    </row>
    <row r="271" spans="1:35" s="68" customFormat="1">
      <c r="A271" s="154" t="s">
        <v>249</v>
      </c>
      <c r="B271" s="154"/>
      <c r="C271" s="182"/>
      <c r="D271" s="373">
        <v>20000</v>
      </c>
      <c r="E271" s="77"/>
      <c r="F271" s="77"/>
      <c r="G271" s="308">
        <v>0</v>
      </c>
      <c r="H271" s="275">
        <v>0</v>
      </c>
      <c r="I271" s="275">
        <v>0</v>
      </c>
      <c r="J271" s="275">
        <v>0</v>
      </c>
      <c r="K271" s="275">
        <v>0</v>
      </c>
      <c r="L271" s="275">
        <v>0</v>
      </c>
      <c r="M271" s="275">
        <v>0</v>
      </c>
      <c r="N271" s="275">
        <v>0</v>
      </c>
      <c r="O271" s="275">
        <v>0</v>
      </c>
      <c r="P271" s="275">
        <v>0</v>
      </c>
      <c r="Q271" s="275">
        <v>0</v>
      </c>
      <c r="R271" s="309">
        <v>0</v>
      </c>
      <c r="S271" s="78"/>
      <c r="T271" s="373">
        <f>SUM(G271:S271)</f>
        <v>0</v>
      </c>
      <c r="U271" s="78"/>
      <c r="V271" s="77"/>
      <c r="W271" s="78"/>
      <c r="X271" s="77">
        <v>20000</v>
      </c>
      <c r="Y271" s="77"/>
      <c r="Z271" s="77">
        <f t="shared" si="11"/>
        <v>20000</v>
      </c>
      <c r="AA271" s="77"/>
      <c r="AB271" s="98">
        <f>Z271/D271*100%</f>
        <v>1</v>
      </c>
      <c r="AC271" s="78"/>
      <c r="AD271" s="373">
        <v>20000</v>
      </c>
      <c r="AE271" s="70"/>
      <c r="AF271" s="91"/>
      <c r="AG271" s="91"/>
      <c r="AH271" s="67"/>
      <c r="AI271" s="67"/>
    </row>
    <row r="272" spans="1:35" s="68" customFormat="1">
      <c r="A272" s="154" t="s">
        <v>250</v>
      </c>
      <c r="B272" s="154"/>
      <c r="C272" s="182"/>
      <c r="D272" s="373">
        <v>120000</v>
      </c>
      <c r="E272" s="77"/>
      <c r="F272" s="77"/>
      <c r="G272" s="308">
        <v>0</v>
      </c>
      <c r="H272" s="275">
        <v>0</v>
      </c>
      <c r="I272" s="275">
        <v>0</v>
      </c>
      <c r="J272" s="275">
        <v>0</v>
      </c>
      <c r="K272" s="275">
        <v>0</v>
      </c>
      <c r="L272" s="275">
        <v>0</v>
      </c>
      <c r="M272" s="275">
        <v>0</v>
      </c>
      <c r="N272" s="275">
        <v>0</v>
      </c>
      <c r="O272" s="275">
        <v>0</v>
      </c>
      <c r="P272" s="275">
        <v>0</v>
      </c>
      <c r="Q272" s="275">
        <v>0</v>
      </c>
      <c r="R272" s="309">
        <v>0</v>
      </c>
      <c r="S272" s="78"/>
      <c r="T272" s="373">
        <f>SUM(G272:S272)</f>
        <v>0</v>
      </c>
      <c r="U272" s="78"/>
      <c r="V272" s="77"/>
      <c r="W272" s="78"/>
      <c r="X272" s="77">
        <v>80000</v>
      </c>
      <c r="Y272" s="77"/>
      <c r="Z272" s="77">
        <f t="shared" si="11"/>
        <v>120000</v>
      </c>
      <c r="AA272" s="77"/>
      <c r="AB272" s="98">
        <f>Z272/D272*100%</f>
        <v>1</v>
      </c>
      <c r="AC272" s="78"/>
      <c r="AD272" s="373">
        <v>80000</v>
      </c>
      <c r="AE272" s="70"/>
      <c r="AF272" s="91"/>
      <c r="AG272" s="91"/>
      <c r="AH272" s="67"/>
      <c r="AI272" s="67"/>
    </row>
    <row r="273" spans="1:35" s="68" customFormat="1">
      <c r="A273" s="154" t="s">
        <v>251</v>
      </c>
      <c r="B273" s="154"/>
      <c r="C273" s="201"/>
      <c r="D273" s="373">
        <v>50000</v>
      </c>
      <c r="E273" s="77"/>
      <c r="F273" s="77"/>
      <c r="G273" s="308">
        <v>0</v>
      </c>
      <c r="H273" s="275">
        <v>0</v>
      </c>
      <c r="I273" s="275">
        <v>0</v>
      </c>
      <c r="J273" s="275">
        <v>0</v>
      </c>
      <c r="K273" s="275">
        <v>0</v>
      </c>
      <c r="L273" s="275">
        <v>0</v>
      </c>
      <c r="M273" s="275">
        <v>0</v>
      </c>
      <c r="N273" s="275">
        <v>0</v>
      </c>
      <c r="O273" s="275">
        <v>0</v>
      </c>
      <c r="P273" s="275">
        <v>30000</v>
      </c>
      <c r="Q273" s="275"/>
      <c r="R273" s="309"/>
      <c r="S273" s="78"/>
      <c r="T273" s="373">
        <f>SUM(G273:S273)</f>
        <v>30000</v>
      </c>
      <c r="U273" s="78"/>
      <c r="V273" s="77"/>
      <c r="W273" s="78"/>
      <c r="X273" s="77">
        <v>85000</v>
      </c>
      <c r="Y273" s="77"/>
      <c r="Z273" s="77">
        <f t="shared" si="11"/>
        <v>50000</v>
      </c>
      <c r="AA273" s="77"/>
      <c r="AB273" s="98">
        <f>Z273/D273*100%</f>
        <v>1</v>
      </c>
      <c r="AC273" s="78"/>
      <c r="AD273" s="373">
        <v>88459.12</v>
      </c>
      <c r="AE273" s="70"/>
      <c r="AF273" s="91"/>
      <c r="AG273" s="91"/>
      <c r="AH273" s="67"/>
      <c r="AI273" s="67"/>
    </row>
    <row r="274" spans="1:35" s="68" customFormat="1">
      <c r="A274" s="154" t="s">
        <v>252</v>
      </c>
      <c r="B274" s="154"/>
      <c r="C274" s="201"/>
      <c r="D274" s="373">
        <v>50000</v>
      </c>
      <c r="E274" s="77"/>
      <c r="F274" s="77"/>
      <c r="G274" s="308">
        <v>0</v>
      </c>
      <c r="H274" s="275">
        <v>0</v>
      </c>
      <c r="I274" s="275">
        <v>0</v>
      </c>
      <c r="J274" s="275">
        <v>0</v>
      </c>
      <c r="K274" s="275">
        <v>0</v>
      </c>
      <c r="L274" s="275">
        <v>0</v>
      </c>
      <c r="M274" s="275">
        <v>0</v>
      </c>
      <c r="N274" s="275">
        <v>30000</v>
      </c>
      <c r="O274" s="275">
        <v>0</v>
      </c>
      <c r="P274" s="275">
        <v>0</v>
      </c>
      <c r="Q274" s="275"/>
      <c r="R274" s="309"/>
      <c r="S274" s="78"/>
      <c r="T274" s="373">
        <f>SUM(G274:S274)</f>
        <v>30000</v>
      </c>
      <c r="U274" s="78"/>
      <c r="V274" s="77"/>
      <c r="W274" s="78"/>
      <c r="X274" s="77"/>
      <c r="Y274" s="77"/>
      <c r="Z274" s="77">
        <f t="shared" si="11"/>
        <v>50000</v>
      </c>
      <c r="AA274" s="77"/>
      <c r="AB274" s="98">
        <f>Z274/D274*100%</f>
        <v>1</v>
      </c>
      <c r="AC274" s="78"/>
      <c r="AD274" s="373"/>
      <c r="AE274" s="70"/>
      <c r="AF274" s="91"/>
      <c r="AG274" s="91"/>
      <c r="AH274" s="67"/>
      <c r="AI274" s="67"/>
    </row>
    <row r="275" spans="1:35" s="68" customFormat="1">
      <c r="A275" s="154" t="s">
        <v>253</v>
      </c>
      <c r="B275" s="154"/>
      <c r="C275" s="201"/>
      <c r="D275" s="373">
        <v>0</v>
      </c>
      <c r="E275" s="77"/>
      <c r="F275" s="77"/>
      <c r="G275" s="308">
        <v>0</v>
      </c>
      <c r="H275" s="275">
        <v>0</v>
      </c>
      <c r="I275" s="275">
        <v>0</v>
      </c>
      <c r="J275" s="275">
        <v>0</v>
      </c>
      <c r="K275" s="275">
        <v>0</v>
      </c>
      <c r="L275" s="275">
        <v>0</v>
      </c>
      <c r="M275" s="275">
        <v>0</v>
      </c>
      <c r="N275" s="275">
        <v>0</v>
      </c>
      <c r="O275" s="275">
        <v>0</v>
      </c>
      <c r="P275" s="275">
        <v>0</v>
      </c>
      <c r="Q275" s="275">
        <v>0</v>
      </c>
      <c r="R275" s="309">
        <v>0</v>
      </c>
      <c r="S275" s="78"/>
      <c r="T275" s="373">
        <f>SUM(G275:S275)</f>
        <v>0</v>
      </c>
      <c r="U275" s="78"/>
      <c r="V275" s="77"/>
      <c r="W275" s="78"/>
      <c r="X275" s="77">
        <v>5038</v>
      </c>
      <c r="Y275" s="77"/>
      <c r="Z275" s="77">
        <f t="shared" si="11"/>
        <v>0</v>
      </c>
      <c r="AA275" s="77"/>
      <c r="AB275" s="199" t="s">
        <v>199</v>
      </c>
      <c r="AC275" s="78"/>
      <c r="AD275" s="373">
        <v>4653.8</v>
      </c>
      <c r="AE275" s="70"/>
      <c r="AF275" s="91"/>
      <c r="AG275" s="91"/>
      <c r="AH275" s="67"/>
      <c r="AI275" s="67"/>
    </row>
    <row r="276" spans="1:35" s="68" customFormat="1">
      <c r="A276" s="153" t="s">
        <v>254</v>
      </c>
      <c r="B276" s="153"/>
      <c r="C276" s="182"/>
      <c r="D276" s="373">
        <v>4000</v>
      </c>
      <c r="E276" s="77"/>
      <c r="F276" s="77"/>
      <c r="G276" s="308">
        <v>0</v>
      </c>
      <c r="H276" s="275">
        <v>0</v>
      </c>
      <c r="I276" s="275">
        <v>0</v>
      </c>
      <c r="J276" s="275">
        <v>0</v>
      </c>
      <c r="K276" s="275">
        <v>0</v>
      </c>
      <c r="L276" s="275">
        <v>0</v>
      </c>
      <c r="M276" s="275">
        <v>0</v>
      </c>
      <c r="N276" s="275">
        <v>0</v>
      </c>
      <c r="O276" s="275">
        <v>0</v>
      </c>
      <c r="P276" s="275">
        <v>0</v>
      </c>
      <c r="Q276" s="275">
        <v>0</v>
      </c>
      <c r="R276" s="309">
        <v>0</v>
      </c>
      <c r="S276" s="78"/>
      <c r="T276" s="373">
        <f>SUM(G276:S276)</f>
        <v>0</v>
      </c>
      <c r="U276" s="78"/>
      <c r="V276" s="77"/>
      <c r="W276" s="78"/>
      <c r="X276" s="77">
        <v>0</v>
      </c>
      <c r="Y276" s="77"/>
      <c r="Z276" s="77">
        <f t="shared" si="11"/>
        <v>4000</v>
      </c>
      <c r="AA276" s="77"/>
      <c r="AB276" s="98">
        <f>Z276/D276*100%</f>
        <v>1</v>
      </c>
      <c r="AC276" s="78"/>
      <c r="AD276" s="373">
        <v>4000</v>
      </c>
      <c r="AE276" s="70"/>
      <c r="AF276" s="91"/>
      <c r="AG276" s="91"/>
      <c r="AH276" s="67"/>
      <c r="AI276" s="67"/>
    </row>
    <row r="277" spans="1:35" s="68" customFormat="1">
      <c r="A277" s="153" t="s">
        <v>255</v>
      </c>
      <c r="B277" s="153"/>
      <c r="C277" s="182"/>
      <c r="D277" s="373">
        <v>10000</v>
      </c>
      <c r="E277" s="77"/>
      <c r="F277" s="77"/>
      <c r="G277" s="308">
        <v>12</v>
      </c>
      <c r="H277" s="275">
        <v>6550</v>
      </c>
      <c r="I277" s="275">
        <v>23.89</v>
      </c>
      <c r="J277" s="275">
        <v>0</v>
      </c>
      <c r="K277" s="275">
        <v>0</v>
      </c>
      <c r="L277" s="275">
        <v>0</v>
      </c>
      <c r="M277" s="275">
        <v>0</v>
      </c>
      <c r="N277" s="275">
        <v>0</v>
      </c>
      <c r="O277" s="275">
        <v>0</v>
      </c>
      <c r="P277" s="275">
        <v>0</v>
      </c>
      <c r="Q277" s="275"/>
      <c r="R277" s="309"/>
      <c r="S277" s="77"/>
      <c r="T277" s="373">
        <f>SUM(G277:S277)</f>
        <v>6585.89</v>
      </c>
      <c r="U277" s="78"/>
      <c r="V277" s="77"/>
      <c r="W277" s="78"/>
      <c r="X277" s="77">
        <v>0</v>
      </c>
      <c r="Y277" s="77"/>
      <c r="Z277" s="77">
        <f t="shared" si="11"/>
        <v>9988</v>
      </c>
      <c r="AA277" s="77"/>
      <c r="AB277" s="98">
        <f>Z277/D277*100%</f>
        <v>0.99880000000000002</v>
      </c>
      <c r="AC277" s="78"/>
      <c r="AD277" s="373">
        <v>0</v>
      </c>
      <c r="AE277" s="70"/>
      <c r="AF277" s="91"/>
      <c r="AG277" s="91"/>
      <c r="AH277" s="67"/>
      <c r="AI277" s="67"/>
    </row>
    <row r="278" spans="1:35" s="68" customFormat="1">
      <c r="A278" s="153" t="s">
        <v>256</v>
      </c>
      <c r="B278" s="153"/>
      <c r="C278" s="182"/>
      <c r="D278" s="373">
        <v>10000</v>
      </c>
      <c r="E278" s="77"/>
      <c r="F278" s="77"/>
      <c r="G278" s="308">
        <v>0</v>
      </c>
      <c r="H278" s="275">
        <v>0</v>
      </c>
      <c r="I278" s="275">
        <v>0</v>
      </c>
      <c r="J278" s="275">
        <v>0</v>
      </c>
      <c r="K278" s="275">
        <v>0</v>
      </c>
      <c r="L278" s="275">
        <v>0</v>
      </c>
      <c r="M278" s="275">
        <v>0</v>
      </c>
      <c r="N278" s="275">
        <v>9157</v>
      </c>
      <c r="O278" s="275">
        <v>700</v>
      </c>
      <c r="P278" s="275">
        <v>0</v>
      </c>
      <c r="Q278" s="275">
        <v>0</v>
      </c>
      <c r="R278" s="309"/>
      <c r="S278" s="78"/>
      <c r="T278" s="373">
        <f>SUM(G278:S278)</f>
        <v>9857</v>
      </c>
      <c r="U278" s="78"/>
      <c r="V278" s="77"/>
      <c r="W278" s="78"/>
      <c r="X278" s="77">
        <v>0</v>
      </c>
      <c r="Y278" s="77"/>
      <c r="Z278" s="77">
        <f t="shared" si="11"/>
        <v>10000</v>
      </c>
      <c r="AA278" s="77"/>
      <c r="AB278" s="98">
        <f>Z278/D278*100%</f>
        <v>1</v>
      </c>
      <c r="AC278" s="78"/>
      <c r="AD278" s="373">
        <v>0</v>
      </c>
      <c r="AE278" s="70"/>
      <c r="AF278" s="91"/>
      <c r="AG278" s="91"/>
      <c r="AH278" s="67"/>
      <c r="AI278" s="67"/>
    </row>
    <row r="279" spans="1:35" s="68" customFormat="1">
      <c r="A279" s="153" t="s">
        <v>257</v>
      </c>
      <c r="B279" s="153"/>
      <c r="C279" s="182"/>
      <c r="D279" s="373">
        <v>0</v>
      </c>
      <c r="E279" s="77"/>
      <c r="F279" s="77"/>
      <c r="G279" s="308">
        <v>0</v>
      </c>
      <c r="H279" s="275">
        <v>0</v>
      </c>
      <c r="I279" s="275">
        <v>0</v>
      </c>
      <c r="J279" s="275">
        <v>0</v>
      </c>
      <c r="K279" s="275">
        <v>0</v>
      </c>
      <c r="L279" s="275">
        <v>0</v>
      </c>
      <c r="M279" s="275">
        <v>4780</v>
      </c>
      <c r="N279" s="275">
        <v>0</v>
      </c>
      <c r="O279" s="275">
        <v>0</v>
      </c>
      <c r="P279" s="275">
        <v>0</v>
      </c>
      <c r="Q279" s="275"/>
      <c r="R279" s="309"/>
      <c r="S279" s="78"/>
      <c r="T279" s="373">
        <f>SUM(G279:S279)</f>
        <v>4780</v>
      </c>
      <c r="U279" s="78"/>
      <c r="V279" s="77"/>
      <c r="W279" s="78"/>
      <c r="X279" s="77"/>
      <c r="Y279" s="77"/>
      <c r="Z279" s="77">
        <f t="shared" si="11"/>
        <v>0</v>
      </c>
      <c r="AA279" s="77"/>
      <c r="AB279" s="98">
        <v>0</v>
      </c>
      <c r="AC279" s="78"/>
      <c r="AD279" s="373">
        <v>0</v>
      </c>
      <c r="AE279" s="70"/>
      <c r="AF279" s="91"/>
      <c r="AG279" s="91"/>
      <c r="AH279" s="67"/>
      <c r="AI279" s="67"/>
    </row>
    <row r="280" spans="1:35" s="68" customFormat="1">
      <c r="A280" s="153" t="s">
        <v>258</v>
      </c>
      <c r="B280" s="153"/>
      <c r="C280" s="182"/>
      <c r="D280" s="373">
        <v>0</v>
      </c>
      <c r="E280" s="77"/>
      <c r="F280" s="77"/>
      <c r="G280" s="308">
        <v>0</v>
      </c>
      <c r="H280" s="275">
        <v>0</v>
      </c>
      <c r="I280" s="275">
        <v>0</v>
      </c>
      <c r="J280" s="275">
        <v>0</v>
      </c>
      <c r="K280" s="275">
        <v>0</v>
      </c>
      <c r="L280" s="275">
        <v>0</v>
      </c>
      <c r="M280" s="275">
        <v>0</v>
      </c>
      <c r="N280" s="275">
        <v>7564.1</v>
      </c>
      <c r="O280" s="275">
        <v>0</v>
      </c>
      <c r="P280" s="275">
        <v>0</v>
      </c>
      <c r="Q280" s="275"/>
      <c r="R280" s="309"/>
      <c r="S280" s="78"/>
      <c r="T280" s="373">
        <f>SUM(G280:S280)</f>
        <v>7564.1</v>
      </c>
      <c r="U280" s="78"/>
      <c r="V280" s="77"/>
      <c r="W280" s="78"/>
      <c r="X280" s="77"/>
      <c r="Y280" s="77"/>
      <c r="Z280" s="77">
        <f t="shared" si="11"/>
        <v>0</v>
      </c>
      <c r="AA280" s="77"/>
      <c r="AB280" s="98">
        <v>0</v>
      </c>
      <c r="AC280" s="78"/>
      <c r="AD280" s="373">
        <v>0</v>
      </c>
      <c r="AE280" s="70"/>
      <c r="AF280" s="91"/>
      <c r="AG280" s="91"/>
      <c r="AH280" s="67"/>
      <c r="AI280" s="67"/>
    </row>
    <row r="281" spans="1:35" s="68" customFormat="1">
      <c r="A281" s="154" t="s">
        <v>259</v>
      </c>
      <c r="B281" s="154"/>
      <c r="C281" s="201"/>
      <c r="D281" s="373">
        <v>0</v>
      </c>
      <c r="E281" s="77"/>
      <c r="F281" s="77"/>
      <c r="G281" s="308">
        <v>0</v>
      </c>
      <c r="H281" s="275">
        <v>0</v>
      </c>
      <c r="I281" s="275">
        <v>0</v>
      </c>
      <c r="J281" s="275">
        <v>0</v>
      </c>
      <c r="K281" s="275">
        <v>0</v>
      </c>
      <c r="L281" s="275">
        <v>0</v>
      </c>
      <c r="M281" s="275">
        <v>0</v>
      </c>
      <c r="N281" s="275">
        <v>0</v>
      </c>
      <c r="O281" s="275">
        <v>0</v>
      </c>
      <c r="P281" s="275">
        <v>0</v>
      </c>
      <c r="Q281" s="275">
        <v>0</v>
      </c>
      <c r="R281" s="309">
        <v>0</v>
      </c>
      <c r="S281" s="78"/>
      <c r="T281" s="373">
        <f>SUM(G281:S281)</f>
        <v>0</v>
      </c>
      <c r="U281" s="78"/>
      <c r="V281" s="77"/>
      <c r="W281" s="78"/>
      <c r="X281" s="77">
        <v>0</v>
      </c>
      <c r="Y281" s="77"/>
      <c r="Z281" s="77">
        <f t="shared" si="11"/>
        <v>0</v>
      </c>
      <c r="AA281" s="77"/>
      <c r="AB281" s="199" t="s">
        <v>199</v>
      </c>
      <c r="AC281" s="78"/>
      <c r="AD281" s="373">
        <v>6005.6</v>
      </c>
      <c r="AE281" s="70"/>
      <c r="AF281" s="91"/>
      <c r="AG281" s="91"/>
      <c r="AH281" s="67"/>
      <c r="AI281" s="67"/>
    </row>
    <row r="282" spans="1:35" s="68" customFormat="1">
      <c r="A282" s="153" t="s">
        <v>260</v>
      </c>
      <c r="B282" s="153"/>
      <c r="C282" s="182"/>
      <c r="D282" s="373">
        <v>0</v>
      </c>
      <c r="E282" s="77"/>
      <c r="F282" s="77"/>
      <c r="G282" s="308">
        <v>0</v>
      </c>
      <c r="H282" s="275">
        <v>0</v>
      </c>
      <c r="I282" s="275">
        <v>0</v>
      </c>
      <c r="J282" s="275">
        <v>0</v>
      </c>
      <c r="K282" s="275">
        <v>0</v>
      </c>
      <c r="L282" s="275">
        <v>0</v>
      </c>
      <c r="M282" s="275">
        <v>0</v>
      </c>
      <c r="N282" s="275">
        <v>0</v>
      </c>
      <c r="O282" s="275">
        <v>0</v>
      </c>
      <c r="P282" s="275">
        <v>0</v>
      </c>
      <c r="Q282" s="275">
        <v>0</v>
      </c>
      <c r="R282" s="309">
        <v>0</v>
      </c>
      <c r="S282" s="78"/>
      <c r="T282" s="373">
        <f>SUM(G282:S282)</f>
        <v>0</v>
      </c>
      <c r="U282" s="78"/>
      <c r="V282" s="77"/>
      <c r="W282" s="78"/>
      <c r="X282" s="77">
        <v>0</v>
      </c>
      <c r="Y282" s="77"/>
      <c r="Z282" s="77">
        <f t="shared" si="11"/>
        <v>0</v>
      </c>
      <c r="AA282" s="77"/>
      <c r="AB282" s="199" t="s">
        <v>199</v>
      </c>
      <c r="AC282" s="78"/>
      <c r="AD282" s="373">
        <v>6101.6</v>
      </c>
      <c r="AE282" s="70"/>
      <c r="AF282" s="91"/>
      <c r="AG282" s="91"/>
      <c r="AH282" s="67"/>
      <c r="AI282" s="67"/>
    </row>
    <row r="283" spans="1:35" s="68" customFormat="1">
      <c r="A283" s="153" t="s">
        <v>261</v>
      </c>
      <c r="B283" s="153"/>
      <c r="C283" s="182"/>
      <c r="D283" s="373">
        <v>0</v>
      </c>
      <c r="E283" s="77"/>
      <c r="F283" s="77"/>
      <c r="G283" s="308">
        <v>0</v>
      </c>
      <c r="H283" s="275">
        <v>0</v>
      </c>
      <c r="I283" s="275">
        <v>0</v>
      </c>
      <c r="J283" s="275">
        <v>0</v>
      </c>
      <c r="K283" s="275">
        <v>0</v>
      </c>
      <c r="L283" s="275">
        <v>0</v>
      </c>
      <c r="M283" s="275">
        <v>0</v>
      </c>
      <c r="N283" s="275">
        <v>0</v>
      </c>
      <c r="O283" s="275">
        <v>0</v>
      </c>
      <c r="P283" s="275">
        <v>0</v>
      </c>
      <c r="Q283" s="275">
        <v>0</v>
      </c>
      <c r="R283" s="309">
        <v>0</v>
      </c>
      <c r="S283" s="78"/>
      <c r="T283" s="373">
        <f>SUM(G283:S283)</f>
        <v>0</v>
      </c>
      <c r="U283" s="78"/>
      <c r="V283" s="77"/>
      <c r="W283" s="78"/>
      <c r="X283" s="77">
        <v>0</v>
      </c>
      <c r="Y283" s="77"/>
      <c r="Z283" s="77">
        <f t="shared" si="11"/>
        <v>0</v>
      </c>
      <c r="AA283" s="77"/>
      <c r="AB283" s="199" t="s">
        <v>199</v>
      </c>
      <c r="AC283" s="78"/>
      <c r="AD283" s="373">
        <v>559.26</v>
      </c>
      <c r="AE283" s="70"/>
      <c r="AF283" s="91"/>
      <c r="AG283" s="91"/>
      <c r="AH283" s="67"/>
      <c r="AI283" s="67"/>
    </row>
    <row r="284" spans="1:35" s="68" customFormat="1">
      <c r="A284" s="68" t="s">
        <v>235</v>
      </c>
      <c r="C284" s="182"/>
      <c r="D284" s="373">
        <v>45000</v>
      </c>
      <c r="E284" s="77"/>
      <c r="F284" s="77"/>
      <c r="G284" s="308">
        <v>0</v>
      </c>
      <c r="H284" s="275">
        <v>0</v>
      </c>
      <c r="I284" s="275">
        <v>0</v>
      </c>
      <c r="J284" s="275">
        <v>0</v>
      </c>
      <c r="K284" s="275">
        <v>0</v>
      </c>
      <c r="L284" s="275">
        <v>0</v>
      </c>
      <c r="M284" s="275">
        <v>0</v>
      </c>
      <c r="N284" s="275">
        <v>0</v>
      </c>
      <c r="O284" s="275">
        <v>0</v>
      </c>
      <c r="P284" s="275">
        <v>0</v>
      </c>
      <c r="Q284" s="275">
        <v>0</v>
      </c>
      <c r="R284" s="309">
        <v>0</v>
      </c>
      <c r="S284" s="78"/>
      <c r="T284" s="373">
        <f>SUM(G284:S284)</f>
        <v>0</v>
      </c>
      <c r="U284" s="78"/>
      <c r="V284" s="77"/>
      <c r="W284" s="78"/>
      <c r="X284" s="77">
        <v>10000</v>
      </c>
      <c r="Y284" s="77"/>
      <c r="Z284" s="77">
        <f t="shared" si="11"/>
        <v>45000</v>
      </c>
      <c r="AA284" s="77"/>
      <c r="AB284" s="98">
        <f>Z284/D284*100%</f>
        <v>1</v>
      </c>
      <c r="AC284" s="78"/>
      <c r="AD284" s="373">
        <v>0</v>
      </c>
      <c r="AE284" s="70"/>
      <c r="AF284" s="91"/>
      <c r="AG284" s="91"/>
      <c r="AH284" s="67"/>
      <c r="AI284" s="67"/>
    </row>
    <row r="285" spans="1:35" s="68" customFormat="1">
      <c r="A285" s="153"/>
      <c r="B285" s="153"/>
      <c r="C285" s="182"/>
      <c r="D285" s="385">
        <f>SUM(D268:F284)</f>
        <v>559000</v>
      </c>
      <c r="E285" s="90"/>
      <c r="F285" s="90"/>
      <c r="G285" s="320">
        <f>SUM(G268:G284)</f>
        <v>1229</v>
      </c>
      <c r="H285" s="281">
        <f>SUM(H268:H284)</f>
        <v>21560</v>
      </c>
      <c r="I285" s="281">
        <f>SUM(I268:I284)</f>
        <v>2252.6099999999997</v>
      </c>
      <c r="J285" s="281">
        <f>SUM(J268:J284)</f>
        <v>6953.33</v>
      </c>
      <c r="K285" s="281">
        <f>SUM(K268:K284)</f>
        <v>15403.81</v>
      </c>
      <c r="L285" s="281">
        <f>SUM(L268:L284)</f>
        <v>8368</v>
      </c>
      <c r="M285" s="281">
        <f>SUM(M268:M284)</f>
        <v>15025.96</v>
      </c>
      <c r="N285" s="281">
        <f>SUM(N268:N284)</f>
        <v>57126.5</v>
      </c>
      <c r="O285" s="281">
        <f>SUM(O268:O284)</f>
        <v>3837</v>
      </c>
      <c r="P285" s="281">
        <f>SUM(P268:P284)</f>
        <v>68671.19</v>
      </c>
      <c r="Q285" s="281">
        <f>SUM(Q268:Q284)</f>
        <v>0</v>
      </c>
      <c r="R285" s="321">
        <f>SUM(R268:R284)</f>
        <v>0</v>
      </c>
      <c r="S285" s="90"/>
      <c r="T285" s="385">
        <f>SUM(G285:S285)</f>
        <v>200427.4</v>
      </c>
      <c r="U285" s="90"/>
      <c r="V285" s="90"/>
      <c r="W285" s="90"/>
      <c r="X285" s="110">
        <f>SUM(X268:AC284)</f>
        <v>1007819.9886583333</v>
      </c>
      <c r="Y285" s="110"/>
      <c r="Z285" s="110">
        <f t="shared" si="11"/>
        <v>557771</v>
      </c>
      <c r="AA285" s="90"/>
      <c r="AB285" s="111">
        <f>Z285/D285*100%</f>
        <v>0.99780143112701247</v>
      </c>
      <c r="AC285" s="90"/>
      <c r="AD285" s="385">
        <f>SUM(AD268:AD284)</f>
        <v>417453.67999999993</v>
      </c>
      <c r="AE285" s="94"/>
      <c r="AF285" s="119"/>
      <c r="AG285" s="119"/>
      <c r="AH285" s="67"/>
      <c r="AI285" s="4"/>
    </row>
    <row r="286" spans="1:35" s="68" customFormat="1" ht="13.5" customHeight="1">
      <c r="A286" s="153"/>
      <c r="B286" s="153"/>
      <c r="C286" s="182"/>
      <c r="D286" s="373"/>
      <c r="E286" s="77"/>
      <c r="F286" s="77"/>
      <c r="G286" s="308"/>
      <c r="H286" s="275"/>
      <c r="I286" s="275"/>
      <c r="J286" s="275"/>
      <c r="K286" s="275"/>
      <c r="L286" s="275"/>
      <c r="M286" s="275"/>
      <c r="N286" s="275"/>
      <c r="O286" s="275"/>
      <c r="P286" s="275"/>
      <c r="Q286" s="275"/>
      <c r="R286" s="309"/>
      <c r="S286" s="77"/>
      <c r="T286" s="373"/>
      <c r="U286" s="78"/>
      <c r="V286" s="77"/>
      <c r="W286" s="78"/>
      <c r="X286" s="77"/>
      <c r="Y286" s="77"/>
      <c r="Z286" s="77"/>
      <c r="AA286" s="77"/>
      <c r="AB286" s="77"/>
      <c r="AC286" s="78"/>
      <c r="AD286" s="373"/>
      <c r="AE286" s="70"/>
      <c r="AF286" s="91"/>
      <c r="AG286" s="91"/>
      <c r="AH286" s="67"/>
      <c r="AI286" s="67"/>
    </row>
    <row r="287" spans="1:35" s="88" customFormat="1">
      <c r="A287" s="222" t="s">
        <v>262</v>
      </c>
      <c r="B287" s="222"/>
      <c r="C287" s="223"/>
      <c r="D287" s="398">
        <f>D285</f>
        <v>559000</v>
      </c>
      <c r="E287" s="220"/>
      <c r="F287" s="220"/>
      <c r="G287" s="358">
        <f>G285</f>
        <v>1229</v>
      </c>
      <c r="H287" s="300">
        <f>H285</f>
        <v>21560</v>
      </c>
      <c r="I287" s="300">
        <f>I285</f>
        <v>2252.6099999999997</v>
      </c>
      <c r="J287" s="300">
        <f>J285</f>
        <v>6953.33</v>
      </c>
      <c r="K287" s="300">
        <f>K285</f>
        <v>15403.81</v>
      </c>
      <c r="L287" s="300">
        <f>L285</f>
        <v>8368</v>
      </c>
      <c r="M287" s="300">
        <f>M285</f>
        <v>15025.96</v>
      </c>
      <c r="N287" s="300">
        <f>N285</f>
        <v>57126.5</v>
      </c>
      <c r="O287" s="300">
        <f>O285</f>
        <v>3837</v>
      </c>
      <c r="P287" s="300">
        <f>P285</f>
        <v>68671.19</v>
      </c>
      <c r="Q287" s="300">
        <f>Q285</f>
        <v>0</v>
      </c>
      <c r="R287" s="359">
        <f>R285</f>
        <v>0</v>
      </c>
      <c r="S287" s="220"/>
      <c r="T287" s="398">
        <f>SUM(G287:S287)</f>
        <v>200427.4</v>
      </c>
      <c r="U287" s="220"/>
      <c r="V287" s="220"/>
      <c r="W287" s="224">
        <f>W285</f>
        <v>0</v>
      </c>
      <c r="X287" s="220">
        <f>X285</f>
        <v>1007819.9886583333</v>
      </c>
      <c r="Y287" s="220"/>
      <c r="Z287" s="220">
        <f>D287-G287</f>
        <v>557771</v>
      </c>
      <c r="AA287" s="220"/>
      <c r="AB287" s="225">
        <f>Z287/D287*100%</f>
        <v>0.99780143112701247</v>
      </c>
      <c r="AC287" s="220"/>
      <c r="AD287" s="398">
        <f>AD285</f>
        <v>417453.67999999993</v>
      </c>
      <c r="AE287" s="226"/>
      <c r="AF287" s="119"/>
      <c r="AG287" s="119"/>
      <c r="AH287" s="4"/>
      <c r="AI287" s="4"/>
    </row>
    <row r="288" spans="1:35">
      <c r="A288" s="227"/>
      <c r="B288" s="227"/>
      <c r="C288" s="228"/>
      <c r="D288" s="380"/>
      <c r="G288" s="322"/>
      <c r="H288" s="282"/>
      <c r="I288" s="282"/>
      <c r="J288" s="282"/>
      <c r="K288" s="282"/>
      <c r="L288" s="282"/>
      <c r="M288" s="282"/>
      <c r="N288" s="282"/>
      <c r="O288" s="282"/>
      <c r="P288" s="282"/>
      <c r="Q288" s="282"/>
      <c r="R288" s="323"/>
      <c r="T288" s="380"/>
      <c r="AB288" s="229"/>
      <c r="AD288" s="380"/>
    </row>
    <row r="289" spans="1:35" s="68" customFormat="1">
      <c r="A289" s="230" t="s">
        <v>263</v>
      </c>
      <c r="B289" s="230"/>
      <c r="C289" s="231"/>
      <c r="D289" s="399"/>
      <c r="E289" s="232"/>
      <c r="F289" s="232"/>
      <c r="G289" s="360"/>
      <c r="H289" s="301"/>
      <c r="I289" s="301"/>
      <c r="J289" s="301"/>
      <c r="K289" s="301"/>
      <c r="L289" s="301"/>
      <c r="M289" s="301"/>
      <c r="N289" s="301"/>
      <c r="O289" s="301"/>
      <c r="P289" s="301"/>
      <c r="Q289" s="301"/>
      <c r="R289" s="361"/>
      <c r="S289" s="232"/>
      <c r="T289" s="399"/>
      <c r="U289" s="232"/>
      <c r="V289" s="232"/>
      <c r="W289" s="233"/>
      <c r="X289" s="232"/>
      <c r="Y289" s="232"/>
      <c r="Z289" s="232"/>
      <c r="AA289" s="232"/>
      <c r="AB289" s="234"/>
      <c r="AC289" s="232"/>
      <c r="AD289" s="399"/>
      <c r="AE289" s="70"/>
      <c r="AF289" s="91"/>
      <c r="AG289" s="91"/>
      <c r="AH289" s="67"/>
      <c r="AI289" s="67"/>
    </row>
    <row r="290" spans="1:35" s="68" customFormat="1">
      <c r="A290" s="92" t="s">
        <v>264</v>
      </c>
      <c r="B290" s="92"/>
      <c r="C290" s="92"/>
      <c r="D290" s="373">
        <v>100000</v>
      </c>
      <c r="E290" s="78"/>
      <c r="F290" s="78"/>
      <c r="G290" s="308">
        <v>345</v>
      </c>
      <c r="H290" s="275">
        <v>770.3</v>
      </c>
      <c r="I290" s="284">
        <v>-2800</v>
      </c>
      <c r="J290" s="275">
        <v>0</v>
      </c>
      <c r="K290" s="275">
        <v>50</v>
      </c>
      <c r="L290" s="275">
        <v>4590</v>
      </c>
      <c r="M290" s="275">
        <v>19221.400000000001</v>
      </c>
      <c r="N290" s="275">
        <v>245</v>
      </c>
      <c r="O290" s="275">
        <v>10266</v>
      </c>
      <c r="P290" s="275">
        <v>50</v>
      </c>
      <c r="Q290" s="275"/>
      <c r="R290" s="309"/>
      <c r="S290" s="78"/>
      <c r="T290" s="373">
        <f>SUM(G290:S290)</f>
        <v>32737.7</v>
      </c>
      <c r="U290" s="78"/>
      <c r="V290" s="78"/>
      <c r="W290" s="78"/>
      <c r="X290" s="78">
        <v>100000</v>
      </c>
      <c r="Y290" s="78"/>
      <c r="Z290" s="78">
        <f>D290-G290</f>
        <v>99655</v>
      </c>
      <c r="AA290" s="78"/>
      <c r="AB290" s="93">
        <f>Z290/D290*100%</f>
        <v>0.99655000000000005</v>
      </c>
      <c r="AC290" s="78"/>
      <c r="AD290" s="373">
        <v>82108.97</v>
      </c>
      <c r="AE290" s="70"/>
      <c r="AF290" s="91"/>
      <c r="AG290" s="91"/>
      <c r="AH290" s="67"/>
      <c r="AI290" s="67"/>
    </row>
    <row r="291" spans="1:35" s="68" customFormat="1">
      <c r="A291" s="235" t="s">
        <v>265</v>
      </c>
      <c r="B291" s="235"/>
      <c r="C291" s="235"/>
      <c r="D291" s="382"/>
      <c r="E291" s="97"/>
      <c r="F291" s="97"/>
      <c r="G291" s="326"/>
      <c r="H291" s="284"/>
      <c r="I291" s="284"/>
      <c r="J291" s="284"/>
      <c r="K291" s="284"/>
      <c r="L291" s="284"/>
      <c r="M291" s="284"/>
      <c r="N291" s="284"/>
      <c r="O291" s="284"/>
      <c r="P291" s="284"/>
      <c r="Q291" s="284"/>
      <c r="R291" s="327"/>
      <c r="S291" s="97"/>
      <c r="T291" s="382">
        <f>SUM(G291:S291)</f>
        <v>0</v>
      </c>
      <c r="U291" s="78"/>
      <c r="V291" s="78"/>
      <c r="W291" s="78"/>
      <c r="X291" s="78"/>
      <c r="Y291" s="78"/>
      <c r="Z291" s="78"/>
      <c r="AA291" s="78"/>
      <c r="AB291" s="93"/>
      <c r="AC291" s="78"/>
      <c r="AD291" s="373"/>
      <c r="AE291" s="70"/>
      <c r="AF291" s="91"/>
      <c r="AG291" s="91"/>
      <c r="AH291" s="67"/>
      <c r="AI291" s="67"/>
    </row>
    <row r="292" spans="1:35" s="68" customFormat="1">
      <c r="A292" s="154" t="s">
        <v>266</v>
      </c>
      <c r="B292" s="154"/>
      <c r="C292" s="182"/>
      <c r="D292" s="373">
        <v>9600</v>
      </c>
      <c r="E292" s="77"/>
      <c r="F292" s="77"/>
      <c r="G292" s="308">
        <v>-400</v>
      </c>
      <c r="H292" s="275">
        <v>940</v>
      </c>
      <c r="I292" s="275">
        <v>40</v>
      </c>
      <c r="J292" s="275">
        <v>340</v>
      </c>
      <c r="K292" s="275">
        <v>0</v>
      </c>
      <c r="L292" s="275">
        <v>0</v>
      </c>
      <c r="M292" s="275">
        <v>182</v>
      </c>
      <c r="N292" s="275">
        <v>10</v>
      </c>
      <c r="O292" s="275">
        <v>630</v>
      </c>
      <c r="P292" s="275">
        <v>0</v>
      </c>
      <c r="Q292" s="275"/>
      <c r="R292" s="309"/>
      <c r="S292" s="77"/>
      <c r="T292" s="373">
        <f>SUM(G292:S292)</f>
        <v>1742</v>
      </c>
      <c r="U292" s="78"/>
      <c r="V292" s="77"/>
      <c r="W292" s="78"/>
      <c r="X292" s="77">
        <v>9600</v>
      </c>
      <c r="Y292" s="77"/>
      <c r="Z292" s="77">
        <f>D292-G292</f>
        <v>10000</v>
      </c>
      <c r="AA292" s="77"/>
      <c r="AB292" s="98">
        <f>Z292/D292*100%</f>
        <v>1.0416666666666667</v>
      </c>
      <c r="AC292" s="78"/>
      <c r="AD292" s="373">
        <v>5772.4</v>
      </c>
      <c r="AE292" s="70"/>
      <c r="AF292" s="91"/>
      <c r="AG292" s="91"/>
      <c r="AH292" s="67"/>
      <c r="AI292" s="67"/>
    </row>
    <row r="293" spans="1:35" s="68" customFormat="1" ht="15" customHeight="1">
      <c r="A293" s="92" t="s">
        <v>267</v>
      </c>
      <c r="B293" s="92"/>
      <c r="C293" s="92"/>
      <c r="D293" s="373"/>
      <c r="E293" s="78"/>
      <c r="F293" s="78"/>
      <c r="G293" s="308"/>
      <c r="H293" s="275"/>
      <c r="I293" s="275"/>
      <c r="J293" s="275"/>
      <c r="K293" s="275"/>
      <c r="L293" s="275">
        <v>0</v>
      </c>
      <c r="M293" s="275">
        <v>0</v>
      </c>
      <c r="N293" s="275">
        <v>0</v>
      </c>
      <c r="O293" s="275"/>
      <c r="P293" s="275"/>
      <c r="Q293" s="275"/>
      <c r="R293" s="309"/>
      <c r="S293" s="78"/>
      <c r="T293" s="373">
        <f>SUM(G293:S293)</f>
        <v>0</v>
      </c>
      <c r="U293" s="78"/>
      <c r="V293" s="78"/>
      <c r="W293" s="78"/>
      <c r="X293" s="78"/>
      <c r="Y293" s="78"/>
      <c r="Z293" s="78"/>
      <c r="AA293" s="78"/>
      <c r="AB293" s="93"/>
      <c r="AC293" s="78"/>
      <c r="AD293" s="373"/>
      <c r="AE293" s="70"/>
      <c r="AF293" s="91"/>
      <c r="AG293" s="91"/>
      <c r="AH293" s="67"/>
      <c r="AI293" s="67"/>
    </row>
    <row r="294" spans="1:35" s="68" customFormat="1" ht="15" customHeight="1">
      <c r="A294" s="92" t="s">
        <v>268</v>
      </c>
      <c r="B294" s="92"/>
      <c r="C294" s="92"/>
      <c r="D294" s="373">
        <v>6500</v>
      </c>
      <c r="E294" s="78"/>
      <c r="F294" s="78"/>
      <c r="G294" s="308">
        <v>0</v>
      </c>
      <c r="H294" s="275">
        <v>0</v>
      </c>
      <c r="I294" s="275">
        <v>0</v>
      </c>
      <c r="J294" s="275">
        <v>0</v>
      </c>
      <c r="K294" s="275">
        <v>0</v>
      </c>
      <c r="L294" s="275">
        <v>515</v>
      </c>
      <c r="M294" s="275">
        <v>0</v>
      </c>
      <c r="N294" s="275">
        <v>0</v>
      </c>
      <c r="O294" s="275">
        <v>800</v>
      </c>
      <c r="P294" s="275">
        <v>0</v>
      </c>
      <c r="Q294" s="275"/>
      <c r="R294" s="309"/>
      <c r="S294" s="78"/>
      <c r="T294" s="373">
        <f>SUM(G294:S294)</f>
        <v>1315</v>
      </c>
      <c r="U294" s="78"/>
      <c r="V294" s="78"/>
      <c r="W294" s="78"/>
      <c r="X294" s="78">
        <v>10000</v>
      </c>
      <c r="Y294" s="78"/>
      <c r="Z294" s="78">
        <f>D294-G294</f>
        <v>6500</v>
      </c>
      <c r="AA294" s="78"/>
      <c r="AB294" s="93">
        <f>Z294/D294*100%</f>
        <v>1</v>
      </c>
      <c r="AC294" s="78"/>
      <c r="AD294" s="373">
        <v>515</v>
      </c>
      <c r="AE294" s="70"/>
      <c r="AF294" s="91"/>
      <c r="AG294" s="91"/>
      <c r="AH294" s="67"/>
      <c r="AI294" s="67"/>
    </row>
    <row r="295" spans="1:35" s="68" customFormat="1" ht="15" customHeight="1">
      <c r="A295" s="92" t="s">
        <v>269</v>
      </c>
      <c r="B295" s="92"/>
      <c r="C295" s="92"/>
      <c r="D295" s="373">
        <v>10000</v>
      </c>
      <c r="E295" s="78"/>
      <c r="F295" s="78"/>
      <c r="G295" s="308">
        <v>0</v>
      </c>
      <c r="H295" s="275">
        <v>0</v>
      </c>
      <c r="I295" s="275">
        <v>0</v>
      </c>
      <c r="J295" s="275">
        <v>0</v>
      </c>
      <c r="K295" s="275">
        <v>0</v>
      </c>
      <c r="L295" s="275">
        <v>0</v>
      </c>
      <c r="M295" s="275">
        <v>3150</v>
      </c>
      <c r="N295" s="275">
        <v>0</v>
      </c>
      <c r="O295" s="275">
        <v>0</v>
      </c>
      <c r="P295" s="275">
        <v>0</v>
      </c>
      <c r="Q295" s="275"/>
      <c r="R295" s="309"/>
      <c r="S295" s="78"/>
      <c r="T295" s="373">
        <f>SUM(G295:S295)</f>
        <v>3150</v>
      </c>
      <c r="U295" s="78"/>
      <c r="V295" s="78"/>
      <c r="W295" s="78"/>
      <c r="X295" s="78">
        <v>6600</v>
      </c>
      <c r="Y295" s="78"/>
      <c r="Z295" s="78">
        <f>D295-G295</f>
        <v>10000</v>
      </c>
      <c r="AA295" s="78"/>
      <c r="AB295" s="93">
        <f>Z295/D295*100%</f>
        <v>1</v>
      </c>
      <c r="AC295" s="78"/>
      <c r="AD295" s="373"/>
      <c r="AE295" s="70"/>
      <c r="AF295" s="91"/>
      <c r="AG295" s="91"/>
      <c r="AH295" s="67"/>
      <c r="AI295" s="67"/>
    </row>
    <row r="296" spans="1:35" s="68" customFormat="1" ht="15" customHeight="1">
      <c r="A296" s="92" t="s">
        <v>270</v>
      </c>
      <c r="B296" s="92"/>
      <c r="C296" s="92"/>
      <c r="D296" s="373">
        <v>40000</v>
      </c>
      <c r="E296" s="78"/>
      <c r="F296" s="78"/>
      <c r="G296" s="308">
        <v>17580</v>
      </c>
      <c r="H296" s="275">
        <v>0</v>
      </c>
      <c r="I296" s="275">
        <v>0</v>
      </c>
      <c r="J296" s="275">
        <v>0</v>
      </c>
      <c r="K296" s="275">
        <v>7900</v>
      </c>
      <c r="L296" s="275">
        <v>0</v>
      </c>
      <c r="M296" s="275">
        <v>0</v>
      </c>
      <c r="N296" s="275">
        <v>0</v>
      </c>
      <c r="O296" s="275">
        <v>14130</v>
      </c>
      <c r="P296" s="275">
        <v>6400</v>
      </c>
      <c r="Q296" s="275"/>
      <c r="R296" s="309"/>
      <c r="S296" s="78"/>
      <c r="T296" s="373">
        <f>SUM(G296:S296)</f>
        <v>46010</v>
      </c>
      <c r="U296" s="78"/>
      <c r="V296" s="78"/>
      <c r="W296" s="78"/>
      <c r="X296" s="78">
        <v>20000</v>
      </c>
      <c r="Y296" s="78"/>
      <c r="Z296" s="78">
        <f>D296-G296</f>
        <v>22420</v>
      </c>
      <c r="AA296" s="78"/>
      <c r="AB296" s="93">
        <f>Z296/D296*100%</f>
        <v>0.5605</v>
      </c>
      <c r="AC296" s="78"/>
      <c r="AD296" s="373">
        <v>19201</v>
      </c>
      <c r="AE296" s="70"/>
      <c r="AF296" s="91"/>
      <c r="AG296" s="91"/>
      <c r="AH296" s="67"/>
      <c r="AI296" s="67"/>
    </row>
    <row r="297" spans="1:35" s="68" customFormat="1" ht="15" customHeight="1">
      <c r="A297" s="92" t="s">
        <v>271</v>
      </c>
      <c r="B297" s="92"/>
      <c r="C297" s="92"/>
      <c r="D297" s="373">
        <f>35000-7200</f>
        <v>27800</v>
      </c>
      <c r="E297" s="78"/>
      <c r="F297" s="78"/>
      <c r="G297" s="308">
        <v>0</v>
      </c>
      <c r="H297" s="275">
        <v>0</v>
      </c>
      <c r="I297" s="275">
        <v>0</v>
      </c>
      <c r="J297" s="275">
        <v>0</v>
      </c>
      <c r="K297" s="275">
        <v>380</v>
      </c>
      <c r="L297" s="275">
        <v>15270</v>
      </c>
      <c r="M297" s="275">
        <v>0</v>
      </c>
      <c r="N297" s="275">
        <v>0</v>
      </c>
      <c r="O297" s="275">
        <v>6095</v>
      </c>
      <c r="P297" s="275">
        <v>0</v>
      </c>
      <c r="Q297" s="275"/>
      <c r="R297" s="309"/>
      <c r="S297" s="78"/>
      <c r="T297" s="373">
        <f>SUM(G297:S297)</f>
        <v>21745</v>
      </c>
      <c r="U297" s="78"/>
      <c r="V297" s="78"/>
      <c r="W297" s="78"/>
      <c r="X297" s="78">
        <v>0</v>
      </c>
      <c r="Y297" s="78"/>
      <c r="Z297" s="78">
        <f>D297-G297</f>
        <v>27800</v>
      </c>
      <c r="AA297" s="78"/>
      <c r="AB297" s="93">
        <f>Z297/D297*100%</f>
        <v>1</v>
      </c>
      <c r="AC297" s="78"/>
      <c r="AD297" s="373">
        <v>0</v>
      </c>
      <c r="AE297" s="70"/>
      <c r="AF297" s="91"/>
      <c r="AG297" s="91"/>
      <c r="AH297" s="67"/>
      <c r="AI297" s="67"/>
    </row>
    <row r="298" spans="1:35" s="68" customFormat="1" ht="15" customHeight="1">
      <c r="A298" s="92" t="s">
        <v>272</v>
      </c>
      <c r="B298" s="92"/>
      <c r="C298" s="92"/>
      <c r="D298" s="373">
        <v>17200</v>
      </c>
      <c r="E298" s="78"/>
      <c r="F298" s="78"/>
      <c r="G298" s="308">
        <v>0</v>
      </c>
      <c r="H298" s="275">
        <v>0</v>
      </c>
      <c r="I298" s="275">
        <v>0</v>
      </c>
      <c r="J298" s="275">
        <v>0</v>
      </c>
      <c r="K298" s="275">
        <v>17200</v>
      </c>
      <c r="L298" s="275">
        <v>0</v>
      </c>
      <c r="M298" s="275">
        <v>0</v>
      </c>
      <c r="N298" s="275">
        <v>0</v>
      </c>
      <c r="O298" s="275">
        <v>0</v>
      </c>
      <c r="P298" s="275">
        <v>0</v>
      </c>
      <c r="Q298" s="275"/>
      <c r="R298" s="309"/>
      <c r="S298" s="78"/>
      <c r="T298" s="373">
        <f>SUM(G298:S298)</f>
        <v>17200</v>
      </c>
      <c r="U298" s="78"/>
      <c r="V298" s="78"/>
      <c r="W298" s="78"/>
      <c r="X298" s="78"/>
      <c r="Y298" s="78"/>
      <c r="Z298" s="78">
        <f>D298-G298</f>
        <v>17200</v>
      </c>
      <c r="AA298" s="78"/>
      <c r="AB298" s="93">
        <f>Z298/D298*100%</f>
        <v>1</v>
      </c>
      <c r="AC298" s="78"/>
      <c r="AD298" s="373">
        <v>0</v>
      </c>
      <c r="AE298" s="70"/>
      <c r="AF298" s="91"/>
      <c r="AG298" s="91"/>
      <c r="AH298" s="67"/>
      <c r="AI298" s="67"/>
    </row>
    <row r="299" spans="1:35" s="68" customFormat="1" ht="15" customHeight="1">
      <c r="A299" s="92" t="s">
        <v>273</v>
      </c>
      <c r="B299" s="92"/>
      <c r="C299" s="92"/>
      <c r="D299" s="373">
        <v>0</v>
      </c>
      <c r="E299" s="78"/>
      <c r="F299" s="78"/>
      <c r="G299" s="308">
        <v>0</v>
      </c>
      <c r="H299" s="275">
        <v>0</v>
      </c>
      <c r="I299" s="275">
        <v>0</v>
      </c>
      <c r="J299" s="275">
        <v>0</v>
      </c>
      <c r="K299" s="275">
        <v>0</v>
      </c>
      <c r="L299" s="275">
        <v>0</v>
      </c>
      <c r="M299" s="275">
        <v>0</v>
      </c>
      <c r="N299" s="275">
        <v>0</v>
      </c>
      <c r="O299" s="275">
        <v>0</v>
      </c>
      <c r="P299" s="275">
        <v>0</v>
      </c>
      <c r="Q299" s="275">
        <v>0</v>
      </c>
      <c r="R299" s="309">
        <v>0</v>
      </c>
      <c r="S299" s="78"/>
      <c r="T299" s="373">
        <f>SUM(G299:S299)</f>
        <v>0</v>
      </c>
      <c r="U299" s="78"/>
      <c r="V299" s="78"/>
      <c r="W299" s="78"/>
      <c r="X299" s="78">
        <v>0</v>
      </c>
      <c r="Y299" s="78"/>
      <c r="Z299" s="78">
        <f>D299-G299</f>
        <v>0</v>
      </c>
      <c r="AA299" s="78"/>
      <c r="AB299" s="186">
        <v>0</v>
      </c>
      <c r="AC299" s="78"/>
      <c r="AD299" s="373">
        <v>3380</v>
      </c>
      <c r="AE299" s="70"/>
      <c r="AF299" s="91"/>
      <c r="AG299" s="91"/>
      <c r="AH299" s="67"/>
      <c r="AI299" s="67"/>
    </row>
    <row r="300" spans="1:35" s="68" customFormat="1">
      <c r="A300" s="92" t="s">
        <v>274</v>
      </c>
      <c r="B300" s="92"/>
      <c r="C300" s="92"/>
      <c r="D300" s="373">
        <v>8000</v>
      </c>
      <c r="E300" s="78"/>
      <c r="F300" s="78"/>
      <c r="G300" s="308"/>
      <c r="H300" s="275">
        <v>1650</v>
      </c>
      <c r="I300" s="275">
        <v>0</v>
      </c>
      <c r="J300" s="275">
        <v>1141.5</v>
      </c>
      <c r="K300" s="275">
        <v>455</v>
      </c>
      <c r="L300" s="275">
        <v>105</v>
      </c>
      <c r="M300" s="275"/>
      <c r="N300" s="275"/>
      <c r="O300" s="275"/>
      <c r="P300" s="275">
        <v>2250</v>
      </c>
      <c r="Q300" s="275"/>
      <c r="R300" s="309"/>
      <c r="S300" s="78"/>
      <c r="T300" s="373">
        <f>SUM(G300:S300)</f>
        <v>5601.5</v>
      </c>
      <c r="U300" s="78"/>
      <c r="V300" s="78"/>
      <c r="W300" s="78"/>
      <c r="X300" s="78">
        <v>5000</v>
      </c>
      <c r="Y300" s="78"/>
      <c r="Z300" s="78">
        <f>D300-G300</f>
        <v>8000</v>
      </c>
      <c r="AA300" s="78"/>
      <c r="AB300" s="93">
        <f>Z300/D300*100%</f>
        <v>1</v>
      </c>
      <c r="AC300" s="78"/>
      <c r="AD300" s="373">
        <v>8209</v>
      </c>
      <c r="AE300" s="70"/>
      <c r="AF300" s="91"/>
      <c r="AG300" s="91"/>
      <c r="AH300" s="67"/>
      <c r="AI300" s="67"/>
    </row>
    <row r="301" spans="1:35" s="68" customFormat="1">
      <c r="A301" s="92" t="s">
        <v>275</v>
      </c>
      <c r="B301" s="92"/>
      <c r="C301" s="92"/>
      <c r="D301" s="373">
        <v>27600</v>
      </c>
      <c r="E301" s="78"/>
      <c r="F301" s="78"/>
      <c r="G301" s="308">
        <v>2300</v>
      </c>
      <c r="H301" s="275">
        <v>2300</v>
      </c>
      <c r="I301" s="275">
        <v>2300</v>
      </c>
      <c r="J301" s="275">
        <v>0</v>
      </c>
      <c r="K301" s="275">
        <v>4600</v>
      </c>
      <c r="L301" s="275">
        <v>2300</v>
      </c>
      <c r="M301" s="275">
        <v>2300</v>
      </c>
      <c r="N301" s="275">
        <v>2300</v>
      </c>
      <c r="O301" s="275">
        <v>2300</v>
      </c>
      <c r="P301" s="275">
        <v>2300</v>
      </c>
      <c r="Q301" s="275"/>
      <c r="R301" s="309"/>
      <c r="S301" s="78"/>
      <c r="T301" s="373">
        <f>SUM(G301:S301)</f>
        <v>23000</v>
      </c>
      <c r="U301" s="78"/>
      <c r="V301" s="78"/>
      <c r="W301" s="78"/>
      <c r="X301" s="78">
        <v>27600</v>
      </c>
      <c r="Y301" s="78"/>
      <c r="Z301" s="78">
        <f>D301-G301</f>
        <v>25300</v>
      </c>
      <c r="AA301" s="78"/>
      <c r="AB301" s="93">
        <f>Z301/D301*100%</f>
        <v>0.91666666666666663</v>
      </c>
      <c r="AC301" s="78"/>
      <c r="AD301" s="373">
        <v>27600</v>
      </c>
      <c r="AE301" s="70"/>
      <c r="AF301" s="91"/>
      <c r="AG301" s="91"/>
      <c r="AH301" s="67"/>
      <c r="AI301" s="67"/>
    </row>
    <row r="302" spans="1:35" s="68" customFormat="1">
      <c r="A302" s="166" t="s">
        <v>276</v>
      </c>
      <c r="B302" s="166"/>
      <c r="C302" s="156"/>
      <c r="D302" s="373">
        <v>10000</v>
      </c>
      <c r="E302" s="77"/>
      <c r="F302" s="77"/>
      <c r="G302" s="308">
        <v>0</v>
      </c>
      <c r="H302" s="275">
        <v>4826.2</v>
      </c>
      <c r="I302" s="275">
        <v>0</v>
      </c>
      <c r="J302" s="275">
        <v>0</v>
      </c>
      <c r="K302" s="275">
        <v>0</v>
      </c>
      <c r="L302" s="275">
        <v>0</v>
      </c>
      <c r="M302" s="275">
        <v>200</v>
      </c>
      <c r="N302" s="275">
        <v>0</v>
      </c>
      <c r="O302" s="275">
        <v>0</v>
      </c>
      <c r="P302" s="275">
        <v>7429.35</v>
      </c>
      <c r="Q302" s="275"/>
      <c r="R302" s="309"/>
      <c r="S302" s="78"/>
      <c r="T302" s="373">
        <f>SUM(G302:S302)</f>
        <v>12455.55</v>
      </c>
      <c r="U302" s="78"/>
      <c r="V302" s="77"/>
      <c r="W302" s="78"/>
      <c r="X302" s="77">
        <v>10000</v>
      </c>
      <c r="Y302" s="77"/>
      <c r="Z302" s="77">
        <f>D302-G302</f>
        <v>10000</v>
      </c>
      <c r="AA302" s="77"/>
      <c r="AB302" s="98">
        <f>Z302/D302*100%</f>
        <v>1</v>
      </c>
      <c r="AC302" s="78"/>
      <c r="AD302" s="373">
        <v>3869.2</v>
      </c>
      <c r="AE302" s="70"/>
      <c r="AF302" s="91"/>
      <c r="AG302" s="91"/>
      <c r="AH302" s="67"/>
      <c r="AI302" s="67"/>
    </row>
    <row r="303" spans="1:35" s="68" customFormat="1">
      <c r="A303" s="155" t="s">
        <v>277</v>
      </c>
      <c r="B303" s="155"/>
      <c r="C303" s="156"/>
      <c r="D303" s="373">
        <v>0</v>
      </c>
      <c r="E303" s="77"/>
      <c r="F303" s="77"/>
      <c r="G303" s="308">
        <v>0</v>
      </c>
      <c r="H303" s="275">
        <v>0</v>
      </c>
      <c r="I303" s="275">
        <v>0</v>
      </c>
      <c r="J303" s="275">
        <v>0</v>
      </c>
      <c r="K303" s="275">
        <v>0</v>
      </c>
      <c r="L303" s="275">
        <v>0</v>
      </c>
      <c r="M303" s="275">
        <v>0</v>
      </c>
      <c r="N303" s="275">
        <v>0</v>
      </c>
      <c r="O303" s="275">
        <v>0</v>
      </c>
      <c r="P303" s="275">
        <v>0</v>
      </c>
      <c r="Q303" s="275">
        <v>0</v>
      </c>
      <c r="R303" s="309">
        <v>0</v>
      </c>
      <c r="S303" s="78"/>
      <c r="T303" s="373">
        <f>SUM(G303:S303)</f>
        <v>0</v>
      </c>
      <c r="U303" s="78"/>
      <c r="V303" s="77"/>
      <c r="W303" s="78"/>
      <c r="X303" s="77">
        <v>10000</v>
      </c>
      <c r="Y303" s="77"/>
      <c r="Z303" s="77">
        <f>D303-G303</f>
        <v>0</v>
      </c>
      <c r="AA303" s="77"/>
      <c r="AB303" s="199">
        <v>0</v>
      </c>
      <c r="AC303" s="78"/>
      <c r="AD303" s="373">
        <v>9340</v>
      </c>
      <c r="AE303" s="70"/>
      <c r="AF303" s="91"/>
      <c r="AG303" s="91"/>
      <c r="AH303" s="67"/>
      <c r="AI303" s="67"/>
    </row>
    <row r="304" spans="1:35" s="68" customFormat="1">
      <c r="A304" s="68" t="s">
        <v>278</v>
      </c>
      <c r="C304" s="67"/>
      <c r="D304" s="373">
        <v>200000</v>
      </c>
      <c r="E304" s="77"/>
      <c r="F304" s="77"/>
      <c r="G304" s="308">
        <v>0</v>
      </c>
      <c r="H304" s="275">
        <v>0</v>
      </c>
      <c r="I304" s="275">
        <v>0</v>
      </c>
      <c r="J304" s="275">
        <v>0</v>
      </c>
      <c r="K304" s="275"/>
      <c r="L304" s="275">
        <v>0</v>
      </c>
      <c r="M304" s="275">
        <v>39856</v>
      </c>
      <c r="N304" s="275">
        <v>39856</v>
      </c>
      <c r="O304" s="275"/>
      <c r="P304" s="275"/>
      <c r="Q304" s="275"/>
      <c r="R304" s="309"/>
      <c r="S304" s="78"/>
      <c r="T304" s="373">
        <f>SUM(G304:S304)</f>
        <v>79712</v>
      </c>
      <c r="U304" s="78"/>
      <c r="V304" s="77"/>
      <c r="W304" s="78"/>
      <c r="X304" s="77">
        <v>0</v>
      </c>
      <c r="Y304" s="77"/>
      <c r="Z304" s="77">
        <f>D304-G304</f>
        <v>200000</v>
      </c>
      <c r="AA304" s="77"/>
      <c r="AB304" s="98">
        <f>Z304/D304*100%</f>
        <v>1</v>
      </c>
      <c r="AC304" s="78"/>
      <c r="AD304" s="373">
        <v>0</v>
      </c>
      <c r="AE304" s="70"/>
      <c r="AF304" s="91"/>
      <c r="AG304" s="91"/>
      <c r="AH304" s="67"/>
      <c r="AI304" s="67"/>
    </row>
    <row r="305" spans="1:35" s="177" customFormat="1">
      <c r="A305" s="177" t="s">
        <v>279</v>
      </c>
      <c r="C305" s="92"/>
      <c r="D305" s="373">
        <v>100000</v>
      </c>
      <c r="E305" s="77"/>
      <c r="F305" s="77"/>
      <c r="G305" s="308">
        <v>0</v>
      </c>
      <c r="H305" s="275">
        <v>0</v>
      </c>
      <c r="I305" s="275">
        <v>0</v>
      </c>
      <c r="J305" s="275">
        <v>0</v>
      </c>
      <c r="K305" s="275">
        <v>0</v>
      </c>
      <c r="L305" s="275">
        <v>0</v>
      </c>
      <c r="M305" s="275">
        <v>88000</v>
      </c>
      <c r="N305" s="275">
        <v>0</v>
      </c>
      <c r="O305" s="275">
        <v>0</v>
      </c>
      <c r="P305" s="275">
        <v>0</v>
      </c>
      <c r="Q305" s="275"/>
      <c r="R305" s="309"/>
      <c r="S305" s="78"/>
      <c r="T305" s="373">
        <f>SUM(G305:S305)</f>
        <v>88000</v>
      </c>
      <c r="U305" s="78"/>
      <c r="V305" s="77"/>
      <c r="W305" s="78"/>
      <c r="X305" s="77"/>
      <c r="Y305" s="77"/>
      <c r="Z305" s="77">
        <f>D305-G305</f>
        <v>100000</v>
      </c>
      <c r="AA305" s="77"/>
      <c r="AB305" s="98">
        <f>Z305/D305*100%</f>
        <v>1</v>
      </c>
      <c r="AC305" s="78"/>
      <c r="AD305" s="373">
        <v>0</v>
      </c>
      <c r="AE305" s="236"/>
      <c r="AF305" s="78"/>
      <c r="AG305" s="78"/>
      <c r="AH305" s="92"/>
      <c r="AI305" s="92"/>
    </row>
    <row r="306" spans="1:35" s="68" customFormat="1">
      <c r="A306" s="68" t="s">
        <v>280</v>
      </c>
      <c r="C306" s="67"/>
      <c r="D306" s="373">
        <v>0</v>
      </c>
      <c r="E306" s="77"/>
      <c r="F306" s="77"/>
      <c r="G306" s="308">
        <v>0</v>
      </c>
      <c r="H306" s="275">
        <v>0</v>
      </c>
      <c r="I306" s="275">
        <v>0</v>
      </c>
      <c r="J306" s="275">
        <v>0</v>
      </c>
      <c r="K306" s="275"/>
      <c r="L306" s="275">
        <v>0</v>
      </c>
      <c r="M306" s="275">
        <v>0</v>
      </c>
      <c r="N306" s="275">
        <v>0</v>
      </c>
      <c r="O306" s="275">
        <v>0</v>
      </c>
      <c r="P306" s="275"/>
      <c r="Q306" s="275"/>
      <c r="R306" s="309"/>
      <c r="S306" s="78"/>
      <c r="T306" s="373">
        <f>SUM(G306:S306)</f>
        <v>0</v>
      </c>
      <c r="U306" s="78"/>
      <c r="V306" s="77"/>
      <c r="W306" s="78"/>
      <c r="X306" s="77">
        <v>0</v>
      </c>
      <c r="Y306" s="77"/>
      <c r="Z306" s="77">
        <f>D306-G306</f>
        <v>0</v>
      </c>
      <c r="AA306" s="77"/>
      <c r="AB306" s="199"/>
      <c r="AC306" s="78"/>
      <c r="AD306" s="373">
        <v>0</v>
      </c>
      <c r="AE306" s="70"/>
      <c r="AF306" s="91"/>
      <c r="AG306" s="91"/>
      <c r="AH306" s="67"/>
      <c r="AI306" s="67"/>
    </row>
    <row r="307" spans="1:35" s="68" customFormat="1">
      <c r="A307" s="237"/>
      <c r="C307" s="67"/>
      <c r="D307" s="385">
        <f>SUM(D290:D306)</f>
        <v>556700</v>
      </c>
      <c r="E307" s="90"/>
      <c r="F307" s="90"/>
      <c r="G307" s="320">
        <f>SUM(G290:G306)</f>
        <v>19825</v>
      </c>
      <c r="H307" s="281">
        <f>SUM(H290:H306)</f>
        <v>10486.5</v>
      </c>
      <c r="I307" s="281">
        <f>SUM(I290:I306)</f>
        <v>-460</v>
      </c>
      <c r="J307" s="281">
        <f>SUM(J290:J306)</f>
        <v>1481.5</v>
      </c>
      <c r="K307" s="281">
        <f>SUM(K290:K306)</f>
        <v>30585</v>
      </c>
      <c r="L307" s="281">
        <f>SUM(L290:L306)</f>
        <v>22780</v>
      </c>
      <c r="M307" s="281">
        <f>SUM(M290:M306)</f>
        <v>152909.4</v>
      </c>
      <c r="N307" s="281">
        <f>SUM(N290:N306)</f>
        <v>42411</v>
      </c>
      <c r="O307" s="281">
        <f>SUM(O290:O306)</f>
        <v>34221</v>
      </c>
      <c r="P307" s="281">
        <f>SUM(P290:P306)</f>
        <v>18429.349999999999</v>
      </c>
      <c r="Q307" s="281">
        <f>SUM(Q290:Q306)</f>
        <v>0</v>
      </c>
      <c r="R307" s="321">
        <f>SUM(R290:R306)</f>
        <v>0</v>
      </c>
      <c r="S307" s="90"/>
      <c r="T307" s="385">
        <f>SUM(G307:S307)</f>
        <v>332668.75</v>
      </c>
      <c r="U307" s="90"/>
      <c r="V307" s="90"/>
      <c r="W307" s="90"/>
      <c r="X307" s="110">
        <f>SUM(X290:X306)</f>
        <v>198800</v>
      </c>
      <c r="Y307" s="110"/>
      <c r="Z307" s="110">
        <f>D307-G307</f>
        <v>536875</v>
      </c>
      <c r="AA307" s="90"/>
      <c r="AB307" s="111">
        <f>Z307/D307*100%</f>
        <v>0.96438835997844441</v>
      </c>
      <c r="AC307" s="90"/>
      <c r="AD307" s="385">
        <f>SUM(AD290:AD306)</f>
        <v>159995.57</v>
      </c>
      <c r="AE307" s="94"/>
      <c r="AF307" s="119"/>
      <c r="AG307" s="119"/>
      <c r="AH307" s="67"/>
      <c r="AI307" s="67"/>
    </row>
    <row r="308" spans="1:35" s="68" customFormat="1" ht="11.25" customHeight="1">
      <c r="A308" s="120"/>
      <c r="B308" s="120"/>
      <c r="C308" s="121"/>
      <c r="D308" s="382"/>
      <c r="E308" s="122"/>
      <c r="F308" s="122"/>
      <c r="G308" s="326"/>
      <c r="H308" s="284"/>
      <c r="I308" s="284"/>
      <c r="J308" s="284"/>
      <c r="K308" s="284"/>
      <c r="L308" s="284"/>
      <c r="M308" s="284"/>
      <c r="N308" s="284"/>
      <c r="O308" s="284"/>
      <c r="P308" s="284"/>
      <c r="Q308" s="284"/>
      <c r="R308" s="327"/>
      <c r="S308" s="122"/>
      <c r="T308" s="382"/>
      <c r="U308" s="97"/>
      <c r="V308" s="122"/>
      <c r="W308" s="97"/>
      <c r="X308" s="122"/>
      <c r="Y308" s="122"/>
      <c r="Z308" s="122"/>
      <c r="AA308" s="122"/>
      <c r="AB308" s="238"/>
      <c r="AC308" s="97"/>
      <c r="AD308" s="382"/>
      <c r="AE308" s="108"/>
      <c r="AF308" s="91"/>
      <c r="AG308" s="91"/>
      <c r="AH308" s="67"/>
      <c r="AI308" s="67"/>
    </row>
    <row r="309" spans="1:35" s="88" customFormat="1" ht="15.75" customHeight="1">
      <c r="A309" s="239" t="s">
        <v>281</v>
      </c>
      <c r="B309" s="239"/>
      <c r="C309" s="240"/>
      <c r="D309" s="399">
        <f>D307</f>
        <v>556700</v>
      </c>
      <c r="E309" s="232"/>
      <c r="F309" s="232"/>
      <c r="G309" s="360">
        <f>G307</f>
        <v>19825</v>
      </c>
      <c r="H309" s="301">
        <f>H307</f>
        <v>10486.5</v>
      </c>
      <c r="I309" s="301">
        <f>I307</f>
        <v>-460</v>
      </c>
      <c r="J309" s="301">
        <f>J307</f>
        <v>1481.5</v>
      </c>
      <c r="K309" s="301">
        <f>K307</f>
        <v>30585</v>
      </c>
      <c r="L309" s="301">
        <f>L307</f>
        <v>22780</v>
      </c>
      <c r="M309" s="301">
        <f>M307</f>
        <v>152909.4</v>
      </c>
      <c r="N309" s="301">
        <f>N307</f>
        <v>42411</v>
      </c>
      <c r="O309" s="301">
        <f>O307</f>
        <v>34221</v>
      </c>
      <c r="P309" s="301">
        <f>P307</f>
        <v>18429.349999999999</v>
      </c>
      <c r="Q309" s="301">
        <f>Q307</f>
        <v>0</v>
      </c>
      <c r="R309" s="361">
        <f>R307</f>
        <v>0</v>
      </c>
      <c r="S309" s="232"/>
      <c r="T309" s="399">
        <f>SUM(G309:S309)</f>
        <v>332668.75</v>
      </c>
      <c r="U309" s="232"/>
      <c r="V309" s="232"/>
      <c r="W309" s="232"/>
      <c r="X309" s="232">
        <f>X307</f>
        <v>198800</v>
      </c>
      <c r="Y309" s="232"/>
      <c r="Z309" s="232">
        <f>D309-G309</f>
        <v>536875</v>
      </c>
      <c r="AA309" s="232"/>
      <c r="AB309" s="234">
        <f>Z309/D309*100%</f>
        <v>0.96438835997844441</v>
      </c>
      <c r="AC309" s="232"/>
      <c r="AD309" s="399">
        <f>AD307</f>
        <v>159995.57</v>
      </c>
      <c r="AE309" s="70"/>
      <c r="AF309" s="119"/>
      <c r="AG309" s="119"/>
      <c r="AH309" s="4"/>
      <c r="AI309" s="4"/>
    </row>
    <row r="310" spans="1:35" s="88" customFormat="1" ht="8.25" customHeight="1">
      <c r="A310" s="73"/>
      <c r="B310" s="73"/>
      <c r="C310" s="92"/>
      <c r="D310" s="375"/>
      <c r="E310" s="90"/>
      <c r="F310" s="90"/>
      <c r="G310" s="312"/>
      <c r="H310" s="277"/>
      <c r="I310" s="277"/>
      <c r="J310" s="277"/>
      <c r="K310" s="277"/>
      <c r="L310" s="277"/>
      <c r="M310" s="277"/>
      <c r="N310" s="277"/>
      <c r="O310" s="277"/>
      <c r="P310" s="277"/>
      <c r="Q310" s="277"/>
      <c r="R310" s="313"/>
      <c r="S310" s="90"/>
      <c r="T310" s="375"/>
      <c r="U310" s="90"/>
      <c r="V310" s="90"/>
      <c r="W310" s="90"/>
      <c r="X310" s="90"/>
      <c r="Y310" s="90"/>
      <c r="Z310" s="90"/>
      <c r="AA310" s="90"/>
      <c r="AB310" s="90"/>
      <c r="AC310" s="90"/>
      <c r="AD310" s="375"/>
      <c r="AE310" s="70"/>
      <c r="AF310" s="119"/>
      <c r="AG310" s="119"/>
      <c r="AH310" s="4"/>
      <c r="AI310" s="4"/>
    </row>
    <row r="311" spans="1:35" s="68" customFormat="1">
      <c r="A311" s="88" t="s">
        <v>282</v>
      </c>
      <c r="B311" s="88"/>
      <c r="C311" s="67"/>
      <c r="D311" s="375"/>
      <c r="E311" s="89"/>
      <c r="F311" s="89"/>
      <c r="G311" s="312"/>
      <c r="H311" s="277"/>
      <c r="I311" s="277"/>
      <c r="J311" s="277"/>
      <c r="K311" s="277"/>
      <c r="L311" s="277"/>
      <c r="M311" s="277"/>
      <c r="N311" s="277"/>
      <c r="O311" s="277"/>
      <c r="P311" s="277"/>
      <c r="Q311" s="277"/>
      <c r="R311" s="313"/>
      <c r="S311" s="89"/>
      <c r="T311" s="375"/>
      <c r="U311" s="90"/>
      <c r="V311" s="89"/>
      <c r="W311" s="78"/>
      <c r="X311" s="89"/>
      <c r="Y311" s="89"/>
      <c r="Z311" s="89"/>
      <c r="AA311" s="89"/>
      <c r="AB311" s="89"/>
      <c r="AC311" s="90"/>
      <c r="AD311" s="375"/>
      <c r="AE311" s="70"/>
      <c r="AF311" s="91"/>
      <c r="AG311" s="91"/>
      <c r="AH311" s="67"/>
      <c r="AI311" s="67"/>
    </row>
    <row r="312" spans="1:35" s="68" customFormat="1">
      <c r="A312" s="153" t="s">
        <v>283</v>
      </c>
      <c r="B312" s="153"/>
      <c r="C312" s="182"/>
      <c r="D312" s="373">
        <v>50000</v>
      </c>
      <c r="E312" s="77"/>
      <c r="F312" s="77"/>
      <c r="G312" s="308">
        <v>0</v>
      </c>
      <c r="H312" s="275">
        <v>-5250</v>
      </c>
      <c r="I312" s="275">
        <v>-2250</v>
      </c>
      <c r="J312" s="275">
        <v>0</v>
      </c>
      <c r="K312" s="275">
        <v>0</v>
      </c>
      <c r="L312" s="275">
        <v>13572.4</v>
      </c>
      <c r="M312" s="275">
        <v>-370</v>
      </c>
      <c r="N312" s="275">
        <v>0</v>
      </c>
      <c r="O312" s="275">
        <v>120</v>
      </c>
      <c r="P312" s="275">
        <v>0</v>
      </c>
      <c r="Q312" s="275"/>
      <c r="R312" s="309"/>
      <c r="S312" s="77"/>
      <c r="T312" s="373">
        <f>SUM(G312:S312)</f>
        <v>5822.4</v>
      </c>
      <c r="U312" s="78"/>
      <c r="V312" s="77"/>
      <c r="W312" s="78"/>
      <c r="X312" s="77">
        <v>75000</v>
      </c>
      <c r="Y312" s="77"/>
      <c r="Z312" s="77">
        <f>D312-G312</f>
        <v>50000</v>
      </c>
      <c r="AA312" s="77"/>
      <c r="AB312" s="98">
        <f>Z312/D312*100%</f>
        <v>1</v>
      </c>
      <c r="AC312" s="78"/>
      <c r="AD312" s="373">
        <v>10947.02</v>
      </c>
      <c r="AE312" s="70"/>
      <c r="AF312" s="91"/>
      <c r="AG312" s="91"/>
      <c r="AH312" s="67"/>
      <c r="AI312" s="67"/>
    </row>
    <row r="313" spans="1:35" s="68" customFormat="1">
      <c r="A313" s="153" t="s">
        <v>284</v>
      </c>
      <c r="B313" s="153"/>
      <c r="C313" s="182"/>
      <c r="D313" s="373">
        <v>0</v>
      </c>
      <c r="E313" s="77"/>
      <c r="F313" s="77"/>
      <c r="G313" s="308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309"/>
      <c r="S313" s="77"/>
      <c r="T313" s="373">
        <f>SUM(G313:S313)</f>
        <v>0</v>
      </c>
      <c r="U313" s="78"/>
      <c r="V313" s="77"/>
      <c r="W313" s="78"/>
      <c r="X313" s="77"/>
      <c r="Y313" s="77"/>
      <c r="Z313" s="77">
        <f>D313-G313</f>
        <v>0</v>
      </c>
      <c r="AA313" s="77"/>
      <c r="AB313" s="98"/>
      <c r="AC313" s="78"/>
      <c r="AD313" s="373">
        <v>0</v>
      </c>
      <c r="AE313" s="70"/>
      <c r="AF313" s="91"/>
      <c r="AG313" s="91"/>
      <c r="AH313" s="67"/>
      <c r="AI313" s="67"/>
    </row>
    <row r="314" spans="1:35" s="68" customFormat="1" ht="14.25" customHeight="1">
      <c r="C314" s="67"/>
      <c r="D314" s="385">
        <f>SUM(D312:D313)</f>
        <v>50000</v>
      </c>
      <c r="E314" s="90"/>
      <c r="F314" s="90"/>
      <c r="G314" s="320">
        <f>SUM(G312:G313)</f>
        <v>0</v>
      </c>
      <c r="H314" s="281">
        <f>SUM(H312:H313)</f>
        <v>-5250</v>
      </c>
      <c r="I314" s="281">
        <f>SUM(I312:I313)</f>
        <v>-2250</v>
      </c>
      <c r="J314" s="281">
        <f>SUM(J312:J313)</f>
        <v>0</v>
      </c>
      <c r="K314" s="281">
        <f>SUM(K312:K313)</f>
        <v>0</v>
      </c>
      <c r="L314" s="281">
        <f>SUM(L312:L313)</f>
        <v>13572.4</v>
      </c>
      <c r="M314" s="281">
        <f>SUM(M312:M313)</f>
        <v>-370</v>
      </c>
      <c r="N314" s="281">
        <f>SUM(N312:N313)</f>
        <v>0</v>
      </c>
      <c r="O314" s="281">
        <f>SUM(O312:O313)</f>
        <v>120</v>
      </c>
      <c r="P314" s="281">
        <f>SUM(P312:P313)</f>
        <v>0</v>
      </c>
      <c r="Q314" s="281">
        <f>SUM(Q312:Q313)</f>
        <v>0</v>
      </c>
      <c r="R314" s="321">
        <f>SUM(R312:R313)</f>
        <v>0</v>
      </c>
      <c r="S314" s="90"/>
      <c r="T314" s="385">
        <f>SUM(G314:S314)</f>
        <v>5822.4</v>
      </c>
      <c r="U314" s="90"/>
      <c r="V314" s="90"/>
      <c r="W314" s="90"/>
      <c r="X314" s="110">
        <f>SUM(X312)</f>
        <v>75000</v>
      </c>
      <c r="Y314" s="110"/>
      <c r="Z314" s="110">
        <f>D314-G314</f>
        <v>50000</v>
      </c>
      <c r="AA314" s="90"/>
      <c r="AB314" s="111">
        <f>Z314/D314*100%</f>
        <v>1</v>
      </c>
      <c r="AC314" s="90"/>
      <c r="AD314" s="385">
        <f>SUM(AD312:AD313)</f>
        <v>10947.02</v>
      </c>
      <c r="AE314" s="70"/>
      <c r="AF314" s="119"/>
      <c r="AG314" s="119"/>
      <c r="AH314" s="67"/>
      <c r="AI314" s="67"/>
    </row>
    <row r="315" spans="1:35" s="68" customFormat="1" ht="11.25" customHeight="1">
      <c r="C315" s="67"/>
      <c r="D315" s="373"/>
      <c r="E315" s="77"/>
      <c r="F315" s="77"/>
      <c r="G315" s="308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309"/>
      <c r="S315" s="77"/>
      <c r="T315" s="373"/>
      <c r="U315" s="78"/>
      <c r="V315" s="77"/>
      <c r="W315" s="78"/>
      <c r="X315" s="77"/>
      <c r="Y315" s="77"/>
      <c r="Z315" s="77"/>
      <c r="AA315" s="77"/>
      <c r="AB315" s="77"/>
      <c r="AC315" s="78"/>
      <c r="AD315" s="373"/>
      <c r="AE315" s="70"/>
      <c r="AF315" s="91"/>
      <c r="AG315" s="91"/>
      <c r="AH315" s="67"/>
      <c r="AI315" s="67"/>
    </row>
    <row r="316" spans="1:35" s="88" customFormat="1">
      <c r="A316" s="241" t="s">
        <v>285</v>
      </c>
      <c r="B316" s="241"/>
      <c r="C316" s="242"/>
      <c r="D316" s="400">
        <f>D314</f>
        <v>50000</v>
      </c>
      <c r="E316" s="243"/>
      <c r="F316" s="243"/>
      <c r="G316" s="362">
        <f>G314</f>
        <v>0</v>
      </c>
      <c r="H316" s="302">
        <f>H314</f>
        <v>-5250</v>
      </c>
      <c r="I316" s="302">
        <f>I314</f>
        <v>-2250</v>
      </c>
      <c r="J316" s="302">
        <f>J314</f>
        <v>0</v>
      </c>
      <c r="K316" s="302">
        <f>K314</f>
        <v>0</v>
      </c>
      <c r="L316" s="302">
        <f>L314</f>
        <v>13572.4</v>
      </c>
      <c r="M316" s="302">
        <f>M314</f>
        <v>-370</v>
      </c>
      <c r="N316" s="302">
        <f>N314</f>
        <v>0</v>
      </c>
      <c r="O316" s="302">
        <f>O314</f>
        <v>120</v>
      </c>
      <c r="P316" s="302">
        <f>P314</f>
        <v>0</v>
      </c>
      <c r="Q316" s="302">
        <f>Q314</f>
        <v>0</v>
      </c>
      <c r="R316" s="363">
        <f>R314</f>
        <v>0</v>
      </c>
      <c r="S316" s="243"/>
      <c r="T316" s="400">
        <f>SUM(G316:S316)</f>
        <v>5822.4</v>
      </c>
      <c r="U316" s="243"/>
      <c r="V316" s="243"/>
      <c r="W316" s="243"/>
      <c r="X316" s="243">
        <f>X314</f>
        <v>75000</v>
      </c>
      <c r="Y316" s="243"/>
      <c r="Z316" s="243">
        <f>D316-G316</f>
        <v>50000</v>
      </c>
      <c r="AA316" s="243"/>
      <c r="AB316" s="243"/>
      <c r="AC316" s="243"/>
      <c r="AD316" s="400">
        <f>AD314</f>
        <v>10947.02</v>
      </c>
      <c r="AE316" s="70"/>
      <c r="AF316" s="119"/>
      <c r="AG316" s="119"/>
      <c r="AH316" s="4"/>
      <c r="AI316" s="4"/>
    </row>
    <row r="317" spans="1:35" s="68" customFormat="1" ht="10.5" customHeight="1">
      <c r="C317" s="67"/>
      <c r="D317" s="373"/>
      <c r="E317" s="77"/>
      <c r="F317" s="77"/>
      <c r="G317" s="308"/>
      <c r="H317" s="275"/>
      <c r="I317" s="275"/>
      <c r="J317" s="275"/>
      <c r="K317" s="275"/>
      <c r="L317" s="275"/>
      <c r="M317" s="275"/>
      <c r="N317" s="275"/>
      <c r="O317" s="275"/>
      <c r="P317" s="275"/>
      <c r="Q317" s="275"/>
      <c r="R317" s="309"/>
      <c r="S317" s="77"/>
      <c r="T317" s="373"/>
      <c r="U317" s="78"/>
      <c r="V317" s="77"/>
      <c r="W317" s="78"/>
      <c r="X317" s="77"/>
      <c r="Y317" s="77"/>
      <c r="Z317" s="77"/>
      <c r="AA317" s="77"/>
      <c r="AB317" s="77"/>
      <c r="AC317" s="78"/>
      <c r="AD317" s="373"/>
      <c r="AE317" s="70"/>
      <c r="AF317" s="91"/>
      <c r="AG317" s="91"/>
      <c r="AH317" s="67"/>
      <c r="AI317" s="67"/>
    </row>
    <row r="318" spans="1:35" s="88" customFormat="1" ht="17.25" customHeight="1" thickBot="1">
      <c r="A318" s="244" t="s">
        <v>286</v>
      </c>
      <c r="B318" s="244"/>
      <c r="C318" s="245"/>
      <c r="D318" s="404">
        <f>D93+D113+D205+D266+D287+D309+D316</f>
        <v>7361329.9000000004</v>
      </c>
      <c r="E318" s="90"/>
      <c r="F318" s="90"/>
      <c r="G318" s="364">
        <f>G93+G113+G205+G266+G287+G309+G316</f>
        <v>307707.96000000002</v>
      </c>
      <c r="H318" s="303">
        <f>H93+H113+H205+H266+H287+H309+H316</f>
        <v>136327</v>
      </c>
      <c r="I318" s="303">
        <f>I93+I113+I205+I266+I287+I309+I316</f>
        <v>566019.59</v>
      </c>
      <c r="J318" s="303">
        <f>J93+J113+J205+J266+J287+J309+J316</f>
        <v>467572.77</v>
      </c>
      <c r="K318" s="303">
        <f>K93+K113+K205+K266+K287+K309+K316</f>
        <v>219669.9</v>
      </c>
      <c r="L318" s="303">
        <f>L93+L113+L205+L266+L287+L309+L316</f>
        <v>333978.83</v>
      </c>
      <c r="M318" s="303">
        <f>M93+M113+M205+M266+M287+M309+M316</f>
        <v>915449.80999999994</v>
      </c>
      <c r="N318" s="303">
        <f>N93+N113+N205+N266+N287+N309+N316</f>
        <v>335072.49</v>
      </c>
      <c r="O318" s="303">
        <f>O93+O113+O205+O266+O287+O309+O316</f>
        <v>13589.299999999959</v>
      </c>
      <c r="P318" s="303">
        <f>P93+P113+P205+P266+P287+P309+P316</f>
        <v>925714.1</v>
      </c>
      <c r="Q318" s="303">
        <f>Q93+Q113+Q205+Q266+Q287+Q309+Q316</f>
        <v>0</v>
      </c>
      <c r="R318" s="365">
        <f>R93+R113+R205+R266+R287+R309+R316</f>
        <v>0</v>
      </c>
      <c r="S318" s="90"/>
      <c r="T318" s="401">
        <f>SUM(G318:S318)</f>
        <v>4221101.7499999991</v>
      </c>
      <c r="U318" s="90"/>
      <c r="V318" s="90"/>
      <c r="W318" s="90"/>
      <c r="X318" s="247">
        <f>X93+X113+X205+X266+X287+X309+X316</f>
        <v>5117228.3086583335</v>
      </c>
      <c r="Y318" s="247"/>
      <c r="Z318" s="247">
        <f>Z93+Z113+Z205+Z266+Z287+Z309+Z316</f>
        <v>7053621.9399999995</v>
      </c>
      <c r="AA318" s="90"/>
      <c r="AB318" s="248">
        <f>Z318/D318*100%</f>
        <v>0.95819940633281486</v>
      </c>
      <c r="AC318" s="90"/>
      <c r="AD318" s="401">
        <f>AD93+AD113+AD205+AD266+AD287+AD309+AD316</f>
        <v>3822309.5099999988</v>
      </c>
      <c r="AE318" s="94"/>
      <c r="AF318" s="119"/>
      <c r="AG318" s="119"/>
      <c r="AH318" s="4"/>
      <c r="AI318" s="4"/>
    </row>
    <row r="319" spans="1:35" s="88" customFormat="1" ht="10.5" customHeight="1">
      <c r="A319" s="73"/>
      <c r="B319" s="73"/>
      <c r="C319" s="92"/>
      <c r="D319" s="375"/>
      <c r="E319" s="90"/>
      <c r="F319" s="90"/>
      <c r="G319" s="312"/>
      <c r="H319" s="277"/>
      <c r="I319" s="277"/>
      <c r="J319" s="277"/>
      <c r="K319" s="277"/>
      <c r="L319" s="277"/>
      <c r="M319" s="277"/>
      <c r="N319" s="277"/>
      <c r="O319" s="277"/>
      <c r="P319" s="277"/>
      <c r="Q319" s="277"/>
      <c r="R319" s="313"/>
      <c r="S319" s="90"/>
      <c r="T319" s="375"/>
      <c r="U319" s="90"/>
      <c r="V319" s="90"/>
      <c r="W319" s="90"/>
      <c r="X319" s="90"/>
      <c r="Y319" s="90"/>
      <c r="Z319" s="90"/>
      <c r="AA319" s="90"/>
      <c r="AB319" s="165"/>
      <c r="AC319" s="90"/>
      <c r="AD319" s="375"/>
      <c r="AE319" s="94"/>
      <c r="AF319" s="119"/>
      <c r="AG319" s="119"/>
      <c r="AH319" s="4"/>
      <c r="AI319" s="4"/>
    </row>
    <row r="320" spans="1:35" s="254" customFormat="1" ht="16.5" customHeight="1">
      <c r="A320" s="249" t="s">
        <v>287</v>
      </c>
      <c r="B320" s="249"/>
      <c r="C320" s="250"/>
      <c r="D320" s="402"/>
      <c r="E320" s="251"/>
      <c r="F320" s="251"/>
      <c r="G320" s="366"/>
      <c r="H320" s="304"/>
      <c r="I320" s="304"/>
      <c r="J320" s="304"/>
      <c r="K320" s="304"/>
      <c r="L320" s="304"/>
      <c r="M320" s="304"/>
      <c r="N320" s="304"/>
      <c r="O320" s="304"/>
      <c r="P320" s="304"/>
      <c r="Q320" s="304"/>
      <c r="R320" s="367"/>
      <c r="S320" s="251"/>
      <c r="T320" s="402"/>
      <c r="U320" s="252"/>
      <c r="V320" s="251"/>
      <c r="W320" s="253"/>
      <c r="X320" s="251"/>
      <c r="Y320" s="251"/>
      <c r="Z320" s="251"/>
      <c r="AA320" s="251"/>
      <c r="AB320" s="251"/>
      <c r="AC320" s="252"/>
      <c r="AD320" s="402"/>
      <c r="AE320" s="70"/>
      <c r="AF320" s="119"/>
      <c r="AG320" s="123"/>
      <c r="AH320" s="91"/>
      <c r="AI320" s="91"/>
    </row>
    <row r="321" spans="1:35" s="254" customFormat="1" ht="7.5" customHeight="1">
      <c r="A321" s="88"/>
      <c r="B321" s="88"/>
      <c r="C321" s="67"/>
      <c r="D321" s="375"/>
      <c r="E321" s="89"/>
      <c r="F321" s="89"/>
      <c r="G321" s="312"/>
      <c r="H321" s="277"/>
      <c r="I321" s="277"/>
      <c r="J321" s="277"/>
      <c r="K321" s="277"/>
      <c r="L321" s="277"/>
      <c r="M321" s="277"/>
      <c r="N321" s="277"/>
      <c r="O321" s="277"/>
      <c r="P321" s="277"/>
      <c r="Q321" s="277"/>
      <c r="R321" s="313"/>
      <c r="S321" s="89"/>
      <c r="T321" s="375"/>
      <c r="U321" s="90"/>
      <c r="V321" s="89"/>
      <c r="W321" s="255"/>
      <c r="X321" s="89"/>
      <c r="Y321" s="89"/>
      <c r="Z321" s="89"/>
      <c r="AA321" s="89"/>
      <c r="AB321" s="89"/>
      <c r="AC321" s="90"/>
      <c r="AD321" s="375"/>
      <c r="AE321" s="70"/>
      <c r="AF321" s="119"/>
      <c r="AG321" s="123"/>
      <c r="AH321" s="91"/>
      <c r="AI321" s="91"/>
    </row>
    <row r="322" spans="1:35" s="68" customFormat="1">
      <c r="A322" s="73" t="s">
        <v>288</v>
      </c>
      <c r="B322" s="73"/>
      <c r="C322" s="92"/>
      <c r="D322" s="373">
        <v>0</v>
      </c>
      <c r="E322" s="78"/>
      <c r="F322" s="78"/>
      <c r="G322" s="308">
        <v>0</v>
      </c>
      <c r="H322" s="275">
        <v>-5000</v>
      </c>
      <c r="I322" s="275">
        <v>0</v>
      </c>
      <c r="J322" s="275">
        <v>-3000</v>
      </c>
      <c r="K322" s="275">
        <v>0</v>
      </c>
      <c r="L322" s="275">
        <v>0</v>
      </c>
      <c r="M322" s="275">
        <v>0</v>
      </c>
      <c r="N322" s="275">
        <v>0</v>
      </c>
      <c r="O322" s="275">
        <v>0</v>
      </c>
      <c r="P322" s="275">
        <v>0</v>
      </c>
      <c r="Q322" s="275">
        <v>0</v>
      </c>
      <c r="R322" s="309">
        <v>0</v>
      </c>
      <c r="S322" s="78"/>
      <c r="T322" s="373">
        <f>SUM(G322:S322)</f>
        <v>-8000</v>
      </c>
      <c r="U322" s="78"/>
      <c r="V322" s="78"/>
      <c r="W322" s="78"/>
      <c r="X322" s="78"/>
      <c r="Y322" s="78"/>
      <c r="Z322" s="78"/>
      <c r="AA322" s="78"/>
      <c r="AB322" s="78"/>
      <c r="AC322" s="78"/>
      <c r="AD322" s="373">
        <v>888255</v>
      </c>
      <c r="AE322" s="70"/>
      <c r="AF322" s="91"/>
      <c r="AG322" s="91"/>
      <c r="AH322" s="67"/>
      <c r="AI322" s="67"/>
    </row>
    <row r="323" spans="1:35" s="68" customFormat="1" ht="11.25" customHeight="1">
      <c r="A323" s="92"/>
      <c r="B323" s="92"/>
      <c r="C323" s="92"/>
      <c r="D323" s="373"/>
      <c r="E323" s="78"/>
      <c r="F323" s="78"/>
      <c r="G323" s="308"/>
      <c r="H323" s="275"/>
      <c r="I323" s="275"/>
      <c r="J323" s="275"/>
      <c r="K323" s="275"/>
      <c r="L323" s="275"/>
      <c r="M323" s="275"/>
      <c r="N323" s="275"/>
      <c r="O323" s="275"/>
      <c r="P323" s="275"/>
      <c r="Q323" s="275"/>
      <c r="R323" s="309"/>
      <c r="S323" s="78"/>
      <c r="T323" s="373">
        <f>SUM(G323:S323)</f>
        <v>0</v>
      </c>
      <c r="U323" s="78"/>
      <c r="V323" s="78"/>
      <c r="W323" s="78"/>
      <c r="X323" s="78"/>
      <c r="Y323" s="78"/>
      <c r="Z323" s="78"/>
      <c r="AA323" s="78"/>
      <c r="AB323" s="78"/>
      <c r="AC323" s="78"/>
      <c r="AD323" s="373"/>
      <c r="AE323" s="70"/>
      <c r="AF323" s="91"/>
      <c r="AG323" s="91"/>
      <c r="AH323" s="67"/>
      <c r="AI323" s="67"/>
    </row>
    <row r="324" spans="1:35" s="68" customFormat="1" ht="15" customHeight="1">
      <c r="A324" s="73" t="s">
        <v>289</v>
      </c>
      <c r="B324" s="73"/>
      <c r="C324" s="92"/>
      <c r="D324" s="373">
        <v>0</v>
      </c>
      <c r="E324" s="78"/>
      <c r="F324" s="78"/>
      <c r="G324" s="308">
        <v>0</v>
      </c>
      <c r="H324" s="275">
        <v>0</v>
      </c>
      <c r="I324" s="275">
        <v>0</v>
      </c>
      <c r="J324" s="275">
        <v>0</v>
      </c>
      <c r="K324" s="275">
        <v>0</v>
      </c>
      <c r="L324" s="275">
        <v>0</v>
      </c>
      <c r="M324" s="275">
        <v>0</v>
      </c>
      <c r="N324" s="275">
        <v>0</v>
      </c>
      <c r="O324" s="275">
        <v>0</v>
      </c>
      <c r="P324" s="275">
        <v>0</v>
      </c>
      <c r="Q324" s="275">
        <v>0</v>
      </c>
      <c r="R324" s="309">
        <v>0</v>
      </c>
      <c r="S324" s="78"/>
      <c r="T324" s="373">
        <f>SUM(G324:S324)</f>
        <v>0</v>
      </c>
      <c r="U324" s="78"/>
      <c r="V324" s="78"/>
      <c r="W324" s="78"/>
      <c r="X324" s="78">
        <v>0</v>
      </c>
      <c r="Y324" s="78"/>
      <c r="Z324" s="78"/>
      <c r="AA324" s="78"/>
      <c r="AB324" s="78"/>
      <c r="AC324" s="78"/>
      <c r="AD324" s="373">
        <v>176693.61</v>
      </c>
      <c r="AE324" s="70"/>
      <c r="AF324" s="91"/>
      <c r="AG324" s="91"/>
      <c r="AH324" s="67"/>
      <c r="AI324" s="67"/>
    </row>
    <row r="325" spans="1:35" s="68" customFormat="1" ht="14.25" customHeight="1">
      <c r="A325" s="73" t="s">
        <v>290</v>
      </c>
      <c r="B325" s="73"/>
      <c r="C325" s="92"/>
      <c r="D325" s="373">
        <v>0</v>
      </c>
      <c r="E325" s="78"/>
      <c r="F325" s="78"/>
      <c r="G325" s="308">
        <v>0</v>
      </c>
      <c r="H325" s="275">
        <v>0</v>
      </c>
      <c r="I325" s="275">
        <v>0</v>
      </c>
      <c r="J325" s="275">
        <v>0</v>
      </c>
      <c r="K325" s="275">
        <v>0</v>
      </c>
      <c r="L325" s="275">
        <v>0</v>
      </c>
      <c r="M325" s="275">
        <v>0</v>
      </c>
      <c r="N325" s="275">
        <v>0</v>
      </c>
      <c r="O325" s="275">
        <v>0</v>
      </c>
      <c r="P325" s="275">
        <v>0</v>
      </c>
      <c r="Q325" s="275">
        <v>0</v>
      </c>
      <c r="R325" s="309">
        <v>0</v>
      </c>
      <c r="S325" s="78"/>
      <c r="T325" s="373">
        <f>SUM(G325:S325)</f>
        <v>0</v>
      </c>
      <c r="U325" s="78"/>
      <c r="V325" s="78"/>
      <c r="W325" s="78"/>
      <c r="X325" s="78">
        <v>0</v>
      </c>
      <c r="Y325" s="78"/>
      <c r="Z325" s="78"/>
      <c r="AA325" s="78"/>
      <c r="AB325" s="78"/>
      <c r="AC325" s="78"/>
      <c r="AD325" s="373">
        <v>41000</v>
      </c>
      <c r="AE325" s="70"/>
      <c r="AF325" s="91"/>
      <c r="AG325" s="91"/>
      <c r="AH325" s="67"/>
      <c r="AI325" s="67"/>
    </row>
    <row r="326" spans="1:35" s="68" customFormat="1">
      <c r="A326" s="73" t="s">
        <v>291</v>
      </c>
      <c r="B326" s="73"/>
      <c r="C326" s="92"/>
      <c r="D326" s="373">
        <v>0</v>
      </c>
      <c r="E326" s="78"/>
      <c r="F326" s="78"/>
      <c r="G326" s="308">
        <v>-1200</v>
      </c>
      <c r="H326" s="275">
        <v>0</v>
      </c>
      <c r="I326" s="275">
        <v>-1100</v>
      </c>
      <c r="J326" s="275">
        <v>0</v>
      </c>
      <c r="K326" s="275">
        <v>0</v>
      </c>
      <c r="L326" s="275">
        <v>-4000</v>
      </c>
      <c r="M326" s="275">
        <v>0</v>
      </c>
      <c r="N326" s="275">
        <v>0</v>
      </c>
      <c r="O326" s="275">
        <v>0</v>
      </c>
      <c r="P326" s="275">
        <v>0</v>
      </c>
      <c r="Q326" s="275">
        <v>0</v>
      </c>
      <c r="R326" s="309">
        <v>0</v>
      </c>
      <c r="S326" s="78"/>
      <c r="T326" s="373">
        <f>SUM(G326:S326)</f>
        <v>-6300</v>
      </c>
      <c r="U326" s="78"/>
      <c r="V326" s="78"/>
      <c r="W326" s="78"/>
      <c r="X326" s="78">
        <v>0</v>
      </c>
      <c r="Y326" s="78"/>
      <c r="Z326" s="78"/>
      <c r="AA326" s="78"/>
      <c r="AB326" s="78"/>
      <c r="AC326" s="78"/>
      <c r="AD326" s="373">
        <v>221626</v>
      </c>
      <c r="AE326" s="70"/>
      <c r="AF326" s="91"/>
      <c r="AG326" s="91"/>
      <c r="AH326" s="67"/>
      <c r="AI326" s="67"/>
    </row>
    <row r="327" spans="1:35" s="68" customFormat="1" ht="12" customHeight="1">
      <c r="A327" s="92"/>
      <c r="B327" s="92"/>
      <c r="C327" s="92"/>
      <c r="D327" s="373"/>
      <c r="E327" s="78"/>
      <c r="F327" s="78"/>
      <c r="G327" s="308"/>
      <c r="H327" s="275"/>
      <c r="I327" s="275"/>
      <c r="J327" s="275"/>
      <c r="K327" s="275"/>
      <c r="L327" s="275"/>
      <c r="M327" s="275"/>
      <c r="N327" s="275"/>
      <c r="O327" s="275"/>
      <c r="P327" s="275"/>
      <c r="Q327" s="275"/>
      <c r="R327" s="309"/>
      <c r="S327" s="78"/>
      <c r="T327" s="373">
        <f>SUM(G327:S327)</f>
        <v>0</v>
      </c>
      <c r="U327" s="78"/>
      <c r="V327" s="78"/>
      <c r="W327" s="78"/>
      <c r="X327" s="78"/>
      <c r="Y327" s="78"/>
      <c r="Z327" s="78"/>
      <c r="AA327" s="78"/>
      <c r="AB327" s="78"/>
      <c r="AC327" s="78"/>
      <c r="AD327" s="373"/>
      <c r="AE327" s="70"/>
      <c r="AF327" s="91"/>
      <c r="AG327" s="91"/>
      <c r="AH327" s="67"/>
      <c r="AI327" s="67"/>
    </row>
    <row r="328" spans="1:35" s="68" customFormat="1">
      <c r="A328" s="73" t="s">
        <v>292</v>
      </c>
      <c r="B328" s="73"/>
      <c r="C328" s="92"/>
      <c r="D328" s="373">
        <v>0</v>
      </c>
      <c r="E328" s="78"/>
      <c r="F328" s="78"/>
      <c r="G328" s="308"/>
      <c r="H328" s="275"/>
      <c r="I328" s="275"/>
      <c r="J328" s="275"/>
      <c r="K328" s="275"/>
      <c r="L328" s="275"/>
      <c r="M328" s="275"/>
      <c r="N328" s="275"/>
      <c r="O328" s="275"/>
      <c r="P328" s="275"/>
      <c r="Q328" s="275"/>
      <c r="R328" s="309"/>
      <c r="S328" s="78"/>
      <c r="T328" s="373">
        <f>SUM(G328:S328)</f>
        <v>0</v>
      </c>
      <c r="U328" s="78"/>
      <c r="V328" s="78"/>
      <c r="W328" s="78"/>
      <c r="X328" s="78">
        <v>0</v>
      </c>
      <c r="Y328" s="78"/>
      <c r="Z328" s="78"/>
      <c r="AA328" s="78"/>
      <c r="AB328" s="78"/>
      <c r="AC328" s="78"/>
      <c r="AD328" s="373">
        <v>159208.08000000002</v>
      </c>
      <c r="AE328" s="70"/>
      <c r="AF328" s="91"/>
      <c r="AG328" s="91"/>
      <c r="AH328" s="67"/>
      <c r="AI328" s="67"/>
    </row>
    <row r="329" spans="1:35" s="68" customFormat="1">
      <c r="A329" s="92" t="s">
        <v>293</v>
      </c>
      <c r="B329" s="92"/>
      <c r="C329" s="92"/>
      <c r="D329" s="373">
        <v>0</v>
      </c>
      <c r="E329" s="78"/>
      <c r="F329" s="78"/>
      <c r="G329" s="308">
        <v>85590</v>
      </c>
      <c r="H329" s="275">
        <v>-200</v>
      </c>
      <c r="I329" s="275">
        <v>507</v>
      </c>
      <c r="J329" s="275">
        <v>0</v>
      </c>
      <c r="K329" s="275">
        <v>0</v>
      </c>
      <c r="L329" s="275">
        <v>0</v>
      </c>
      <c r="M329" s="275">
        <v>0</v>
      </c>
      <c r="N329" s="275">
        <v>0</v>
      </c>
      <c r="O329" s="275">
        <v>0</v>
      </c>
      <c r="P329" s="275">
        <v>0</v>
      </c>
      <c r="Q329" s="275">
        <v>0</v>
      </c>
      <c r="R329" s="309">
        <v>0</v>
      </c>
      <c r="S329" s="78"/>
      <c r="T329" s="373">
        <f>SUM(G329:S329)</f>
        <v>85897</v>
      </c>
      <c r="U329" s="78"/>
      <c r="V329" s="78"/>
      <c r="W329" s="78"/>
      <c r="X329" s="78"/>
      <c r="Y329" s="78"/>
      <c r="Z329" s="78"/>
      <c r="AA329" s="78"/>
      <c r="AB329" s="78"/>
      <c r="AC329" s="78"/>
      <c r="AD329" s="373">
        <v>0</v>
      </c>
      <c r="AE329" s="70"/>
      <c r="AF329" s="91"/>
      <c r="AG329" s="91"/>
      <c r="AH329" s="67"/>
      <c r="AI329" s="67"/>
    </row>
    <row r="330" spans="1:35" s="68" customFormat="1">
      <c r="A330" s="92" t="s">
        <v>294</v>
      </c>
      <c r="B330" s="92"/>
      <c r="C330" s="92"/>
      <c r="D330" s="373">
        <v>0</v>
      </c>
      <c r="E330" s="78"/>
      <c r="F330" s="78"/>
      <c r="G330" s="308">
        <v>0</v>
      </c>
      <c r="H330" s="275">
        <v>0</v>
      </c>
      <c r="I330" s="275">
        <v>0</v>
      </c>
      <c r="J330" s="275">
        <v>0</v>
      </c>
      <c r="K330" s="275">
        <v>299.8</v>
      </c>
      <c r="L330" s="275">
        <v>0</v>
      </c>
      <c r="M330" s="275">
        <v>0</v>
      </c>
      <c r="N330" s="275">
        <v>0</v>
      </c>
      <c r="O330" s="275">
        <v>0</v>
      </c>
      <c r="P330" s="275">
        <v>0</v>
      </c>
      <c r="Q330" s="275">
        <v>0</v>
      </c>
      <c r="R330" s="309">
        <v>0</v>
      </c>
      <c r="S330" s="78"/>
      <c r="T330" s="373">
        <f>SUM(G330:S330)</f>
        <v>299.8</v>
      </c>
      <c r="U330" s="78"/>
      <c r="V330" s="78"/>
      <c r="W330" s="78"/>
      <c r="X330" s="78"/>
      <c r="Y330" s="78"/>
      <c r="Z330" s="78"/>
      <c r="AA330" s="78"/>
      <c r="AB330" s="78"/>
      <c r="AC330" s="78"/>
      <c r="AD330" s="373">
        <v>0</v>
      </c>
      <c r="AE330" s="70"/>
      <c r="AF330" s="91"/>
      <c r="AG330" s="91"/>
      <c r="AH330" s="67"/>
      <c r="AI330" s="67"/>
    </row>
    <row r="331" spans="1:35" s="68" customFormat="1" ht="11.25" customHeight="1">
      <c r="A331" s="92"/>
      <c r="B331" s="92"/>
      <c r="C331" s="92"/>
      <c r="D331" s="373"/>
      <c r="E331" s="78"/>
      <c r="F331" s="78"/>
      <c r="G331" s="308"/>
      <c r="H331" s="275"/>
      <c r="I331" s="275"/>
      <c r="J331" s="275"/>
      <c r="K331" s="275"/>
      <c r="L331" s="275"/>
      <c r="M331" s="275"/>
      <c r="N331" s="275"/>
      <c r="O331" s="275"/>
      <c r="P331" s="275"/>
      <c r="Q331" s="275"/>
      <c r="R331" s="309"/>
      <c r="S331" s="78"/>
      <c r="T331" s="373">
        <f>SUM(G331:S331)</f>
        <v>0</v>
      </c>
      <c r="U331" s="78"/>
      <c r="V331" s="78"/>
      <c r="W331" s="78"/>
      <c r="X331" s="78"/>
      <c r="Y331" s="78"/>
      <c r="Z331" s="78"/>
      <c r="AA331" s="78"/>
      <c r="AB331" s="78"/>
      <c r="AC331" s="78"/>
      <c r="AD331" s="373"/>
      <c r="AE331" s="70"/>
      <c r="AF331" s="91"/>
      <c r="AG331" s="91"/>
      <c r="AH331" s="67"/>
      <c r="AI331" s="67"/>
    </row>
    <row r="332" spans="1:35" s="68" customFormat="1">
      <c r="A332" s="73" t="s">
        <v>295</v>
      </c>
      <c r="B332" s="73"/>
      <c r="C332" s="92"/>
      <c r="D332" s="373"/>
      <c r="E332" s="78"/>
      <c r="F332" s="78"/>
      <c r="G332" s="308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309"/>
      <c r="S332" s="78"/>
      <c r="T332" s="373">
        <f>SUM(G332:S332)</f>
        <v>0</v>
      </c>
      <c r="U332" s="78"/>
      <c r="V332" s="78"/>
      <c r="W332" s="78"/>
      <c r="X332" s="78"/>
      <c r="Y332" s="78"/>
      <c r="Z332" s="78"/>
      <c r="AA332" s="78"/>
      <c r="AB332" s="78"/>
      <c r="AC332" s="78"/>
      <c r="AD332" s="373">
        <v>1568569.62</v>
      </c>
      <c r="AE332" s="70"/>
      <c r="AF332" s="91"/>
      <c r="AG332" s="91"/>
      <c r="AH332" s="67"/>
      <c r="AI332" s="67"/>
    </row>
    <row r="333" spans="1:35" s="68" customFormat="1" ht="15" customHeight="1">
      <c r="A333" s="92" t="s">
        <v>296</v>
      </c>
      <c r="B333" s="92"/>
      <c r="C333" s="92"/>
      <c r="D333" s="373">
        <v>0</v>
      </c>
      <c r="E333" s="78"/>
      <c r="F333" s="78"/>
      <c r="G333" s="308">
        <v>4615</v>
      </c>
      <c r="H333" s="275">
        <v>0</v>
      </c>
      <c r="I333" s="275">
        <v>0</v>
      </c>
      <c r="J333" s="275">
        <v>0</v>
      </c>
      <c r="K333" s="275">
        <v>0</v>
      </c>
      <c r="L333" s="275">
        <v>-7200</v>
      </c>
      <c r="M333" s="275">
        <v>0</v>
      </c>
      <c r="N333" s="275">
        <v>0</v>
      </c>
      <c r="O333" s="275">
        <v>0</v>
      </c>
      <c r="P333" s="275">
        <v>0</v>
      </c>
      <c r="Q333" s="275">
        <v>0</v>
      </c>
      <c r="R333" s="309">
        <v>0</v>
      </c>
      <c r="S333" s="78"/>
      <c r="T333" s="373">
        <f>SUM(G333:S333)</f>
        <v>-2585</v>
      </c>
      <c r="U333" s="78">
        <v>0</v>
      </c>
      <c r="V333" s="78">
        <v>0</v>
      </c>
      <c r="W333" s="78">
        <v>0</v>
      </c>
      <c r="X333" s="78">
        <v>0</v>
      </c>
      <c r="Y333" s="78"/>
      <c r="Z333" s="78"/>
      <c r="AA333" s="78"/>
      <c r="AB333" s="78"/>
      <c r="AC333" s="78"/>
      <c r="AD333" s="373">
        <v>0</v>
      </c>
      <c r="AE333" s="70"/>
      <c r="AF333" s="91"/>
      <c r="AG333" s="91"/>
      <c r="AH333" s="67"/>
      <c r="AI333" s="67"/>
    </row>
    <row r="334" spans="1:35" s="68" customFormat="1" ht="11.25" customHeight="1">
      <c r="A334" s="92"/>
      <c r="B334" s="92"/>
      <c r="C334" s="92"/>
      <c r="D334" s="373"/>
      <c r="E334" s="78"/>
      <c r="F334" s="78"/>
      <c r="G334" s="308"/>
      <c r="H334" s="275"/>
      <c r="I334" s="275"/>
      <c r="J334" s="275"/>
      <c r="K334" s="275"/>
      <c r="L334" s="275"/>
      <c r="M334" s="275"/>
      <c r="N334" s="275"/>
      <c r="O334" s="275"/>
      <c r="P334" s="275"/>
      <c r="Q334" s="275"/>
      <c r="R334" s="309"/>
      <c r="S334" s="78"/>
      <c r="T334" s="373">
        <f>SUM(G334:S334)</f>
        <v>0</v>
      </c>
      <c r="U334" s="78"/>
      <c r="V334" s="78"/>
      <c r="W334" s="78"/>
      <c r="X334" s="78"/>
      <c r="Y334" s="78"/>
      <c r="Z334" s="78"/>
      <c r="AA334" s="78"/>
      <c r="AB334" s="78"/>
      <c r="AC334" s="78"/>
      <c r="AD334" s="373"/>
      <c r="AE334" s="70"/>
      <c r="AF334" s="91"/>
      <c r="AG334" s="91"/>
      <c r="AH334" s="67"/>
      <c r="AI334" s="67"/>
    </row>
    <row r="335" spans="1:35" s="68" customFormat="1" ht="15" customHeight="1">
      <c r="A335" s="73" t="s">
        <v>297</v>
      </c>
      <c r="B335" s="73"/>
      <c r="C335" s="92"/>
      <c r="D335" s="403">
        <v>0</v>
      </c>
      <c r="E335" s="256"/>
      <c r="F335" s="256"/>
      <c r="G335" s="368"/>
      <c r="H335" s="305"/>
      <c r="I335" s="305"/>
      <c r="J335" s="305"/>
      <c r="K335" s="305"/>
      <c r="L335" s="305"/>
      <c r="M335" s="305"/>
      <c r="N335" s="305"/>
      <c r="O335" s="305"/>
      <c r="P335" s="305"/>
      <c r="Q335" s="305"/>
      <c r="R335" s="369"/>
      <c r="S335" s="256"/>
      <c r="T335" s="403">
        <f>SUM(G335:S335)</f>
        <v>0</v>
      </c>
      <c r="U335" s="256"/>
      <c r="V335" s="256"/>
      <c r="W335" s="78"/>
      <c r="X335" s="256">
        <v>0</v>
      </c>
      <c r="Y335" s="256"/>
      <c r="Z335" s="78"/>
      <c r="AA335" s="256"/>
      <c r="AB335" s="256"/>
      <c r="AC335" s="256"/>
      <c r="AD335" s="373">
        <v>0</v>
      </c>
      <c r="AE335" s="70"/>
      <c r="AF335" s="91"/>
      <c r="AG335" s="91"/>
      <c r="AH335" s="67"/>
      <c r="AI335" s="67"/>
    </row>
    <row r="336" spans="1:35" s="68" customFormat="1" ht="15" customHeight="1">
      <c r="A336" s="73" t="s">
        <v>298</v>
      </c>
      <c r="B336" s="73"/>
      <c r="C336" s="92"/>
      <c r="D336" s="373">
        <v>0</v>
      </c>
      <c r="E336" s="78"/>
      <c r="F336" s="78"/>
      <c r="G336" s="308">
        <v>4800</v>
      </c>
      <c r="H336" s="275">
        <v>0</v>
      </c>
      <c r="I336" s="275">
        <v>0</v>
      </c>
      <c r="J336" s="275">
        <v>0</v>
      </c>
      <c r="K336" s="275">
        <v>0</v>
      </c>
      <c r="L336" s="275">
        <v>0</v>
      </c>
      <c r="M336" s="275">
        <v>0</v>
      </c>
      <c r="N336" s="275">
        <v>0</v>
      </c>
      <c r="O336" s="275">
        <v>0</v>
      </c>
      <c r="P336" s="275">
        <v>0</v>
      </c>
      <c r="Q336" s="275">
        <v>0</v>
      </c>
      <c r="R336" s="309">
        <v>0</v>
      </c>
      <c r="S336" s="78"/>
      <c r="T336" s="373">
        <f>SUM(G336:S336)</f>
        <v>4800</v>
      </c>
      <c r="U336" s="78">
        <v>0</v>
      </c>
      <c r="V336" s="78">
        <v>0</v>
      </c>
      <c r="W336" s="78">
        <v>0</v>
      </c>
      <c r="X336" s="78">
        <v>0</v>
      </c>
      <c r="Y336" s="78"/>
      <c r="Z336" s="78"/>
      <c r="AA336" s="78"/>
      <c r="AB336" s="78"/>
      <c r="AC336" s="256"/>
      <c r="AD336" s="373">
        <v>11274.15</v>
      </c>
      <c r="AE336" s="70"/>
      <c r="AF336" s="91"/>
      <c r="AG336" s="91"/>
      <c r="AH336" s="67"/>
      <c r="AI336" s="67"/>
    </row>
    <row r="337" spans="1:35" s="68" customFormat="1" ht="15" customHeight="1">
      <c r="A337" s="73" t="s">
        <v>299</v>
      </c>
      <c r="B337" s="73"/>
      <c r="C337" s="92"/>
      <c r="D337" s="373">
        <v>0</v>
      </c>
      <c r="E337" s="78"/>
      <c r="F337" s="78"/>
      <c r="G337" s="308">
        <v>1000</v>
      </c>
      <c r="H337" s="275">
        <v>0</v>
      </c>
      <c r="I337" s="275">
        <v>0</v>
      </c>
      <c r="J337" s="275">
        <v>0</v>
      </c>
      <c r="K337" s="275">
        <v>0</v>
      </c>
      <c r="L337" s="275">
        <v>0</v>
      </c>
      <c r="M337" s="275">
        <v>0</v>
      </c>
      <c r="N337" s="275">
        <v>0</v>
      </c>
      <c r="O337" s="275">
        <v>0</v>
      </c>
      <c r="P337" s="275">
        <v>0</v>
      </c>
      <c r="Q337" s="275">
        <v>0</v>
      </c>
      <c r="R337" s="309">
        <v>0</v>
      </c>
      <c r="S337" s="78"/>
      <c r="T337" s="373">
        <f>SUM(G337:S337)</f>
        <v>1000</v>
      </c>
      <c r="U337" s="78">
        <v>0</v>
      </c>
      <c r="V337" s="78">
        <v>0</v>
      </c>
      <c r="W337" s="78">
        <v>0</v>
      </c>
      <c r="X337" s="78">
        <v>0</v>
      </c>
      <c r="Y337" s="78"/>
      <c r="Z337" s="78"/>
      <c r="AA337" s="78"/>
      <c r="AB337" s="78"/>
      <c r="AC337" s="256"/>
      <c r="AD337" s="373">
        <v>73526.039999999994</v>
      </c>
      <c r="AE337" s="70"/>
      <c r="AF337" s="91"/>
      <c r="AG337" s="91"/>
      <c r="AH337" s="67"/>
      <c r="AI337" s="67"/>
    </row>
    <row r="338" spans="1:35" s="68" customFormat="1" ht="15" customHeight="1">
      <c r="A338" s="73" t="s">
        <v>300</v>
      </c>
      <c r="B338" s="73"/>
      <c r="C338" s="92"/>
      <c r="D338" s="373">
        <v>0</v>
      </c>
      <c r="E338" s="78"/>
      <c r="F338" s="78"/>
      <c r="G338" s="308">
        <v>0</v>
      </c>
      <c r="H338" s="275">
        <v>0</v>
      </c>
      <c r="I338" s="275">
        <v>0</v>
      </c>
      <c r="J338" s="275">
        <v>0</v>
      </c>
      <c r="K338" s="275">
        <v>0</v>
      </c>
      <c r="L338" s="275">
        <v>0</v>
      </c>
      <c r="M338" s="275">
        <v>0</v>
      </c>
      <c r="N338" s="275">
        <v>0</v>
      </c>
      <c r="O338" s="275">
        <v>0</v>
      </c>
      <c r="P338" s="275">
        <v>0</v>
      </c>
      <c r="Q338" s="275">
        <v>0</v>
      </c>
      <c r="R338" s="309">
        <v>0</v>
      </c>
      <c r="S338" s="78"/>
      <c r="T338" s="373">
        <f>SUM(G338:S338)</f>
        <v>0</v>
      </c>
      <c r="U338" s="78">
        <v>0</v>
      </c>
      <c r="V338" s="78">
        <v>0</v>
      </c>
      <c r="W338" s="78">
        <v>0</v>
      </c>
      <c r="X338" s="78">
        <v>0</v>
      </c>
      <c r="Y338" s="78"/>
      <c r="Z338" s="78"/>
      <c r="AA338" s="78"/>
      <c r="AB338" s="78"/>
      <c r="AC338" s="256"/>
      <c r="AD338" s="373">
        <v>1600</v>
      </c>
      <c r="AE338" s="70"/>
      <c r="AF338" s="91"/>
      <c r="AG338" s="91"/>
      <c r="AH338" s="67"/>
      <c r="AI338" s="67"/>
    </row>
    <row r="339" spans="1:35" s="68" customFormat="1" ht="15" customHeight="1">
      <c r="A339" s="73" t="s">
        <v>301</v>
      </c>
      <c r="B339" s="73"/>
      <c r="C339" s="92"/>
      <c r="D339" s="373">
        <v>0</v>
      </c>
      <c r="E339" s="78"/>
      <c r="F339" s="78"/>
      <c r="G339" s="308">
        <v>0</v>
      </c>
      <c r="H339" s="275">
        <v>0</v>
      </c>
      <c r="I339" s="275">
        <v>0</v>
      </c>
      <c r="J339" s="275">
        <v>0</v>
      </c>
      <c r="K339" s="275">
        <v>0</v>
      </c>
      <c r="L339" s="275">
        <v>0</v>
      </c>
      <c r="M339" s="275">
        <v>0</v>
      </c>
      <c r="N339" s="275">
        <v>0</v>
      </c>
      <c r="O339" s="275">
        <v>0</v>
      </c>
      <c r="P339" s="275">
        <v>0</v>
      </c>
      <c r="Q339" s="275">
        <v>0</v>
      </c>
      <c r="R339" s="309">
        <v>0</v>
      </c>
      <c r="S339" s="78"/>
      <c r="T339" s="373">
        <f>SUM(G339:S339)</f>
        <v>0</v>
      </c>
      <c r="U339" s="78">
        <v>0</v>
      </c>
      <c r="V339" s="78">
        <v>0</v>
      </c>
      <c r="W339" s="78">
        <v>0</v>
      </c>
      <c r="X339" s="78">
        <v>0</v>
      </c>
      <c r="Y339" s="78"/>
      <c r="Z339" s="78"/>
      <c r="AA339" s="78"/>
      <c r="AB339" s="78"/>
      <c r="AC339" s="256"/>
      <c r="AD339" s="373">
        <v>19546.45</v>
      </c>
      <c r="AE339" s="70"/>
      <c r="AF339" s="91"/>
      <c r="AG339" s="91"/>
      <c r="AH339" s="67"/>
      <c r="AI339" s="67"/>
    </row>
    <row r="340" spans="1:35" s="68" customFormat="1" ht="15" customHeight="1">
      <c r="A340" s="73" t="s">
        <v>264</v>
      </c>
      <c r="B340" s="73"/>
      <c r="C340" s="92"/>
      <c r="D340" s="373">
        <v>0</v>
      </c>
      <c r="E340" s="78"/>
      <c r="F340" s="78"/>
      <c r="G340" s="308">
        <v>0</v>
      </c>
      <c r="H340" s="275">
        <v>0</v>
      </c>
      <c r="I340" s="275">
        <v>0</v>
      </c>
      <c r="J340" s="275">
        <v>0</v>
      </c>
      <c r="K340" s="275">
        <v>0</v>
      </c>
      <c r="L340" s="275">
        <v>0</v>
      </c>
      <c r="M340" s="275">
        <v>0</v>
      </c>
      <c r="N340" s="275">
        <v>0</v>
      </c>
      <c r="O340" s="275">
        <v>0</v>
      </c>
      <c r="P340" s="275">
        <v>0</v>
      </c>
      <c r="Q340" s="275">
        <v>0</v>
      </c>
      <c r="R340" s="309">
        <v>0</v>
      </c>
      <c r="S340" s="78"/>
      <c r="T340" s="373">
        <f>SUM(G340:S340)</f>
        <v>0</v>
      </c>
      <c r="U340" s="78">
        <v>0</v>
      </c>
      <c r="V340" s="78">
        <v>0</v>
      </c>
      <c r="W340" s="78">
        <v>0</v>
      </c>
      <c r="X340" s="78">
        <v>0</v>
      </c>
      <c r="Y340" s="78"/>
      <c r="Z340" s="78"/>
      <c r="AA340" s="78"/>
      <c r="AB340" s="78"/>
      <c r="AC340" s="256"/>
      <c r="AD340" s="373">
        <v>58300</v>
      </c>
      <c r="AE340" s="70"/>
      <c r="AF340" s="91"/>
      <c r="AG340" s="91"/>
      <c r="AH340" s="67"/>
      <c r="AI340" s="67"/>
    </row>
    <row r="341" spans="1:35" s="68" customFormat="1" ht="15" customHeight="1">
      <c r="A341" s="73" t="s">
        <v>302</v>
      </c>
      <c r="B341" s="73"/>
      <c r="C341" s="92"/>
      <c r="D341" s="373">
        <v>0</v>
      </c>
      <c r="E341" s="78"/>
      <c r="F341" s="78"/>
      <c r="G341" s="308">
        <v>0</v>
      </c>
      <c r="H341" s="275">
        <v>0</v>
      </c>
      <c r="I341" s="275">
        <v>0</v>
      </c>
      <c r="J341" s="275">
        <v>0</v>
      </c>
      <c r="K341" s="275">
        <v>0</v>
      </c>
      <c r="L341" s="275">
        <v>0</v>
      </c>
      <c r="M341" s="275">
        <v>0</v>
      </c>
      <c r="N341" s="275">
        <v>0</v>
      </c>
      <c r="O341" s="275">
        <v>0</v>
      </c>
      <c r="P341" s="275">
        <v>0</v>
      </c>
      <c r="Q341" s="275">
        <v>0</v>
      </c>
      <c r="R341" s="309">
        <v>0</v>
      </c>
      <c r="S341" s="78"/>
      <c r="T341" s="373">
        <f>SUM(G341:S341)</f>
        <v>0</v>
      </c>
      <c r="U341" s="78">
        <v>0</v>
      </c>
      <c r="V341" s="78">
        <v>0</v>
      </c>
      <c r="W341" s="78">
        <v>0</v>
      </c>
      <c r="X341" s="78">
        <v>0</v>
      </c>
      <c r="Y341" s="78"/>
      <c r="Z341" s="78"/>
      <c r="AA341" s="78"/>
      <c r="AB341" s="78"/>
      <c r="AC341" s="256"/>
      <c r="AD341" s="373">
        <v>5000</v>
      </c>
      <c r="AE341" s="70"/>
      <c r="AF341" s="91"/>
      <c r="AG341" s="91"/>
      <c r="AH341" s="67"/>
      <c r="AI341" s="67"/>
    </row>
    <row r="342" spans="1:35" s="68" customFormat="1" ht="15" customHeight="1">
      <c r="A342" s="73" t="s">
        <v>303</v>
      </c>
      <c r="B342" s="73"/>
      <c r="C342" s="92"/>
      <c r="D342" s="373">
        <v>0</v>
      </c>
      <c r="E342" s="78"/>
      <c r="F342" s="78"/>
      <c r="G342" s="308">
        <v>7157.7</v>
      </c>
      <c r="H342" s="275">
        <v>0</v>
      </c>
      <c r="I342" s="275">
        <v>450</v>
      </c>
      <c r="J342" s="275">
        <v>1150</v>
      </c>
      <c r="K342" s="275">
        <v>1770</v>
      </c>
      <c r="L342" s="275">
        <v>0</v>
      </c>
      <c r="M342" s="275">
        <v>0</v>
      </c>
      <c r="N342" s="275">
        <v>0</v>
      </c>
      <c r="O342" s="275">
        <v>0</v>
      </c>
      <c r="P342" s="275">
        <v>0</v>
      </c>
      <c r="Q342" s="275">
        <v>0</v>
      </c>
      <c r="R342" s="309">
        <v>0</v>
      </c>
      <c r="S342" s="78"/>
      <c r="T342" s="373">
        <f>SUM(G342:S342)</f>
        <v>10527.7</v>
      </c>
      <c r="U342" s="78">
        <v>0</v>
      </c>
      <c r="V342" s="78">
        <v>0</v>
      </c>
      <c r="W342" s="78">
        <v>0</v>
      </c>
      <c r="X342" s="78">
        <v>0</v>
      </c>
      <c r="Y342" s="78"/>
      <c r="Z342" s="78"/>
      <c r="AA342" s="78"/>
      <c r="AB342" s="78"/>
      <c r="AC342" s="256"/>
      <c r="AD342" s="373">
        <v>137035</v>
      </c>
      <c r="AE342" s="70"/>
      <c r="AF342" s="91"/>
      <c r="AG342" s="91"/>
      <c r="AH342" s="67"/>
      <c r="AI342" s="67"/>
    </row>
    <row r="343" spans="1:35" s="68" customFormat="1" ht="9" customHeight="1">
      <c r="A343" s="92"/>
      <c r="B343" s="92"/>
      <c r="C343" s="92"/>
      <c r="D343" s="373"/>
      <c r="E343" s="78"/>
      <c r="F343" s="78"/>
      <c r="G343" s="308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309"/>
      <c r="S343" s="78"/>
      <c r="T343" s="373">
        <f>SUM(G343:S343)</f>
        <v>0</v>
      </c>
      <c r="U343" s="78"/>
      <c r="V343" s="78"/>
      <c r="W343" s="78"/>
      <c r="X343" s="78"/>
      <c r="Y343" s="78"/>
      <c r="Z343" s="78"/>
      <c r="AA343" s="78"/>
      <c r="AB343" s="78"/>
      <c r="AC343" s="78"/>
      <c r="AD343" s="373"/>
      <c r="AE343" s="70"/>
      <c r="AF343" s="91"/>
      <c r="AG343" s="91"/>
      <c r="AH343" s="67"/>
      <c r="AI343" s="67"/>
    </row>
    <row r="344" spans="1:35" s="68" customFormat="1">
      <c r="A344" s="257" t="s">
        <v>304</v>
      </c>
      <c r="B344" s="257"/>
      <c r="C344" s="258"/>
      <c r="D344" s="402">
        <v>0</v>
      </c>
      <c r="E344" s="252"/>
      <c r="F344" s="252"/>
      <c r="G344" s="366">
        <f>SUM(G322:G342)</f>
        <v>101962.7</v>
      </c>
      <c r="H344" s="306">
        <f>SUM(H322:H342)</f>
        <v>-5200</v>
      </c>
      <c r="I344" s="306">
        <f>SUM(I322:I342)</f>
        <v>-143</v>
      </c>
      <c r="J344" s="306">
        <f>SUM(J322:J342)</f>
        <v>-1850</v>
      </c>
      <c r="K344" s="304">
        <f>SUM(K322:K342)</f>
        <v>2069.8000000000002</v>
      </c>
      <c r="L344" s="304">
        <f>SUM(L322:L342)</f>
        <v>-11200</v>
      </c>
      <c r="M344" s="306">
        <f>SUM(M322:M342)</f>
        <v>0</v>
      </c>
      <c r="N344" s="306">
        <f>SUM(N322:N342)</f>
        <v>0</v>
      </c>
      <c r="O344" s="306">
        <f>SUM(O322:O342)</f>
        <v>0</v>
      </c>
      <c r="P344" s="306">
        <f>SUM(P322:P342)</f>
        <v>0</v>
      </c>
      <c r="Q344" s="306">
        <f>SUM(Q322:Q342)</f>
        <v>0</v>
      </c>
      <c r="R344" s="370">
        <f>SUM(R322:R342)</f>
        <v>0</v>
      </c>
      <c r="S344" s="259"/>
      <c r="T344" s="402">
        <f>SUM(G344:S344)</f>
        <v>85639.5</v>
      </c>
      <c r="U344" s="252"/>
      <c r="V344" s="252"/>
      <c r="W344" s="252"/>
      <c r="X344" s="252">
        <v>0</v>
      </c>
      <c r="Y344" s="252"/>
      <c r="Z344" s="252"/>
      <c r="AA344" s="252"/>
      <c r="AB344" s="252"/>
      <c r="AC344" s="252"/>
      <c r="AD344" s="402">
        <f>SUM(AD322:AD343)</f>
        <v>3361633.95</v>
      </c>
      <c r="AE344" s="94"/>
      <c r="AF344" s="119"/>
      <c r="AG344" s="119"/>
      <c r="AH344" s="67"/>
      <c r="AI344" s="67"/>
    </row>
    <row r="345" spans="1:35" s="68" customFormat="1" ht="10.5" customHeight="1">
      <c r="C345" s="67"/>
      <c r="D345" s="373"/>
      <c r="E345" s="77"/>
      <c r="F345" s="77"/>
      <c r="G345" s="308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309"/>
      <c r="S345" s="77"/>
      <c r="T345" s="373"/>
      <c r="U345" s="78"/>
      <c r="V345" s="77"/>
      <c r="W345" s="78"/>
      <c r="X345" s="77"/>
      <c r="Y345" s="77"/>
      <c r="Z345" s="77"/>
      <c r="AA345" s="77"/>
      <c r="AB345" s="77"/>
      <c r="AC345" s="78"/>
      <c r="AD345" s="373"/>
      <c r="AE345" s="70"/>
      <c r="AF345" s="91"/>
      <c r="AG345" s="91"/>
      <c r="AH345" s="67"/>
      <c r="AI345" s="67"/>
    </row>
    <row r="346" spans="1:35" s="68" customFormat="1" ht="17.25" thickBot="1">
      <c r="A346" s="244" t="s">
        <v>305</v>
      </c>
      <c r="B346" s="244"/>
      <c r="C346" s="245"/>
      <c r="D346" s="404">
        <f>D318+D344</f>
        <v>7361329.9000000004</v>
      </c>
      <c r="E346" s="260"/>
      <c r="F346" s="260"/>
      <c r="G346" s="371">
        <f>G318+G344</f>
        <v>409670.66000000003</v>
      </c>
      <c r="H346" s="307">
        <f>H318+H344</f>
        <v>131127</v>
      </c>
      <c r="I346" s="307">
        <f>I318+I344</f>
        <v>565876.59</v>
      </c>
      <c r="J346" s="307">
        <f>J318+J344</f>
        <v>465722.77</v>
      </c>
      <c r="K346" s="307">
        <f>K318+K344</f>
        <v>221739.69999999998</v>
      </c>
      <c r="L346" s="307">
        <f>L318+L344</f>
        <v>322778.83</v>
      </c>
      <c r="M346" s="307">
        <f>M318+M344</f>
        <v>915449.80999999994</v>
      </c>
      <c r="N346" s="307">
        <f>N318+N344</f>
        <v>335072.49</v>
      </c>
      <c r="O346" s="307">
        <f>O318+O344</f>
        <v>13589.299999999959</v>
      </c>
      <c r="P346" s="307">
        <f>P318+P344</f>
        <v>925714.1</v>
      </c>
      <c r="Q346" s="307">
        <f>Q318+Q344</f>
        <v>0</v>
      </c>
      <c r="R346" s="372">
        <f>R318+R344</f>
        <v>0</v>
      </c>
      <c r="S346" s="90"/>
      <c r="T346" s="404">
        <f>SUM(G346:S346)</f>
        <v>4306741.2499999991</v>
      </c>
      <c r="U346" s="90"/>
      <c r="V346" s="260"/>
      <c r="W346" s="110"/>
      <c r="X346" s="246">
        <f>X318+X344</f>
        <v>5117228.3086583335</v>
      </c>
      <c r="Y346" s="246"/>
      <c r="Z346" s="246">
        <f>D346-G346</f>
        <v>6951659.2400000002</v>
      </c>
      <c r="AA346" s="90"/>
      <c r="AB346" s="261">
        <f>Z346/D346*100%</f>
        <v>0.94434828141583493</v>
      </c>
      <c r="AC346" s="90"/>
      <c r="AD346" s="404">
        <f>AD318+AD344</f>
        <v>7183943.459999999</v>
      </c>
      <c r="AE346" s="70"/>
      <c r="AF346" s="119"/>
      <c r="AG346" s="119"/>
      <c r="AH346" s="67"/>
      <c r="AI346" s="67"/>
    </row>
    <row r="347" spans="1:35" s="68" customFormat="1" ht="12" customHeight="1">
      <c r="A347" s="73"/>
      <c r="B347" s="73"/>
      <c r="C347" s="92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70"/>
      <c r="AF347" s="119"/>
      <c r="AG347" s="119"/>
      <c r="AH347" s="67"/>
      <c r="AI347" s="67"/>
    </row>
    <row r="348" spans="1:35">
      <c r="A348" s="166"/>
    </row>
    <row r="349" spans="1:35">
      <c r="A349" s="92"/>
      <c r="G349" s="262"/>
      <c r="H349" s="262"/>
      <c r="I349" s="262"/>
      <c r="J349" s="262"/>
      <c r="K349" s="262"/>
      <c r="L349" s="262"/>
      <c r="M349" s="262"/>
      <c r="N349" s="262"/>
      <c r="O349" s="262"/>
      <c r="P349" s="262"/>
      <c r="Q349" s="262"/>
      <c r="R349" s="262"/>
      <c r="S349" s="262"/>
      <c r="T349" s="262"/>
    </row>
    <row r="350" spans="1:35">
      <c r="A350" s="166"/>
    </row>
    <row r="351" spans="1:35">
      <c r="A351" s="166"/>
    </row>
    <row r="352" spans="1:35">
      <c r="A352" s="154"/>
    </row>
    <row r="353" spans="1:1">
      <c r="A353" s="92"/>
    </row>
    <row r="354" spans="1:1">
      <c r="A354" s="166"/>
    </row>
    <row r="355" spans="1:1">
      <c r="A355" s="177"/>
    </row>
    <row r="356" spans="1:1">
      <c r="A356" s="177"/>
    </row>
    <row r="357" spans="1:1">
      <c r="A357" s="68"/>
    </row>
  </sheetData>
  <printOptions horizontalCentered="1"/>
  <pageMargins left="0.35433070866141736" right="0.35433070866141736" top="0.51181102362204722" bottom="0.51181102362204722" header="0.31496062992125984" footer="0.11811023622047245"/>
  <pageSetup paperSize="8" scale="53" fitToHeight="5" orientation="landscape" cellComments="asDisplayed" r:id="rId1"/>
  <headerFooter>
    <oddFooter>&amp;L&amp;10Budget Tracking for 12 Months  (As of 31.10.2014)&amp;R&amp;Pof &amp;N</oddFooter>
  </headerFooter>
  <rowBreaks count="5" manualBreakCount="5">
    <brk id="57" max="29" man="1"/>
    <brk id="93" max="16383" man="1"/>
    <brk id="115" max="16383" man="1"/>
    <brk id="205" max="16383" man="1"/>
    <brk id="266" max="2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Budget 2014</vt:lpstr>
      <vt:lpstr>'Budget 2014'!Print_Area</vt:lpstr>
      <vt:lpstr>Summary!Print_Area</vt:lpstr>
      <vt:lpstr>'Budget 2014'!Print_Titles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2014-11-20T09:41:42Z</cp:lastPrinted>
  <dcterms:created xsi:type="dcterms:W3CDTF">2014-11-19T07:06:23Z</dcterms:created>
  <dcterms:modified xsi:type="dcterms:W3CDTF">2014-11-20T09:43:03Z</dcterms:modified>
</cp:coreProperties>
</file>