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5" yWindow="6390" windowWidth="19230" windowHeight="5535"/>
  </bookViews>
  <sheets>
    <sheet name="OPEX for TIC &amp; PGT" sheetId="1" r:id="rId1"/>
  </sheets>
  <definedNames>
    <definedName name="_xlnm.Print_Area" localSheetId="0">'OPEX for TIC &amp; PGT'!$A$1:$N$48</definedName>
  </definedNames>
  <calcPr calcId="145621"/>
</workbook>
</file>

<file path=xl/calcChain.xml><?xml version="1.0" encoding="utf-8"?>
<calcChain xmlns="http://schemas.openxmlformats.org/spreadsheetml/2006/main">
  <c r="M26" i="1" l="1"/>
  <c r="B27" i="1" l="1"/>
  <c r="H26" i="1"/>
  <c r="C7" i="1"/>
  <c r="D7" i="1"/>
  <c r="E7" i="1"/>
  <c r="F7" i="1"/>
  <c r="G7" i="1"/>
  <c r="I7" i="1"/>
  <c r="J7" i="1"/>
  <c r="K7" i="1"/>
  <c r="L7" i="1"/>
  <c r="M7" i="1"/>
  <c r="B7" i="1"/>
  <c r="H6" i="1"/>
  <c r="H7" i="1" s="1"/>
  <c r="M6" i="1"/>
  <c r="B21" i="1" l="1"/>
  <c r="N6" i="1" l="1"/>
  <c r="N35" i="1" l="1"/>
  <c r="N34" i="1"/>
  <c r="N33" i="1"/>
  <c r="N32" i="1"/>
  <c r="N29" i="1"/>
  <c r="N26" i="1"/>
  <c r="N28" i="1"/>
  <c r="M27" i="1"/>
  <c r="C27" i="1"/>
  <c r="D27" i="1"/>
  <c r="E27" i="1"/>
  <c r="F27" i="1"/>
  <c r="G27" i="1"/>
  <c r="H27" i="1"/>
  <c r="I27" i="1"/>
  <c r="J27" i="1"/>
  <c r="K27" i="1"/>
  <c r="L27" i="1"/>
  <c r="N17" i="1"/>
  <c r="N14" i="1"/>
  <c r="N15" i="1"/>
  <c r="N16" i="1"/>
  <c r="N13" i="1"/>
  <c r="N9" i="1"/>
  <c r="N8" i="1"/>
  <c r="N27" i="1" l="1"/>
  <c r="N10" i="1"/>
  <c r="N25" i="1" l="1"/>
  <c r="N24" i="1"/>
  <c r="N5" i="1"/>
  <c r="N7" i="1" l="1"/>
  <c r="N36" i="1"/>
  <c r="N4" i="1"/>
  <c r="N20" i="1" l="1"/>
  <c r="N37" i="1" s="1"/>
  <c r="N42" i="1" s="1"/>
</calcChain>
</file>

<file path=xl/sharedStrings.xml><?xml version="1.0" encoding="utf-8"?>
<sst xmlns="http://schemas.openxmlformats.org/spreadsheetml/2006/main" count="92" uniqueCount="62">
  <si>
    <t>PGT</t>
  </si>
  <si>
    <t>ESTIMATED</t>
  </si>
  <si>
    <t>TOTAL</t>
  </si>
  <si>
    <t>Different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</si>
  <si>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</si>
  <si>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</si>
  <si>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</si>
  <si>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</si>
  <si>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</si>
  <si>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</si>
  <si>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</si>
  <si>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</si>
  <si>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</si>
  <si>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</si>
  <si>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</si>
  <si>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</si>
  <si>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Salary **</t>
  </si>
  <si>
    <t>Allowance</t>
  </si>
  <si>
    <t>Bonus/Incentive</t>
  </si>
  <si>
    <t>EPF</t>
  </si>
  <si>
    <t>Socso</t>
  </si>
  <si>
    <t>Medical fee</t>
  </si>
  <si>
    <t>Overtime</t>
  </si>
  <si>
    <t>Insurance</t>
  </si>
  <si>
    <t>Trainer &amp; Trainee Allowance</t>
  </si>
  <si>
    <t>Mileage /Toll claims/Petrol</t>
  </si>
  <si>
    <t>Gratuity</t>
  </si>
  <si>
    <t>Telephone/Fax /Email</t>
  </si>
  <si>
    <t>Electricity &amp; Water</t>
  </si>
  <si>
    <t>Office Rental</t>
  </si>
  <si>
    <t>TIC</t>
  </si>
  <si>
    <t>Comms - 4</t>
  </si>
  <si>
    <t>Comms - 1 Graphic Designer</t>
  </si>
  <si>
    <t>Finance - 1</t>
  </si>
  <si>
    <t>Tourism Services - 3</t>
  </si>
  <si>
    <t>Admin/HR - 2</t>
  </si>
  <si>
    <t>Driver cum despatch - 1</t>
  </si>
  <si>
    <t>TIC - 8</t>
  </si>
  <si>
    <t>State Tourism - 1</t>
  </si>
  <si>
    <t>New Hiring for 2015</t>
  </si>
  <si>
    <t>** Breakdown of PGT Staffing (current)</t>
  </si>
  <si>
    <t>Teambuilding</t>
  </si>
  <si>
    <t xml:space="preserve">Skills Development </t>
  </si>
  <si>
    <t>SUB TOTAL</t>
  </si>
  <si>
    <t xml:space="preserve">2014 Budget </t>
  </si>
  <si>
    <t>Office Expenses</t>
  </si>
  <si>
    <t>Misc Expenses</t>
  </si>
  <si>
    <t>TOTAL BUDGET FOR OPEX</t>
  </si>
  <si>
    <t>Finance - 1 Acc. Asst</t>
  </si>
  <si>
    <t>T.Services - 1 Jr. Executive</t>
  </si>
  <si>
    <t>Marketing - 1 Manager, 1 Executive</t>
  </si>
  <si>
    <t>Manager</t>
  </si>
  <si>
    <t>RM6,000 - RM7,000</t>
  </si>
  <si>
    <t>RM3,000 - RM3,500</t>
  </si>
  <si>
    <t>RM2,000 - RM2,400</t>
  </si>
  <si>
    <t>RM2,000 - RM2,500</t>
  </si>
  <si>
    <t>Executive</t>
  </si>
  <si>
    <t>Graphic Designer</t>
  </si>
  <si>
    <t>Junior Executive</t>
  </si>
  <si>
    <t>Acc Asst</t>
  </si>
  <si>
    <t>CEO - 1</t>
  </si>
  <si>
    <t>Marketing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</si>
</sst>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9"/>
      <color indexed="8"/>
      <name val="Verdana"/>
      <family val="2"/>
    </font>
    <font>
      <sz val="9"/>
      <color theme="1"/>
      <name val="Verdana"/>
      <family val="2"/>
    </font>
    <font>
      <sz val="12"/>
      <name val="宋体"/>
      <charset val="134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44">
    <xf numFmtId="0" fontId="0" fillId="0" borderId="0" xfId="0"/>
    <xf numFmtId="43" fontId="1" fillId="2" borderId="5" xfId="1" applyFont="1" applyFill="1" applyBorder="1" applyAlignment="1">
      <alignment horizontal="center" vertical="center"/>
    </xf>
    <xf numFmtId="0" fontId="0" fillId="0" borderId="5" xfId="0" applyBorder="1"/>
    <xf numFmtId="43" fontId="0" fillId="0" borderId="5" xfId="1" applyFont="1" applyBorder="1"/>
    <xf numFmtId="43" fontId="1" fillId="0" borderId="5" xfId="1" applyFont="1" applyBorder="1"/>
    <xf numFmtId="40" fontId="0" fillId="0" borderId="5" xfId="1" applyNumberFormat="1" applyFont="1" applyBorder="1"/>
    <xf numFmtId="40" fontId="0" fillId="0" borderId="5" xfId="0" applyNumberFormat="1" applyBorder="1"/>
    <xf numFmtId="40" fontId="3" fillId="0" borderId="5" xfId="1" applyNumberFormat="1" applyFont="1" applyBorder="1"/>
    <xf numFmtId="43" fontId="0" fillId="0" borderId="0" xfId="0" applyNumberFormat="1"/>
    <xf numFmtId="0" fontId="0" fillId="2" borderId="5" xfId="0" applyFill="1" applyBorder="1" applyAlignment="1">
      <alignment horizontal="center" vertical="center"/>
    </xf>
    <xf numFmtId="43" fontId="0" fillId="2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1" fillId="0" borderId="5" xfId="1" applyFont="1" applyFill="1" applyBorder="1"/>
    <xf numFmtId="43" fontId="1" fillId="0" borderId="0" xfId="1" applyFont="1" applyFill="1" applyBorder="1"/>
    <xf numFmtId="43" fontId="1" fillId="0" borderId="0" xfId="1" applyFont="1"/>
    <xf numFmtId="0" fontId="1" fillId="0" borderId="0" xfId="1" applyNumberFormat="1" applyFont="1"/>
    <xf numFmtId="0" fontId="0" fillId="0" borderId="0" xfId="1" applyNumberFormat="1" applyFont="1"/>
    <xf numFmtId="0" fontId="0" fillId="0" borderId="0" xfId="0" applyFont="1"/>
    <xf numFmtId="0" fontId="7" fillId="0" borderId="0" xfId="1" applyNumberFormat="1" applyFont="1"/>
    <xf numFmtId="0" fontId="7" fillId="0" borderId="0" xfId="0" applyFont="1"/>
    <xf numFmtId="0" fontId="0" fillId="0" borderId="0" xfId="0" applyBorder="1"/>
    <xf numFmtId="43" fontId="1" fillId="0" borderId="0" xfId="1" applyFont="1" applyBorder="1"/>
    <xf numFmtId="40" fontId="0" fillId="0" borderId="0" xfId="0" applyNumberFormat="1" applyBorder="1"/>
    <xf numFmtId="43" fontId="1" fillId="0" borderId="2" xfId="1" applyFont="1" applyBorder="1"/>
    <xf numFmtId="43" fontId="1" fillId="0" borderId="3" xfId="1" applyFont="1" applyBorder="1"/>
    <xf numFmtId="43" fontId="1" fillId="0" borderId="4" xfId="1" applyFont="1" applyBorder="1"/>
    <xf numFmtId="43" fontId="8" fillId="0" borderId="5" xfId="1" applyFont="1" applyBorder="1"/>
    <xf numFmtId="43" fontId="8" fillId="0" borderId="5" xfId="1" applyFont="1" applyBorder="1" applyAlignment="1">
      <alignment horizontal="center" vertical="center"/>
    </xf>
    <xf numFmtId="43" fontId="8" fillId="0" borderId="0" xfId="1" applyFont="1"/>
    <xf numFmtId="43" fontId="8" fillId="0" borderId="0" xfId="1" applyFont="1" applyBorder="1"/>
    <xf numFmtId="0" fontId="8" fillId="0" borderId="2" xfId="0" applyFont="1" applyBorder="1"/>
    <xf numFmtId="43" fontId="9" fillId="0" borderId="5" xfId="1" applyFont="1" applyBorder="1"/>
    <xf numFmtId="43" fontId="0" fillId="0" borderId="0" xfId="1" applyFont="1"/>
    <xf numFmtId="43" fontId="8" fillId="0" borderId="7" xfId="1" applyFont="1" applyBorder="1"/>
    <xf numFmtId="43" fontId="0" fillId="0" borderId="5" xfId="1" applyFont="1" applyFill="1" applyBorder="1" applyAlignment="1">
      <alignment horizontal="center" vertical="center" wrapText="1"/>
    </xf>
    <xf numFmtId="43" fontId="1" fillId="0" borderId="5" xfId="1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center" vertical="center" wrapText="1"/>
    </xf>
    <xf numFmtId="43" fontId="0" fillId="0" borderId="6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3" fontId="0" fillId="2" borderId="2" xfId="1" applyFont="1" applyFill="1" applyBorder="1" applyAlignment="1">
      <alignment horizontal="center"/>
    </xf>
    <xf numFmtId="43" fontId="0" fillId="2" borderId="3" xfId="1" applyFont="1" applyFill="1" applyBorder="1" applyAlignment="1">
      <alignment horizontal="center"/>
    </xf>
    <xf numFmtId="43" fontId="0" fillId="2" borderId="4" xfId="1" applyFont="1" applyFill="1" applyBorder="1" applyAlignment="1">
      <alignment horizontal="center"/>
    </xf>
    <xf numFmtId="43" fontId="8" fillId="0" borderId="5" xfId="1" applyFont="1" applyBorder="1" applyAlignment="1">
      <alignment horizontal="center" vertical="center"/>
    </xf>
  </cellXfs>
  <cellStyles count="7">
    <cellStyle name="Comma" xfId="1" builtinId="3"/>
    <cellStyle name="Comma 2" xfId="2"/>
    <cellStyle name="Comma 3" xfId="3"/>
    <cellStyle name="Excel Built-in Normal" xfId="4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6"/>
  <sheetViews>
    <sheetView tabSelected="1" view="pageBreakPreview" zoomScaleNormal="100" zoomScaleSheetLayoutView="100" workbookViewId="0">
      <selection activeCell="K9" sqref="K9"/>
    </sheetView>
  </sheetViews>
  <sheetFormatPr defaultRowHeight="15"/>
  <cols>
    <col min="1" max="1" width="26.5703125" bestFit="1" customWidth="1"/>
    <col min="2" max="12" width="10.5703125" style="14" bestFit="1" customWidth="1"/>
    <col min="13" max="13" width="11.5703125" style="14" bestFit="1" customWidth="1"/>
    <col min="14" max="14" width="19.140625" style="28" customWidth="1"/>
    <col min="15" max="15" width="12.7109375" hidden="1" customWidth="1"/>
    <col min="16" max="16" width="11.5703125" hidden="1" customWidth="1"/>
    <col min="17" max="18" width="10.5703125" bestFit="1" customWidth="1"/>
  </cols>
  <sheetData>
    <row r="2" spans="1:18">
      <c r="A2" s="38" t="s">
        <v>0</v>
      </c>
      <c r="B2" s="40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  <c r="N2" s="43" t="s">
        <v>2</v>
      </c>
      <c r="O2" s="34" t="s">
        <v>44</v>
      </c>
      <c r="P2" s="34" t="s">
        <v>3</v>
      </c>
    </row>
    <row r="3" spans="1:18" ht="32.25" customHeight="1">
      <c r="A3" s="39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0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43"/>
      <c r="O3" s="35"/>
      <c r="P3" s="34"/>
    </row>
    <row r="4" spans="1:18">
      <c r="A4" s="2" t="s">
        <v>16</v>
      </c>
      <c r="B4" s="3">
        <v>62029.67</v>
      </c>
      <c r="C4" s="3">
        <v>65420</v>
      </c>
      <c r="D4" s="3">
        <v>70420</v>
      </c>
      <c r="E4" s="3">
        <v>70593.33</v>
      </c>
      <c r="F4" s="3">
        <v>71000</v>
      </c>
      <c r="G4" s="3">
        <v>71000</v>
      </c>
      <c r="H4" s="3">
        <v>71000</v>
      </c>
      <c r="I4" s="3">
        <v>71000</v>
      </c>
      <c r="J4" s="3">
        <v>71000</v>
      </c>
      <c r="K4" s="3">
        <v>71000</v>
      </c>
      <c r="L4" s="3">
        <v>71000</v>
      </c>
      <c r="M4" s="3">
        <v>71000</v>
      </c>
      <c r="N4" s="26">
        <f>SUM(B4:M4)</f>
        <v>836463</v>
      </c>
      <c r="O4" s="3"/>
      <c r="P4" s="5"/>
    </row>
    <row r="5" spans="1:18">
      <c r="A5" s="2" t="s">
        <v>17</v>
      </c>
      <c r="B5" s="4">
        <v>200</v>
      </c>
      <c r="C5" s="4">
        <v>200</v>
      </c>
      <c r="D5" s="4">
        <v>200</v>
      </c>
      <c r="E5" s="4">
        <v>200</v>
      </c>
      <c r="F5" s="4">
        <v>200</v>
      </c>
      <c r="G5" s="4">
        <v>200</v>
      </c>
      <c r="H5" s="4">
        <v>200</v>
      </c>
      <c r="I5" s="4">
        <v>200</v>
      </c>
      <c r="J5" s="4">
        <v>200</v>
      </c>
      <c r="K5" s="4">
        <v>200</v>
      </c>
      <c r="L5" s="4">
        <v>200</v>
      </c>
      <c r="M5" s="4">
        <v>200</v>
      </c>
      <c r="N5" s="26">
        <f>SUM(B5:M5)</f>
        <v>2400</v>
      </c>
      <c r="O5" s="3"/>
      <c r="P5" s="6"/>
    </row>
    <row r="6" spans="1:18">
      <c r="A6" s="2" t="s">
        <v>18</v>
      </c>
      <c r="B6" s="4"/>
      <c r="C6" s="4"/>
      <c r="D6" s="4"/>
      <c r="E6" s="4"/>
      <c r="F6" s="4"/>
      <c r="G6" s="4"/>
      <c r="H6" s="4">
        <f>H4/2</f>
        <v>35500</v>
      </c>
      <c r="I6" s="4"/>
      <c r="J6" s="4"/>
      <c r="K6" s="4"/>
      <c r="L6" s="4"/>
      <c r="M6" s="4">
        <f>M4</f>
        <v>71000</v>
      </c>
      <c r="N6" s="26">
        <f>SUM(B6:M6)</f>
        <v>106500</v>
      </c>
      <c r="O6" s="3"/>
      <c r="P6" s="7"/>
    </row>
    <row r="7" spans="1:18">
      <c r="A7" s="2" t="s">
        <v>19</v>
      </c>
      <c r="B7" s="4">
        <f>SUM(B4+B6)*13%</f>
        <v>8063.8571000000002</v>
      </c>
      <c r="C7" s="4">
        <f t="shared" ref="C7:M7" si="0">SUM(C4+C6)*13%</f>
        <v>8504.6</v>
      </c>
      <c r="D7" s="4">
        <f t="shared" si="0"/>
        <v>9154.6</v>
      </c>
      <c r="E7" s="4">
        <f t="shared" si="0"/>
        <v>9177.1329000000005</v>
      </c>
      <c r="F7" s="4">
        <f t="shared" si="0"/>
        <v>9230</v>
      </c>
      <c r="G7" s="4">
        <f t="shared" si="0"/>
        <v>9230</v>
      </c>
      <c r="H7" s="4">
        <f t="shared" si="0"/>
        <v>13845</v>
      </c>
      <c r="I7" s="4">
        <f t="shared" si="0"/>
        <v>9230</v>
      </c>
      <c r="J7" s="4">
        <f t="shared" si="0"/>
        <v>9230</v>
      </c>
      <c r="K7" s="4">
        <f t="shared" si="0"/>
        <v>9230</v>
      </c>
      <c r="L7" s="4">
        <f t="shared" si="0"/>
        <v>9230</v>
      </c>
      <c r="M7" s="4">
        <f t="shared" si="0"/>
        <v>18460</v>
      </c>
      <c r="N7" s="26">
        <f>SUM(B7:M7)</f>
        <v>122585.19</v>
      </c>
      <c r="O7" s="3"/>
      <c r="P7" s="5"/>
      <c r="Q7" s="8"/>
      <c r="R7" s="8"/>
    </row>
    <row r="8" spans="1:18">
      <c r="A8" s="2" t="s">
        <v>20</v>
      </c>
      <c r="B8" s="4">
        <v>1000</v>
      </c>
      <c r="C8" s="4">
        <v>1000</v>
      </c>
      <c r="D8" s="4">
        <v>1000</v>
      </c>
      <c r="E8" s="4">
        <v>1000</v>
      </c>
      <c r="F8" s="4">
        <v>1000</v>
      </c>
      <c r="G8" s="4">
        <v>1000</v>
      </c>
      <c r="H8" s="4">
        <v>1000</v>
      </c>
      <c r="I8" s="4">
        <v>1000</v>
      </c>
      <c r="J8" s="4">
        <v>1000</v>
      </c>
      <c r="K8" s="4">
        <v>1000</v>
      </c>
      <c r="L8" s="4">
        <v>1000</v>
      </c>
      <c r="M8" s="4">
        <v>1000</v>
      </c>
      <c r="N8" s="26">
        <f t="shared" ref="N8" si="1">SUM(B8:M8)</f>
        <v>12000</v>
      </c>
      <c r="O8" s="2"/>
      <c r="P8" s="6"/>
      <c r="R8" s="8"/>
    </row>
    <row r="9" spans="1:18">
      <c r="A9" s="2" t="s">
        <v>21</v>
      </c>
      <c r="B9" s="4">
        <v>500</v>
      </c>
      <c r="C9" s="4">
        <v>500</v>
      </c>
      <c r="D9" s="4">
        <v>500</v>
      </c>
      <c r="E9" s="4">
        <v>500</v>
      </c>
      <c r="F9" s="4">
        <v>500</v>
      </c>
      <c r="G9" s="4">
        <v>500</v>
      </c>
      <c r="H9" s="4">
        <v>500</v>
      </c>
      <c r="I9" s="4">
        <v>500</v>
      </c>
      <c r="J9" s="4">
        <v>500</v>
      </c>
      <c r="K9" s="4">
        <v>500</v>
      </c>
      <c r="L9" s="4">
        <v>500</v>
      </c>
      <c r="M9" s="4">
        <v>500</v>
      </c>
      <c r="N9" s="26">
        <f>SUM(B9:M9)</f>
        <v>6000</v>
      </c>
      <c r="O9" s="2"/>
      <c r="P9" s="6"/>
    </row>
    <row r="10" spans="1:18">
      <c r="A10" s="2" t="s">
        <v>22</v>
      </c>
      <c r="B10" s="4">
        <v>150</v>
      </c>
      <c r="C10" s="4">
        <v>150</v>
      </c>
      <c r="D10" s="4">
        <v>150</v>
      </c>
      <c r="E10" s="4">
        <v>150</v>
      </c>
      <c r="F10" s="4">
        <v>150</v>
      </c>
      <c r="G10" s="4">
        <v>150</v>
      </c>
      <c r="H10" s="4">
        <v>150</v>
      </c>
      <c r="I10" s="4">
        <v>150</v>
      </c>
      <c r="J10" s="4">
        <v>150</v>
      </c>
      <c r="K10" s="4">
        <v>150</v>
      </c>
      <c r="L10" s="4">
        <v>150</v>
      </c>
      <c r="M10" s="4">
        <v>150</v>
      </c>
      <c r="N10" s="26">
        <f>SUM(B10:M10)</f>
        <v>1800</v>
      </c>
      <c r="O10" s="2"/>
      <c r="P10" s="6"/>
    </row>
    <row r="11" spans="1:18">
      <c r="A11" s="2" t="s">
        <v>23</v>
      </c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  <c r="N11" s="26">
        <v>28000</v>
      </c>
      <c r="O11" s="2"/>
      <c r="P11" s="6"/>
    </row>
    <row r="12" spans="1:18">
      <c r="A12" s="2" t="s">
        <v>24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6">
        <v>5200</v>
      </c>
      <c r="O12" s="2"/>
      <c r="P12" s="6"/>
    </row>
    <row r="13" spans="1:18">
      <c r="A13" s="2" t="s">
        <v>25</v>
      </c>
      <c r="B13" s="4">
        <v>1666.6659999999999</v>
      </c>
      <c r="C13" s="4">
        <v>1666.6659999999999</v>
      </c>
      <c r="D13" s="4">
        <v>1666.6659999999999</v>
      </c>
      <c r="E13" s="4">
        <v>1666.6659999999999</v>
      </c>
      <c r="F13" s="4">
        <v>1666.6659999999999</v>
      </c>
      <c r="G13" s="4">
        <v>1666.6659999999999</v>
      </c>
      <c r="H13" s="4">
        <v>1666.6659999999999</v>
      </c>
      <c r="I13" s="4">
        <v>1666.6659999999999</v>
      </c>
      <c r="J13" s="4">
        <v>1666.6659999999999</v>
      </c>
      <c r="K13" s="4">
        <v>1666.6659999999999</v>
      </c>
      <c r="L13" s="4">
        <v>1666.6659999999999</v>
      </c>
      <c r="M13" s="4">
        <v>1666.6659999999999</v>
      </c>
      <c r="N13" s="26">
        <f>SUM(B13:M13)</f>
        <v>19999.991999999998</v>
      </c>
      <c r="O13" s="2"/>
      <c r="P13" s="6"/>
    </row>
    <row r="14" spans="1:18">
      <c r="A14" s="2" t="s">
        <v>26</v>
      </c>
      <c r="B14" s="4"/>
      <c r="C14" s="4"/>
      <c r="D14" s="4"/>
      <c r="E14" s="4"/>
      <c r="F14" s="4"/>
      <c r="G14" s="4"/>
      <c r="H14" s="4"/>
      <c r="I14" s="4"/>
      <c r="J14" s="4"/>
      <c r="K14" s="4">
        <v>8000</v>
      </c>
      <c r="L14" s="4"/>
      <c r="M14" s="4"/>
      <c r="N14" s="26">
        <f t="shared" ref="N14:N15" si="2">SUM(B14:M14)</f>
        <v>8000</v>
      </c>
      <c r="O14" s="3"/>
      <c r="P14" s="6"/>
    </row>
    <row r="15" spans="1:18">
      <c r="A15" s="2" t="s">
        <v>27</v>
      </c>
      <c r="B15" s="4">
        <v>1943.3330000000001</v>
      </c>
      <c r="C15" s="4">
        <v>1943.3330000000001</v>
      </c>
      <c r="D15" s="4">
        <v>1943.3330000000001</v>
      </c>
      <c r="E15" s="4">
        <v>1943.3330000000001</v>
      </c>
      <c r="F15" s="4">
        <v>1943.3330000000001</v>
      </c>
      <c r="G15" s="4">
        <v>1943.3330000000001</v>
      </c>
      <c r="H15" s="4">
        <v>1943.3330000000001</v>
      </c>
      <c r="I15" s="4">
        <v>1943.3330000000001</v>
      </c>
      <c r="J15" s="4">
        <v>1943.3330000000001</v>
      </c>
      <c r="K15" s="4">
        <v>1943.3330000000001</v>
      </c>
      <c r="L15" s="4">
        <v>1943.3330000000001</v>
      </c>
      <c r="M15" s="4">
        <v>1943.3330000000001</v>
      </c>
      <c r="N15" s="26">
        <f t="shared" si="2"/>
        <v>23319.995999999999</v>
      </c>
      <c r="O15" s="2"/>
      <c r="P15" s="6"/>
    </row>
    <row r="16" spans="1:18">
      <c r="A16" s="2" t="s">
        <v>28</v>
      </c>
      <c r="B16" s="4">
        <v>1060</v>
      </c>
      <c r="C16" s="4">
        <v>1060</v>
      </c>
      <c r="D16" s="4">
        <v>1060</v>
      </c>
      <c r="E16" s="4">
        <v>1060</v>
      </c>
      <c r="F16" s="4">
        <v>1060</v>
      </c>
      <c r="G16" s="4">
        <v>1060</v>
      </c>
      <c r="H16" s="4">
        <v>1060</v>
      </c>
      <c r="I16" s="4">
        <v>1060</v>
      </c>
      <c r="J16" s="4">
        <v>1060</v>
      </c>
      <c r="K16" s="4">
        <v>1060</v>
      </c>
      <c r="L16" s="4">
        <v>1060</v>
      </c>
      <c r="M16" s="4">
        <v>1060</v>
      </c>
      <c r="N16" s="26">
        <f>SUM(B16:M16)</f>
        <v>12720</v>
      </c>
      <c r="O16" s="2"/>
      <c r="P16" s="6"/>
    </row>
    <row r="17" spans="1:18">
      <c r="A17" s="2" t="s">
        <v>29</v>
      </c>
      <c r="B17" s="4">
        <v>8583.3330000000005</v>
      </c>
      <c r="C17" s="4">
        <v>8583.3330000000005</v>
      </c>
      <c r="D17" s="4">
        <v>8583.3330000000005</v>
      </c>
      <c r="E17" s="4">
        <v>8583.3330000000005</v>
      </c>
      <c r="F17" s="4">
        <v>8583.3330000000005</v>
      </c>
      <c r="G17" s="4">
        <v>8583.3330000000005</v>
      </c>
      <c r="H17" s="4">
        <v>8583.3330000000005</v>
      </c>
      <c r="I17" s="4">
        <v>8583.3330000000005</v>
      </c>
      <c r="J17" s="4">
        <v>8583.3330000000005</v>
      </c>
      <c r="K17" s="4">
        <v>8583.3330000000005</v>
      </c>
      <c r="L17" s="4">
        <v>8583.3330000000005</v>
      </c>
      <c r="M17" s="4">
        <v>8583.3330000000005</v>
      </c>
      <c r="N17" s="26">
        <f>SUM(B17:M17)</f>
        <v>102999.996</v>
      </c>
      <c r="O17" s="2"/>
      <c r="P17" s="6"/>
    </row>
    <row r="18" spans="1:18">
      <c r="A18" s="2" t="s">
        <v>41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26">
        <v>8500</v>
      </c>
      <c r="O18" s="2"/>
      <c r="P18" s="6"/>
    </row>
    <row r="19" spans="1:18">
      <c r="A19" s="2" t="s">
        <v>42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26">
        <v>26500</v>
      </c>
      <c r="O19" s="2"/>
      <c r="P19" s="6"/>
    </row>
    <row r="20" spans="1:18">
      <c r="A20" s="30" t="s">
        <v>43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6">
        <f>SUM(N4:N19)</f>
        <v>1322988.1740000001</v>
      </c>
      <c r="O20" s="2"/>
      <c r="P20" s="6"/>
    </row>
    <row r="21" spans="1:18">
      <c r="A21" s="20"/>
      <c r="B21" s="21">
        <f>63000+18900</f>
        <v>81900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9"/>
      <c r="O21" s="20"/>
      <c r="P21" s="22"/>
    </row>
    <row r="23" spans="1:18" s="11" customFormat="1">
      <c r="A23" s="9" t="s">
        <v>30</v>
      </c>
      <c r="B23" s="1" t="s">
        <v>4</v>
      </c>
      <c r="C23" s="1" t="s">
        <v>5</v>
      </c>
      <c r="D23" s="1" t="s">
        <v>6</v>
      </c>
      <c r="E23" s="10" t="s">
        <v>7</v>
      </c>
      <c r="F23" s="1" t="s">
        <v>8</v>
      </c>
      <c r="G23" s="1" t="s">
        <v>9</v>
      </c>
      <c r="H23" s="1" t="s">
        <v>10</v>
      </c>
      <c r="I23" s="1" t="s">
        <v>11</v>
      </c>
      <c r="J23" s="1" t="s">
        <v>12</v>
      </c>
      <c r="K23" s="1" t="s">
        <v>13</v>
      </c>
      <c r="L23" s="1" t="s">
        <v>14</v>
      </c>
      <c r="M23" s="1" t="s">
        <v>15</v>
      </c>
      <c r="N23" s="27" t="s">
        <v>2</v>
      </c>
      <c r="O23" s="34" t="s">
        <v>44</v>
      </c>
      <c r="P23" s="36" t="s">
        <v>3</v>
      </c>
    </row>
    <row r="24" spans="1:18">
      <c r="A24" s="2" t="s">
        <v>16</v>
      </c>
      <c r="B24" s="4">
        <v>17800</v>
      </c>
      <c r="C24" s="4">
        <v>17800</v>
      </c>
      <c r="D24" s="4">
        <v>17800</v>
      </c>
      <c r="E24" s="4">
        <v>17800</v>
      </c>
      <c r="F24" s="4">
        <v>17800</v>
      </c>
      <c r="G24" s="4">
        <v>17800</v>
      </c>
      <c r="H24" s="4">
        <v>17800</v>
      </c>
      <c r="I24" s="4">
        <v>17800</v>
      </c>
      <c r="J24" s="4">
        <v>17800</v>
      </c>
      <c r="K24" s="4">
        <v>17800</v>
      </c>
      <c r="L24" s="4">
        <v>17800</v>
      </c>
      <c r="M24" s="4">
        <v>17800</v>
      </c>
      <c r="N24" s="26">
        <f t="shared" ref="N24:N29" si="3">SUM(B24:M24)</f>
        <v>213600</v>
      </c>
      <c r="O24" s="35"/>
      <c r="P24" s="37"/>
    </row>
    <row r="25" spans="1:18">
      <c r="A25" s="2" t="s">
        <v>17</v>
      </c>
      <c r="B25" s="4">
        <v>250</v>
      </c>
      <c r="C25" s="4">
        <v>250</v>
      </c>
      <c r="D25" s="4">
        <v>250</v>
      </c>
      <c r="E25" s="4">
        <v>250</v>
      </c>
      <c r="F25" s="4">
        <v>250</v>
      </c>
      <c r="G25" s="4">
        <v>250</v>
      </c>
      <c r="H25" s="4">
        <v>250</v>
      </c>
      <c r="I25" s="4">
        <v>250</v>
      </c>
      <c r="J25" s="4">
        <v>250</v>
      </c>
      <c r="K25" s="4">
        <v>250</v>
      </c>
      <c r="L25" s="4">
        <v>250</v>
      </c>
      <c r="M25" s="4">
        <v>250</v>
      </c>
      <c r="N25" s="26">
        <f t="shared" si="3"/>
        <v>3000</v>
      </c>
      <c r="O25" s="2"/>
      <c r="P25" s="12"/>
      <c r="Q25" s="13"/>
    </row>
    <row r="26" spans="1:18">
      <c r="A26" s="2" t="s">
        <v>18</v>
      </c>
      <c r="B26" s="4"/>
      <c r="C26" s="4"/>
      <c r="D26" s="4"/>
      <c r="E26" s="4"/>
      <c r="F26" s="4"/>
      <c r="G26" s="4"/>
      <c r="H26" s="4">
        <f>H24/2</f>
        <v>8900</v>
      </c>
      <c r="I26" s="4"/>
      <c r="J26" s="4"/>
      <c r="K26" s="4"/>
      <c r="L26" s="4"/>
      <c r="M26" s="4">
        <f>M24</f>
        <v>17800</v>
      </c>
      <c r="N26" s="26">
        <f t="shared" si="3"/>
        <v>26700</v>
      </c>
      <c r="O26" s="2"/>
      <c r="P26" s="2"/>
      <c r="R26" s="8"/>
    </row>
    <row r="27" spans="1:18">
      <c r="A27" s="2" t="s">
        <v>19</v>
      </c>
      <c r="B27" s="4">
        <f>SUM(B24+B26)*13%</f>
        <v>2314</v>
      </c>
      <c r="C27" s="4">
        <f t="shared" ref="C27:M27" si="4">SUM(C24+C26)*13%</f>
        <v>2314</v>
      </c>
      <c r="D27" s="4">
        <f t="shared" si="4"/>
        <v>2314</v>
      </c>
      <c r="E27" s="4">
        <f t="shared" si="4"/>
        <v>2314</v>
      </c>
      <c r="F27" s="4">
        <f t="shared" si="4"/>
        <v>2314</v>
      </c>
      <c r="G27" s="4">
        <f t="shared" si="4"/>
        <v>2314</v>
      </c>
      <c r="H27" s="4">
        <f t="shared" si="4"/>
        <v>3471</v>
      </c>
      <c r="I27" s="4">
        <f t="shared" si="4"/>
        <v>2314</v>
      </c>
      <c r="J27" s="4">
        <f t="shared" si="4"/>
        <v>2314</v>
      </c>
      <c r="K27" s="4">
        <f t="shared" si="4"/>
        <v>2314</v>
      </c>
      <c r="L27" s="4">
        <f t="shared" si="4"/>
        <v>2314</v>
      </c>
      <c r="M27" s="4">
        <f t="shared" si="4"/>
        <v>4628</v>
      </c>
      <c r="N27" s="26">
        <f>SUM(B27:M27)</f>
        <v>31239</v>
      </c>
      <c r="O27" s="2"/>
      <c r="P27" s="2"/>
      <c r="R27" s="8"/>
    </row>
    <row r="28" spans="1:18">
      <c r="A28" s="2" t="s">
        <v>20</v>
      </c>
      <c r="B28" s="4">
        <v>250</v>
      </c>
      <c r="C28" s="4">
        <v>250</v>
      </c>
      <c r="D28" s="4">
        <v>250</v>
      </c>
      <c r="E28" s="4">
        <v>250</v>
      </c>
      <c r="F28" s="4">
        <v>250</v>
      </c>
      <c r="G28" s="4">
        <v>250</v>
      </c>
      <c r="H28" s="4">
        <v>250</v>
      </c>
      <c r="I28" s="4">
        <v>250</v>
      </c>
      <c r="J28" s="4">
        <v>250</v>
      </c>
      <c r="K28" s="4">
        <v>250</v>
      </c>
      <c r="L28" s="4">
        <v>250</v>
      </c>
      <c r="M28" s="4">
        <v>250</v>
      </c>
      <c r="N28" s="26">
        <f t="shared" si="3"/>
        <v>3000</v>
      </c>
      <c r="O28" s="2"/>
      <c r="P28" s="2"/>
      <c r="R28" s="8"/>
    </row>
    <row r="29" spans="1:18">
      <c r="A29" s="2" t="s">
        <v>21</v>
      </c>
      <c r="B29" s="4">
        <v>191.66659999999999</v>
      </c>
      <c r="C29" s="4">
        <v>191.66659999999999</v>
      </c>
      <c r="D29" s="4">
        <v>191.66659999999999</v>
      </c>
      <c r="E29" s="4">
        <v>191.66659999999999</v>
      </c>
      <c r="F29" s="4">
        <v>191.66659999999999</v>
      </c>
      <c r="G29" s="4">
        <v>191.66659999999999</v>
      </c>
      <c r="H29" s="4">
        <v>191.66659999999999</v>
      </c>
      <c r="I29" s="4">
        <v>191.66659999999999</v>
      </c>
      <c r="J29" s="4">
        <v>191.66659999999999</v>
      </c>
      <c r="K29" s="4">
        <v>191.66659999999999</v>
      </c>
      <c r="L29" s="4">
        <v>191.66659999999999</v>
      </c>
      <c r="M29" s="4">
        <v>191.66659999999999</v>
      </c>
      <c r="N29" s="26">
        <f t="shared" si="3"/>
        <v>2299.9991999999997</v>
      </c>
      <c r="O29" s="2"/>
      <c r="P29" s="2"/>
    </row>
    <row r="30" spans="1:18">
      <c r="A30" s="2" t="s">
        <v>22</v>
      </c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5"/>
      <c r="N30" s="26">
        <v>1000</v>
      </c>
      <c r="O30" s="2"/>
      <c r="P30" s="2"/>
    </row>
    <row r="31" spans="1:18">
      <c r="A31" s="2" t="s">
        <v>24</v>
      </c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5"/>
      <c r="N31" s="26">
        <v>8500</v>
      </c>
      <c r="O31" s="2"/>
      <c r="P31" s="2"/>
    </row>
    <row r="32" spans="1:18">
      <c r="A32" s="2" t="s">
        <v>25</v>
      </c>
      <c r="B32" s="4">
        <v>250</v>
      </c>
      <c r="C32" s="4">
        <v>250</v>
      </c>
      <c r="D32" s="4">
        <v>250</v>
      </c>
      <c r="E32" s="4">
        <v>250</v>
      </c>
      <c r="F32" s="4">
        <v>250</v>
      </c>
      <c r="G32" s="4">
        <v>250</v>
      </c>
      <c r="H32" s="4">
        <v>250</v>
      </c>
      <c r="I32" s="4">
        <v>250</v>
      </c>
      <c r="J32" s="4">
        <v>250</v>
      </c>
      <c r="K32" s="4">
        <v>250</v>
      </c>
      <c r="L32" s="4">
        <v>250</v>
      </c>
      <c r="M32" s="4">
        <v>250</v>
      </c>
      <c r="N32" s="26">
        <f>SUM(B32:M32)</f>
        <v>3000</v>
      </c>
      <c r="O32" s="2"/>
      <c r="P32" s="2"/>
    </row>
    <row r="33" spans="1:16">
      <c r="A33" s="2" t="s">
        <v>27</v>
      </c>
      <c r="B33" s="4">
        <v>883.33330000000001</v>
      </c>
      <c r="C33" s="4">
        <v>883.33330000000001</v>
      </c>
      <c r="D33" s="4">
        <v>883.33330000000001</v>
      </c>
      <c r="E33" s="4">
        <v>883.33330000000001</v>
      </c>
      <c r="F33" s="4">
        <v>883.33330000000001</v>
      </c>
      <c r="G33" s="4">
        <v>883.33330000000001</v>
      </c>
      <c r="H33" s="4">
        <v>883.33330000000001</v>
      </c>
      <c r="I33" s="4">
        <v>883.33330000000001</v>
      </c>
      <c r="J33" s="4">
        <v>883.33330000000001</v>
      </c>
      <c r="K33" s="4">
        <v>883.33330000000001</v>
      </c>
      <c r="L33" s="4">
        <v>883.33330000000001</v>
      </c>
      <c r="M33" s="4">
        <v>883.33330000000001</v>
      </c>
      <c r="N33" s="26">
        <f>SUM(B33:M33)</f>
        <v>10599.999600000001</v>
      </c>
      <c r="O33" s="2"/>
      <c r="P33" s="2"/>
    </row>
    <row r="34" spans="1:16">
      <c r="A34" s="2" t="s">
        <v>28</v>
      </c>
      <c r="B34" s="4">
        <v>530</v>
      </c>
      <c r="C34" s="4">
        <v>530</v>
      </c>
      <c r="D34" s="4">
        <v>530</v>
      </c>
      <c r="E34" s="4">
        <v>530</v>
      </c>
      <c r="F34" s="4">
        <v>530</v>
      </c>
      <c r="G34" s="4">
        <v>530</v>
      </c>
      <c r="H34" s="4">
        <v>530</v>
      </c>
      <c r="I34" s="4">
        <v>530</v>
      </c>
      <c r="J34" s="4">
        <v>530</v>
      </c>
      <c r="K34" s="4">
        <v>530</v>
      </c>
      <c r="L34" s="4">
        <v>530</v>
      </c>
      <c r="M34" s="4">
        <v>530</v>
      </c>
      <c r="N34" s="26">
        <f>SUM(B34:M34)</f>
        <v>6360</v>
      </c>
      <c r="O34" s="2"/>
      <c r="P34" s="2"/>
    </row>
    <row r="35" spans="1:16">
      <c r="A35" s="2" t="s">
        <v>29</v>
      </c>
      <c r="B35" s="4">
        <v>2166.6666</v>
      </c>
      <c r="C35" s="4">
        <v>2166.6666</v>
      </c>
      <c r="D35" s="4">
        <v>2166.6666</v>
      </c>
      <c r="E35" s="4">
        <v>2166.6666</v>
      </c>
      <c r="F35" s="4">
        <v>2166.6666</v>
      </c>
      <c r="G35" s="4">
        <v>2166.6666</v>
      </c>
      <c r="H35" s="4">
        <v>2166.6666</v>
      </c>
      <c r="I35" s="4">
        <v>2166.6666</v>
      </c>
      <c r="J35" s="4">
        <v>2166.6666</v>
      </c>
      <c r="K35" s="4">
        <v>2166.6666</v>
      </c>
      <c r="L35" s="4">
        <v>2166.6666</v>
      </c>
      <c r="M35" s="4">
        <v>2166.6666</v>
      </c>
      <c r="N35" s="26">
        <f>SUM(B35:M35)</f>
        <v>25999.999200000002</v>
      </c>
      <c r="O35" s="2"/>
      <c r="P35" s="2"/>
    </row>
    <row r="36" spans="1:16">
      <c r="A36" s="30" t="s">
        <v>43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5"/>
      <c r="N36" s="26">
        <f>SUM(N24:N35)</f>
        <v>335298.99800000002</v>
      </c>
      <c r="O36" s="2"/>
      <c r="P36" s="2"/>
    </row>
    <row r="37" spans="1:16" ht="15.75">
      <c r="A37" s="30" t="s">
        <v>2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  <c r="N37" s="31">
        <f>N20+N36</f>
        <v>1658287.1720000003</v>
      </c>
      <c r="O37" s="2"/>
      <c r="P37" s="2"/>
    </row>
    <row r="39" spans="1:16">
      <c r="A39" s="19" t="s">
        <v>40</v>
      </c>
      <c r="C39" s="18" t="s">
        <v>39</v>
      </c>
      <c r="D39" s="15"/>
    </row>
    <row r="40" spans="1:16">
      <c r="A40" t="s">
        <v>60</v>
      </c>
      <c r="C40" s="15"/>
      <c r="D40" s="15"/>
      <c r="J40" s="32" t="s">
        <v>45</v>
      </c>
      <c r="N40" s="14">
        <v>86720</v>
      </c>
    </row>
    <row r="41" spans="1:16">
      <c r="A41" t="s">
        <v>61</v>
      </c>
      <c r="C41" s="16" t="s">
        <v>50</v>
      </c>
      <c r="D41" s="15"/>
      <c r="J41" s="32" t="s">
        <v>46</v>
      </c>
      <c r="N41" s="14">
        <v>25000</v>
      </c>
    </row>
    <row r="42" spans="1:16" ht="15.75" thickBot="1">
      <c r="A42" t="s">
        <v>31</v>
      </c>
      <c r="C42" s="16" t="s">
        <v>32</v>
      </c>
      <c r="D42" s="15"/>
      <c r="J42" s="32" t="s">
        <v>47</v>
      </c>
      <c r="N42" s="33">
        <f>N37+N40+N41</f>
        <v>1770007.1720000003</v>
      </c>
    </row>
    <row r="43" spans="1:16" ht="15.75" thickTop="1">
      <c r="A43" t="s">
        <v>33</v>
      </c>
      <c r="C43" s="16" t="s">
        <v>48</v>
      </c>
      <c r="D43" s="15"/>
    </row>
    <row r="44" spans="1:16">
      <c r="A44" t="s">
        <v>34</v>
      </c>
      <c r="C44" s="16" t="s">
        <v>49</v>
      </c>
      <c r="D44" s="15"/>
    </row>
    <row r="45" spans="1:16">
      <c r="A45" t="s">
        <v>35</v>
      </c>
      <c r="C45" s="15"/>
      <c r="D45" s="15"/>
    </row>
    <row r="46" spans="1:16">
      <c r="A46" t="s">
        <v>36</v>
      </c>
      <c r="C46" s="15"/>
      <c r="D46" s="15"/>
    </row>
    <row r="47" spans="1:16">
      <c r="A47" t="s">
        <v>37</v>
      </c>
      <c r="C47" s="15"/>
      <c r="D47" s="15"/>
    </row>
    <row r="48" spans="1:16">
      <c r="A48" s="17" t="s">
        <v>38</v>
      </c>
      <c r="C48" s="15"/>
      <c r="D48" s="15"/>
    </row>
    <row r="49" spans="1:4">
      <c r="C49" s="15"/>
      <c r="D49" s="15"/>
    </row>
    <row r="52" spans="1:4">
      <c r="A52" t="s">
        <v>51</v>
      </c>
      <c r="B52" s="14" t="s">
        <v>52</v>
      </c>
    </row>
    <row r="53" spans="1:4">
      <c r="A53" t="s">
        <v>56</v>
      </c>
      <c r="B53" s="14" t="s">
        <v>53</v>
      </c>
    </row>
    <row r="54" spans="1:4">
      <c r="A54" t="s">
        <v>57</v>
      </c>
      <c r="B54" s="14" t="s">
        <v>53</v>
      </c>
    </row>
    <row r="55" spans="1:4">
      <c r="A55" t="s">
        <v>58</v>
      </c>
      <c r="B55" s="14" t="s">
        <v>54</v>
      </c>
    </row>
    <row r="56" spans="1:4">
      <c r="A56" t="s">
        <v>59</v>
      </c>
      <c r="B56" s="14" t="s">
        <v>55</v>
      </c>
    </row>
  </sheetData>
  <mergeCells count="7">
    <mergeCell ref="O23:O24"/>
    <mergeCell ref="P23:P24"/>
    <mergeCell ref="A2:A3"/>
    <mergeCell ref="B2:M2"/>
    <mergeCell ref="N2:N3"/>
    <mergeCell ref="O2:O3"/>
    <mergeCell ref="P2:P3"/>
  </mergeCells>
  <printOptions horizontalCentered="1"/>
  <pageMargins left="0.51181102362204722" right="0.51181102362204722" top="0.74803149606299213" bottom="0.74803149606299213" header="0.31496062992125984" footer="0.31496062992125984"/>
  <pageSetup paperSize="8" scale="102" orientation="landscape" cellComments="asDisplayed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OPEX for TIC &amp; PGT</vt:lpstr>
      <vt:lpstr>'OPEX for TIC &amp; PGT'!Print_Area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2014-10-23T08:19:30Z</cp:lastPrinted>
  <dcterms:created xsi:type="dcterms:W3CDTF">2014-09-25T03:59:55Z</dcterms:created>
  <dcterms:modified xsi:type="dcterms:W3CDTF">2015-05-25T10:50:31Z</dcterms:modified>
</cp:coreProperties>
</file>