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90" yWindow="5235" windowWidth="24030" windowHeight="4875"/>
  </bookViews>
  <sheets>
    <sheet name="Personal Budget" sheetId="3" r:id="rId1"/>
    <sheet name="Dashboards" sheetId="4" r:id="rId2"/>
    <sheet name="EULA" sheetId="7" r:id="rId3"/>
  </sheets>
  <definedNames>
    <definedName name="_xlnm._FilterDatabase" localSheetId="0" hidden="1">'Personal Budget'!$A$4:$P$240</definedName>
    <definedName name="_xlnm.Print_Area" localSheetId="1">Dashboards!$A$1:$Q$138</definedName>
    <definedName name="_xlnm.Print_Area" localSheetId="2">EULA!#REF!</definedName>
    <definedName name="_xlnm.Print_Area" localSheetId="0">'Personal Budget'!$A$1:$P$239</definedName>
    <definedName name="_xlnm.Print_Titles" localSheetId="0">'Personal Budget'!$1:$4</definedName>
  </definedNames>
  <calcPr calcId="145621"/>
</workbook>
</file>

<file path=xl/calcChain.xml><?xml version="1.0" encoding="utf-8"?>
<calcChain xmlns="http://schemas.openxmlformats.org/spreadsheetml/2006/main">
  <c r="P235" i="3" l="1"/>
  <c r="C235" i="3"/>
  <c r="G200" i="3" l="1"/>
  <c r="P233" i="3" l="1"/>
  <c r="P10" i="3" l="1"/>
  <c r="P11" i="3"/>
  <c r="P12" i="3"/>
  <c r="P192" i="3"/>
  <c r="P193" i="3"/>
  <c r="P151" i="3" l="1"/>
  <c r="D234" i="3"/>
  <c r="P234" i="3" s="1"/>
  <c r="E234" i="3"/>
  <c r="E235" i="3"/>
  <c r="F235" i="3"/>
  <c r="G235" i="3"/>
  <c r="H235" i="3"/>
  <c r="I235" i="3"/>
  <c r="J235" i="3"/>
  <c r="K235" i="3"/>
  <c r="L235" i="3"/>
  <c r="M235" i="3"/>
  <c r="N235" i="3"/>
  <c r="O235" i="3"/>
  <c r="A235" i="3"/>
  <c r="P9" i="3"/>
  <c r="D235" i="3" l="1"/>
  <c r="P141" i="3"/>
  <c r="P109" i="3" l="1"/>
  <c r="P136" i="3"/>
  <c r="P153" i="3"/>
  <c r="P142" i="3"/>
  <c r="P140" i="3"/>
  <c r="P139" i="3"/>
  <c r="P138" i="3"/>
  <c r="P137" i="3"/>
  <c r="P135" i="3"/>
  <c r="P134" i="3"/>
  <c r="P133" i="3"/>
  <c r="P132" i="3"/>
  <c r="P128" i="3"/>
  <c r="P127" i="3"/>
  <c r="P126" i="3"/>
  <c r="P113" i="3"/>
  <c r="E217" i="3" l="1"/>
  <c r="F217" i="3"/>
  <c r="H217" i="3"/>
  <c r="I217" i="3"/>
  <c r="J217" i="3"/>
  <c r="K217" i="3"/>
  <c r="L217" i="3"/>
  <c r="M217" i="3"/>
  <c r="N217" i="3"/>
  <c r="O217" i="3"/>
  <c r="P208" i="3"/>
  <c r="P209" i="3"/>
  <c r="D228" i="3"/>
  <c r="D231" i="3" s="1"/>
  <c r="D221" i="3"/>
  <c r="D224" i="3" s="1"/>
  <c r="D215" i="3"/>
  <c r="P215" i="3" s="1"/>
  <c r="D211" i="3"/>
  <c r="D202" i="3"/>
  <c r="D201" i="3"/>
  <c r="P194" i="3"/>
  <c r="D186" i="3"/>
  <c r="E179" i="3"/>
  <c r="D177" i="3"/>
  <c r="D176" i="3"/>
  <c r="P174" i="3"/>
  <c r="P163" i="3"/>
  <c r="D160" i="3"/>
  <c r="D108" i="3"/>
  <c r="D107" i="3"/>
  <c r="D106" i="3"/>
  <c r="D103" i="3"/>
  <c r="D102" i="3"/>
  <c r="D101" i="3"/>
  <c r="D69" i="3"/>
  <c r="D70" i="3"/>
  <c r="D71" i="3"/>
  <c r="D72" i="3"/>
  <c r="D73" i="3"/>
  <c r="D74" i="3"/>
  <c r="D75" i="3"/>
  <c r="D76" i="3"/>
  <c r="D77" i="3"/>
  <c r="D67" i="3"/>
  <c r="D66" i="3"/>
  <c r="D59" i="3"/>
  <c r="D57" i="3"/>
  <c r="D53" i="3"/>
  <c r="D50" i="3"/>
  <c r="D48" i="3"/>
  <c r="D47" i="3"/>
  <c r="D45" i="3"/>
  <c r="D44" i="3"/>
  <c r="D43" i="3"/>
  <c r="D42" i="3"/>
  <c r="D41" i="3"/>
  <c r="D40" i="3"/>
  <c r="D39" i="3"/>
  <c r="D38" i="3"/>
  <c r="D36" i="3"/>
  <c r="D34" i="3"/>
  <c r="D33" i="3"/>
  <c r="D32" i="3"/>
  <c r="D30" i="3"/>
  <c r="D29" i="3"/>
  <c r="D27" i="3"/>
  <c r="D26" i="3"/>
  <c r="D25" i="3"/>
  <c r="D24" i="3"/>
  <c r="D22" i="3"/>
  <c r="D21" i="3"/>
  <c r="C97" i="3"/>
  <c r="C88" i="3"/>
  <c r="C79" i="3"/>
  <c r="C62" i="3"/>
  <c r="C231" i="3"/>
  <c r="O231" i="3"/>
  <c r="N231" i="3"/>
  <c r="M231" i="3"/>
  <c r="L231" i="3"/>
  <c r="K231" i="3"/>
  <c r="J231" i="3"/>
  <c r="I231" i="3"/>
  <c r="H231" i="3"/>
  <c r="G231" i="3"/>
  <c r="F231" i="3"/>
  <c r="E231" i="3"/>
  <c r="A231" i="3"/>
  <c r="P229" i="3"/>
  <c r="C224" i="3"/>
  <c r="C217" i="3"/>
  <c r="C196" i="3"/>
  <c r="C181" i="3"/>
  <c r="C155" i="3"/>
  <c r="P200" i="3" l="1"/>
  <c r="G217" i="3"/>
  <c r="P228" i="3"/>
  <c r="D217" i="3"/>
  <c r="P201" i="3"/>
  <c r="D155" i="3"/>
  <c r="P231" i="3"/>
  <c r="P204" i="3"/>
  <c r="D181" i="3"/>
  <c r="P217" i="3" l="1"/>
  <c r="P101" i="3"/>
  <c r="E97" i="3"/>
  <c r="P67" i="3" l="1"/>
  <c r="P68" i="3"/>
  <c r="P69" i="3"/>
  <c r="P70" i="3"/>
  <c r="P71" i="3"/>
  <c r="P72" i="3"/>
  <c r="P73" i="3"/>
  <c r="P74" i="3"/>
  <c r="P75" i="3"/>
  <c r="P76" i="3"/>
  <c r="P77" i="3"/>
  <c r="P66" i="3"/>
  <c r="D79" i="3"/>
  <c r="P60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21" i="3"/>
  <c r="E62" i="3"/>
  <c r="F62" i="3"/>
  <c r="G62" i="3"/>
  <c r="H62" i="3"/>
  <c r="I62" i="3"/>
  <c r="J62" i="3"/>
  <c r="K62" i="3"/>
  <c r="L62" i="3"/>
  <c r="M62" i="3"/>
  <c r="N62" i="3"/>
  <c r="O62" i="3"/>
  <c r="D62" i="3"/>
  <c r="P203" i="3"/>
  <c r="P205" i="3"/>
  <c r="P206" i="3"/>
  <c r="P207" i="3"/>
  <c r="P210" i="3"/>
  <c r="P211" i="3"/>
  <c r="P212" i="3"/>
  <c r="P213" i="3"/>
  <c r="P191" i="3"/>
  <c r="P190" i="3"/>
  <c r="P189" i="3"/>
  <c r="P188" i="3"/>
  <c r="P187" i="3"/>
  <c r="P186" i="3"/>
  <c r="P185" i="3"/>
  <c r="P179" i="3"/>
  <c r="P178" i="3"/>
  <c r="P177" i="3"/>
  <c r="P176" i="3"/>
  <c r="P175" i="3"/>
  <c r="P173" i="3"/>
  <c r="P172" i="3"/>
  <c r="P171" i="3"/>
  <c r="P170" i="3"/>
  <c r="P169" i="3"/>
  <c r="P168" i="3"/>
  <c r="P167" i="3"/>
  <c r="P166" i="3"/>
  <c r="P165" i="3"/>
  <c r="P164" i="3"/>
  <c r="P162" i="3"/>
  <c r="P161" i="3"/>
  <c r="P160" i="3"/>
  <c r="P150" i="3"/>
  <c r="P149" i="3"/>
  <c r="P148" i="3"/>
  <c r="P147" i="3"/>
  <c r="P146" i="3"/>
  <c r="P145" i="3"/>
  <c r="P120" i="3"/>
  <c r="P121" i="3"/>
  <c r="P122" i="3"/>
  <c r="P123" i="3"/>
  <c r="P124" i="3"/>
  <c r="P125" i="3"/>
  <c r="P129" i="3"/>
  <c r="P130" i="3"/>
  <c r="P131" i="3"/>
  <c r="P102" i="3"/>
  <c r="P103" i="3"/>
  <c r="P202" i="3"/>
  <c r="P104" i="3"/>
  <c r="P105" i="3"/>
  <c r="P106" i="3"/>
  <c r="P107" i="3"/>
  <c r="P108" i="3"/>
  <c r="P110" i="3"/>
  <c r="P111" i="3"/>
  <c r="P112" i="3"/>
  <c r="P114" i="3"/>
  <c r="P115" i="3"/>
  <c r="P116" i="3"/>
  <c r="P117" i="3"/>
  <c r="P118" i="3"/>
  <c r="P119" i="3"/>
  <c r="P83" i="3"/>
  <c r="A155" i="3"/>
  <c r="O97" i="3"/>
  <c r="N97" i="3"/>
  <c r="M97" i="3"/>
  <c r="L97" i="3"/>
  <c r="K97" i="3"/>
  <c r="J97" i="3"/>
  <c r="I97" i="3"/>
  <c r="H97" i="3"/>
  <c r="G97" i="3"/>
  <c r="F97" i="3"/>
  <c r="D97" i="3"/>
  <c r="A97" i="3"/>
  <c r="P95" i="3"/>
  <c r="P94" i="3"/>
  <c r="P93" i="3"/>
  <c r="P92" i="3"/>
  <c r="E79" i="3"/>
  <c r="F79" i="3"/>
  <c r="G79" i="3"/>
  <c r="H79" i="3"/>
  <c r="I79" i="3"/>
  <c r="J79" i="3"/>
  <c r="K79" i="3"/>
  <c r="L79" i="3"/>
  <c r="M79" i="3"/>
  <c r="N79" i="3"/>
  <c r="O79" i="3"/>
  <c r="A79" i="3"/>
  <c r="A62" i="3"/>
  <c r="P8" i="3"/>
  <c r="P62" i="3" l="1"/>
  <c r="P97" i="3"/>
  <c r="P79" i="3"/>
  <c r="I3" i="7"/>
  <c r="D88" i="3" l="1"/>
  <c r="E88" i="3"/>
  <c r="D27" i="4" s="1"/>
  <c r="F88" i="3"/>
  <c r="G88" i="3"/>
  <c r="H88" i="3"/>
  <c r="I88" i="3"/>
  <c r="H27" i="4" s="1"/>
  <c r="J88" i="3"/>
  <c r="I27" i="4" s="1"/>
  <c r="K88" i="3"/>
  <c r="J27" i="4" s="1"/>
  <c r="L88" i="3"/>
  <c r="K27" i="4" s="1"/>
  <c r="M88" i="3"/>
  <c r="L27" i="4" s="1"/>
  <c r="N88" i="3"/>
  <c r="O88" i="3"/>
  <c r="C28" i="4"/>
  <c r="E155" i="3"/>
  <c r="F155" i="3"/>
  <c r="G155" i="3"/>
  <c r="H155" i="3"/>
  <c r="I155" i="3"/>
  <c r="J155" i="3"/>
  <c r="K155" i="3"/>
  <c r="L155" i="3"/>
  <c r="M155" i="3"/>
  <c r="N155" i="3"/>
  <c r="O155" i="3"/>
  <c r="C29" i="4"/>
  <c r="E181" i="3"/>
  <c r="D29" i="4" s="1"/>
  <c r="F181" i="3"/>
  <c r="G181" i="3"/>
  <c r="F29" i="4" s="1"/>
  <c r="H181" i="3"/>
  <c r="G29" i="4" s="1"/>
  <c r="I181" i="3"/>
  <c r="H29" i="4" s="1"/>
  <c r="J181" i="3"/>
  <c r="I29" i="4" s="1"/>
  <c r="K181" i="3"/>
  <c r="J29" i="4" s="1"/>
  <c r="L181" i="3"/>
  <c r="K29" i="4" s="1"/>
  <c r="M181" i="3"/>
  <c r="L29" i="4" s="1"/>
  <c r="N181" i="3"/>
  <c r="M29" i="4" s="1"/>
  <c r="O181" i="3"/>
  <c r="N29" i="4" s="1"/>
  <c r="D196" i="3"/>
  <c r="E196" i="3"/>
  <c r="D30" i="4" s="1"/>
  <c r="F196" i="3"/>
  <c r="E30" i="4" s="1"/>
  <c r="G196" i="3"/>
  <c r="F30" i="4" s="1"/>
  <c r="H196" i="3"/>
  <c r="G30" i="4" s="1"/>
  <c r="I196" i="3"/>
  <c r="H30" i="4" s="1"/>
  <c r="J196" i="3"/>
  <c r="I30" i="4" s="1"/>
  <c r="K196" i="3"/>
  <c r="J30" i="4" s="1"/>
  <c r="L196" i="3"/>
  <c r="K30" i="4" s="1"/>
  <c r="M196" i="3"/>
  <c r="L30" i="4" s="1"/>
  <c r="N196" i="3"/>
  <c r="M30" i="4" s="1"/>
  <c r="O196" i="3"/>
  <c r="N30" i="4" s="1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E224" i="3"/>
  <c r="D32" i="4" s="1"/>
  <c r="F224" i="3"/>
  <c r="E32" i="4" s="1"/>
  <c r="G224" i="3"/>
  <c r="F32" i="4" s="1"/>
  <c r="H224" i="3"/>
  <c r="G32" i="4" s="1"/>
  <c r="I224" i="3"/>
  <c r="H32" i="4" s="1"/>
  <c r="J224" i="3"/>
  <c r="I32" i="4" s="1"/>
  <c r="K224" i="3"/>
  <c r="J32" i="4" s="1"/>
  <c r="L224" i="3"/>
  <c r="K32" i="4" s="1"/>
  <c r="M224" i="3"/>
  <c r="L32" i="4" s="1"/>
  <c r="N224" i="3"/>
  <c r="M32" i="4" s="1"/>
  <c r="O224" i="3"/>
  <c r="N32" i="4" s="1"/>
  <c r="C33" i="4"/>
  <c r="D33" i="4"/>
  <c r="E33" i="4"/>
  <c r="F33" i="4"/>
  <c r="G33" i="4"/>
  <c r="H33" i="4"/>
  <c r="I33" i="4"/>
  <c r="K33" i="4"/>
  <c r="L33" i="4"/>
  <c r="M33" i="4"/>
  <c r="N33" i="4"/>
  <c r="O14" i="3"/>
  <c r="O244" i="3" s="1"/>
  <c r="N34" i="4"/>
  <c r="N35" i="4"/>
  <c r="N36" i="4"/>
  <c r="N14" i="3"/>
  <c r="M34" i="4"/>
  <c r="M35" i="4"/>
  <c r="M36" i="4"/>
  <c r="M14" i="3"/>
  <c r="L34" i="4"/>
  <c r="L35" i="4"/>
  <c r="L36" i="4"/>
  <c r="L14" i="3"/>
  <c r="K34" i="4"/>
  <c r="K35" i="4"/>
  <c r="K36" i="4"/>
  <c r="K14" i="3"/>
  <c r="K244" i="3" s="1"/>
  <c r="J34" i="4"/>
  <c r="J35" i="4"/>
  <c r="J36" i="4"/>
  <c r="J14" i="3"/>
  <c r="I34" i="4"/>
  <c r="I35" i="4"/>
  <c r="I36" i="4"/>
  <c r="I14" i="3"/>
  <c r="H35" i="4"/>
  <c r="H36" i="4"/>
  <c r="H14" i="3"/>
  <c r="H244" i="3" s="1"/>
  <c r="G34" i="4"/>
  <c r="G35" i="4"/>
  <c r="G36" i="4"/>
  <c r="G14" i="3"/>
  <c r="F34" i="4"/>
  <c r="F35" i="4"/>
  <c r="F36" i="4"/>
  <c r="F14" i="3"/>
  <c r="F244" i="3" s="1"/>
  <c r="E34" i="4"/>
  <c r="E35" i="4"/>
  <c r="E36" i="4"/>
  <c r="E14" i="3"/>
  <c r="D34" i="4"/>
  <c r="D35" i="4"/>
  <c r="D36" i="4"/>
  <c r="D14" i="3"/>
  <c r="D244" i="3" s="1"/>
  <c r="C34" i="4"/>
  <c r="C36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36" i="4"/>
  <c r="C35" i="4"/>
  <c r="B35" i="4"/>
  <c r="B34" i="4"/>
  <c r="J33" i="4"/>
  <c r="B33" i="4"/>
  <c r="B31" i="4"/>
  <c r="B32" i="4"/>
  <c r="B30" i="4"/>
  <c r="B29" i="4"/>
  <c r="B28" i="4"/>
  <c r="B27" i="4"/>
  <c r="F26" i="4"/>
  <c r="B26" i="4"/>
  <c r="A224" i="3"/>
  <c r="A217" i="3"/>
  <c r="A196" i="3"/>
  <c r="A181" i="3"/>
  <c r="A88" i="3"/>
  <c r="A14" i="3"/>
  <c r="P84" i="3"/>
  <c r="P85" i="3"/>
  <c r="P86" i="3"/>
  <c r="P159" i="3"/>
  <c r="P214" i="3"/>
  <c r="P221" i="3"/>
  <c r="P222" i="3"/>
  <c r="I244" i="3" l="1"/>
  <c r="J244" i="3"/>
  <c r="L244" i="3"/>
  <c r="M244" i="3"/>
  <c r="N244" i="3"/>
  <c r="E239" i="3"/>
  <c r="E244" i="3"/>
  <c r="G244" i="3"/>
  <c r="P196" i="3"/>
  <c r="I239" i="3"/>
  <c r="J239" i="3"/>
  <c r="K239" i="3"/>
  <c r="L239" i="3"/>
  <c r="M239" i="3"/>
  <c r="N239" i="3"/>
  <c r="O239" i="3"/>
  <c r="D239" i="3"/>
  <c r="F239" i="3"/>
  <c r="G239" i="3"/>
  <c r="H239" i="3"/>
  <c r="E29" i="4"/>
  <c r="F240" i="3"/>
  <c r="C30" i="4"/>
  <c r="D240" i="3"/>
  <c r="G240" i="3"/>
  <c r="F28" i="4"/>
  <c r="H28" i="4"/>
  <c r="I240" i="3"/>
  <c r="K28" i="4"/>
  <c r="L240" i="3"/>
  <c r="N28" i="4"/>
  <c r="O240" i="3"/>
  <c r="J28" i="4"/>
  <c r="K240" i="3"/>
  <c r="L28" i="4"/>
  <c r="M240" i="3"/>
  <c r="G28" i="4"/>
  <c r="H240" i="3"/>
  <c r="M28" i="4"/>
  <c r="N240" i="3"/>
  <c r="I28" i="4"/>
  <c r="J240" i="3"/>
  <c r="D28" i="4"/>
  <c r="E240" i="3"/>
  <c r="E28" i="4"/>
  <c r="C27" i="4"/>
  <c r="M26" i="4"/>
  <c r="J26" i="4"/>
  <c r="I26" i="4"/>
  <c r="H26" i="4"/>
  <c r="G26" i="4"/>
  <c r="E26" i="4"/>
  <c r="D26" i="4"/>
  <c r="N26" i="4"/>
  <c r="H34" i="4"/>
  <c r="O36" i="4"/>
  <c r="P88" i="3"/>
  <c r="M27" i="4"/>
  <c r="P181" i="3"/>
  <c r="O29" i="4" s="1"/>
  <c r="E27" i="4"/>
  <c r="P224" i="3"/>
  <c r="O34" i="4"/>
  <c r="P155" i="3"/>
  <c r="P14" i="3"/>
  <c r="P239" i="3" s="1"/>
  <c r="O35" i="4"/>
  <c r="O33" i="4"/>
  <c r="C26" i="4"/>
  <c r="K26" i="4"/>
  <c r="F27" i="4"/>
  <c r="N27" i="4"/>
  <c r="O31" i="4"/>
  <c r="L26" i="4"/>
  <c r="G27" i="4"/>
  <c r="O30" i="4" l="1"/>
  <c r="P240" i="3"/>
  <c r="R239" i="3" s="1"/>
  <c r="O242" i="3"/>
  <c r="O32" i="4"/>
  <c r="G242" i="3"/>
  <c r="M242" i="3"/>
  <c r="N242" i="3"/>
  <c r="D242" i="3"/>
  <c r="O27" i="4"/>
  <c r="K242" i="3"/>
  <c r="I242" i="3"/>
  <c r="E242" i="3"/>
  <c r="F242" i="3"/>
  <c r="J242" i="3"/>
  <c r="L242" i="3"/>
  <c r="H242" i="3"/>
  <c r="O28" i="4"/>
  <c r="O26" i="4"/>
  <c r="P242" i="3" l="1"/>
</calcChain>
</file>

<file path=xl/comments1.xml><?xml version="1.0" encoding="utf-8"?>
<comments xmlns="http://schemas.openxmlformats.org/spreadsheetml/2006/main">
  <authors>
    <author>Michelle</author>
  </authors>
  <commentList>
    <comment ref="D11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WTM Connect Asia
</t>
        </r>
      </text>
    </comment>
    <comment ref="C151" author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From Levy (JKN)</t>
        </r>
      </text>
    </comment>
  </commentList>
</comments>
</file>

<file path=xl/sharedStrings.xml><?xml version="1.0" encoding="utf-8"?>
<sst xmlns="http://schemas.openxmlformats.org/spreadsheetml/2006/main" count="411" uniqueCount="289">
  <si>
    <t>Insurance</t>
  </si>
  <si>
    <t>IMPORTANT—READ CAREFULLY:</t>
  </si>
  <si>
    <t>This End-User License Agreement (”EULA”) is a legal agreement between you and Spreadsheet123.com that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</si>
  <si>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</si>
  <si>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</si>
  <si>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</si>
  <si>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</si>
  <si>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t>terms and conditions of this EULA. In such event, you must destroy all copies of any TEMPLATE.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</si>
  <si>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</si>
  <si>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</si>
  <si>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</si>
  <si>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</si>
  <si>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</si>
  <si>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</si>
  <si>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</si>
  <si>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</si>
  <si>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Some states do not allow the limitation or exclusion of liability for incidental or consequential</t>
  </si>
  <si>
    <t>damages, so the above limitation may not apply to you.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</si>
  <si>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</si>
  <si>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</si>
  <si>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</si>
  <si>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</si>
  <si>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</si>
  <si>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</si>
  <si>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</si>
  <si>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</si>
  <si>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</si>
  <si>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</si>
  <si>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</si>
  <si>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</si>
  <si>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</si>
  <si>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</si>
  <si>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</si>
  <si>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</si>
  <si>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</si>
  <si>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Terms of Use - EULA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</si>
  <si>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</si>
  <si>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</si>
  <si>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</si>
  <si>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</si>
  <si>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r>
      <t xml:space="preserve">This EULA grants you the right to download this TEMPLATE free of charge for </t>
    </r>
    <r>
      <rPr>
        <b/>
        <sz val="10"/>
        <color indexed="16"/>
        <rFont val="Arial"/>
        <family val="2"/>
      </rPr>
      <t>personal use or use within your family.</t>
    </r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</si>
  <si>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</si>
  <si>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</si>
  <si>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</si>
  <si>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</si>
  <si>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r>
      <t xml:space="preserve">permission of </t>
    </r>
    <r>
      <rPr>
        <b/>
        <sz val="11"/>
        <color indexed="16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</si>
  <si>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16"/>
        <rFont val="Calibri"/>
        <family val="2"/>
      </rPr>
      <t>TEMPLATE</t>
    </r>
    <r>
      <rPr>
        <sz val="11"/>
        <color indexed="16"/>
        <rFont val="Calibri"/>
        <family val="2"/>
      </rPr>
      <t xml:space="preserve"> in any stand-alone products that contain only the TEMPLATE, or as part of any other </t>
    </r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</si>
  <si>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</si>
  <si>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</si>
  <si>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</si>
  <si>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</si>
  <si>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</si>
  <si>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</si>
  <si>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</si>
  <si>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</si>
  <si>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r>
      <t xml:space="preserve">Without prejudice to any other rights, </t>
    </r>
    <r>
      <rPr>
        <b/>
        <sz val="11"/>
        <color indexed="8"/>
        <rFont val="Calibri"/>
        <family val="2"/>
      </rPr>
      <t>Spreadsheet123.com</t>
    </r>
    <r>
      <rPr>
        <sz val="10"/>
        <rFont val="Arial"/>
        <family val="2"/>
      </rPr>
      <t xml:space="preserve"> may terminate this EULA if you fail to comply with the</t>
    </r>
  </si>
  <si>
    <t>4. NOTICE SPECIFIC TO TEMPLATES.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</si>
  <si>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</si>
  <si>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</si>
  <si>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</si>
  <si>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</si>
  <si>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</si>
  <si>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</si>
  <si>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</si>
  <si>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</si>
  <si>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</si>
  <si>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</si>
  <si>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</si>
  <si>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</si>
  <si>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</si>
  <si>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</si>
  <si>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</si>
  <si>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</si>
  <si>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</si>
  <si>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</si>
  <si>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</si>
  <si>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</si>
  <si>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</si>
  <si>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</si>
  <si>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</si>
  <si>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</si>
  <si>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</si>
  <si>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</si>
  <si>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</si>
  <si>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</si>
  <si>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</si>
  <si>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</si>
  <si>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</si>
  <si>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</si>
  <si>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</si>
  <si>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</si>
  <si>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</si>
  <si>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</si>
  <si>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</si>
  <si>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</si>
  <si>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</si>
  <si>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</si>
  <si>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</si>
  <si>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</si>
  <si>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</si>
  <si>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</si>
  <si>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</si>
  <si>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</si>
  <si>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</si>
  <si>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</si>
  <si>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</si>
  <si>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</si>
  <si>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</si>
  <si>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</si>
  <si>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</si>
  <si>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</si>
  <si>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</si>
  <si>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</si>
  <si>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</si>
  <si>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</si>
  <si>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</si>
  <si>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>Motor Vehicle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</si>
  <si>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</si>
  <si>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</si>
  <si>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</si>
  <si>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</si>
  <si>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</si>
  <si>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</si>
  <si>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</si>
  <si>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</si>
  <si>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</si>
  <si>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</si>
  <si>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Product updates &amp; Networking for KL</t>
  </si>
  <si>
    <t>Tourism Malaysia (Business to Business)</t>
  </si>
  <si>
    <t xml:space="preserve">Europe - ITB Berlin (Germany) </t>
  </si>
  <si>
    <t xml:space="preserve">Singapore - ITB Asia </t>
  </si>
  <si>
    <t>Singapore  - NATAS</t>
  </si>
  <si>
    <t>Australia -  Perth &amp; Adelaide TM Roadshow</t>
  </si>
  <si>
    <t>Taiwan - Taipei International Travel Fair</t>
  </si>
  <si>
    <t>World Music Expo (WOMEX) , Hungary</t>
  </si>
  <si>
    <t>Arabian Travel Market (ATM), Dubai</t>
  </si>
  <si>
    <t>Japan Tourism Fair, Japan</t>
  </si>
  <si>
    <t>ASEAN Tourism Forum (ATF), Myanmar</t>
  </si>
  <si>
    <t>China Travel Fair, China</t>
  </si>
  <si>
    <t>Indonesia Roadshow, Indonesia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</si>
  <si>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</si>
  <si>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</si>
  <si>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</si>
  <si>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</si>
  <si>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</si>
  <si>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My Penang, Unforgettable' website maintainance (translation, CMS data, Newsletter)</t>
  </si>
  <si>
    <t>Mobile App - D.I.E</t>
  </si>
  <si>
    <t>Advertisement in Magazines</t>
  </si>
  <si>
    <t>Hong Kong Media Campaign</t>
  </si>
  <si>
    <t xml:space="preserve">Production cost of ads on Billboards / CAT buses / CUBE </t>
  </si>
  <si>
    <t>Singapore Media Campaign</t>
  </si>
  <si>
    <t>10 Days 3 Festivals' - GTLF, TIBF &amp; Jazz Festival</t>
  </si>
  <si>
    <t>Penang Yosakoi Parade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</si>
  <si>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</si>
  <si>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</si>
  <si>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</si>
  <si>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</si>
  <si>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</si>
  <si>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</si>
  <si>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</si>
  <si>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GT Literary  Festival</t>
  </si>
  <si>
    <t>In Between Art Festival</t>
  </si>
  <si>
    <t>Hot Air Balloon Festival</t>
  </si>
  <si>
    <t>Comic Fiesta Mini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</si>
  <si>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</si>
  <si>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</si>
  <si>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</si>
  <si>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</si>
  <si>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</si>
  <si>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</si>
  <si>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</si>
  <si>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</si>
  <si>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</si>
  <si>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</si>
  <si>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DVD Duplication  (D.I.E 5 language + MICE)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</si>
  <si>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</si>
  <si>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</si>
  <si>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</si>
  <si>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</si>
  <si>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Pg Centre of Education Tourism  (Refer to Appendix I)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</si>
  <si>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</si>
  <si>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</si>
  <si>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</si>
  <si>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</si>
  <si>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</si>
  <si>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</si>
  <si>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</si>
  <si>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</si>
  <si>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</si>
  <si>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</si>
  <si>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</si>
  <si>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</si>
  <si>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</si>
  <si>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</si>
  <si>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</si>
  <si>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</si>
  <si>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</si>
  <si>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</si>
  <si>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</si>
  <si>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</si>
  <si>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</si>
  <si>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 xml:space="preserve">Misc 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</si>
  <si>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</si>
  <si>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</si>
  <si>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</si>
  <si>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</si>
  <si>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</si>
  <si>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</si>
  <si>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</si>
  <si>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</si>
  <si>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</si>
  <si>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N/A</t>
  </si>
  <si>
    <t>Computer</t>
  </si>
  <si>
    <t>O.Equipemnt</t>
  </si>
  <si>
    <t>FF</t>
  </si>
  <si>
    <t>M/V</t>
  </si>
  <si>
    <t>O.Equipment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</si>
  <si>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</si>
  <si>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</si>
  <si>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</si>
  <si>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</si>
  <si>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</si>
  <si>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</si>
  <si>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</si>
  <si>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</si>
  <si>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Dev Mobile App</t>
  </si>
  <si>
    <t>Ads - Mag</t>
  </si>
  <si>
    <t>Billboard</t>
  </si>
  <si>
    <t>Media Campaign</t>
  </si>
  <si>
    <t>Publicity</t>
  </si>
  <si>
    <t>Ads - Outdoor</t>
  </si>
  <si>
    <t>Ads - Social Media</t>
  </si>
  <si>
    <t>Ads - Radio</t>
  </si>
  <si>
    <t>Souvenirs</t>
  </si>
  <si>
    <t>DVD</t>
  </si>
  <si>
    <t>Survey</t>
  </si>
  <si>
    <r>
      <t>KLIA Billboard (KLIA &amp; KLIA2)</t>
    </r>
    <r>
      <rPr>
        <sz val="8"/>
        <rFont val="Arial"/>
        <family val="2"/>
      </rPr>
      <t xml:space="preserve"> - RM400k allocated for Trishaw Entourage</t>
    </r>
  </si>
  <si>
    <t>BUDGET TRACKING FOR 2016</t>
  </si>
  <si>
    <t>FORECAST</t>
  </si>
  <si>
    <t>Fund from State Govt - 2015</t>
  </si>
  <si>
    <t>Fund from State Govt - 2016</t>
  </si>
  <si>
    <t>Domestic Campaign (KL)</t>
  </si>
  <si>
    <t>Miami Trip</t>
  </si>
  <si>
    <t>Tactical Campaign - Airlines/Wholesaler</t>
  </si>
  <si>
    <t>Singapore - Tactical Campaign with Airlines</t>
  </si>
  <si>
    <t>Australia -   Tactical Promotion - OTA/Wholsaler</t>
  </si>
  <si>
    <t>Australia - Support TM Travel Fairs/Campaigns</t>
  </si>
  <si>
    <t>Taiwan - TM Sales Mission  &amp; Sales Mission in Taiwan</t>
  </si>
  <si>
    <t>Taiwan - Taiwan Tactical Campaign with Taiwan Travel Agents/Airlines(1st half &amp; 2nd half)</t>
  </si>
  <si>
    <t xml:space="preserve">Indonesia - Surabaya &amp; Medan Sales Mission </t>
  </si>
  <si>
    <t>Indonesia - Jakarta Shopping Mall Campaign</t>
  </si>
  <si>
    <t>Indonesia - Tactical Campaign</t>
  </si>
  <si>
    <t>Thailand - Bangkok &amp; Phuket Sales Mission</t>
  </si>
  <si>
    <t>Thailand - TM Bangkok Travel Fair</t>
  </si>
  <si>
    <t>Thailand - Tactical Campaign</t>
  </si>
  <si>
    <t>Korea - Seoul &amp; Busan Sales Mission</t>
  </si>
  <si>
    <t>Korea - Tactical Campaign (1st half &amp; 2nd half)</t>
  </si>
  <si>
    <t>Philippines - TM Travel Madness</t>
  </si>
  <si>
    <t>Philippines - Tactical Campaign (1st half &amp; 2nd half)</t>
  </si>
  <si>
    <t>Japan - Tactical Campaign</t>
  </si>
  <si>
    <t>Vietnam - ITE Vietnam</t>
  </si>
  <si>
    <t>Myanmar - Yangoon Sales Mission</t>
  </si>
  <si>
    <t>India - Satte New Delhi Sales Mission</t>
  </si>
  <si>
    <t>China - Tactical Campaign (1st &amp; 2nd half)</t>
  </si>
  <si>
    <t>UAE - Tactical Campaign (1st &amp; 2nd half)</t>
  </si>
  <si>
    <t>New Zealand - Tactical Campaign (1st &amp; 2nd half)</t>
  </si>
  <si>
    <t xml:space="preserve">Online Regional Campaign </t>
  </si>
  <si>
    <t>Hong Kong - Tactical Campaign</t>
  </si>
  <si>
    <t>State Exco - Trade fairs &amp; Roadshow (by Isabella)</t>
  </si>
  <si>
    <t>Ebuzz - EDMs/ Newsletter</t>
  </si>
  <si>
    <t>UK Online Media Campaign</t>
  </si>
  <si>
    <t>Japan Online Media Campaign</t>
  </si>
  <si>
    <t>South Korea Online Media Campagin</t>
  </si>
  <si>
    <t>Hot Air Balloon 2016/2017</t>
  </si>
  <si>
    <t>Penang Anime Matsuri - Summer Party</t>
  </si>
  <si>
    <t>Recee (PAM)</t>
  </si>
  <si>
    <t>Recee (HAB)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</si>
  <si>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</si>
  <si>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</si>
  <si>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</si>
  <si>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</si>
  <si>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</si>
  <si>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</si>
  <si>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</si>
  <si>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WTM Conenct Asia</t>
  </si>
  <si>
    <t>Accrual</t>
  </si>
  <si>
    <t xml:space="preserve">Accrual </t>
  </si>
  <si>
    <t>Payment on behalf (Hai Ki Xin Lor)</t>
  </si>
  <si>
    <t>Payment on behalf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</si>
</sst>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22"/>
      <color indexed="18"/>
      <name val="Arial"/>
      <family val="2"/>
    </font>
    <font>
      <sz val="18"/>
      <color indexed="18"/>
      <name val="Arial"/>
      <family val="2"/>
    </font>
    <font>
      <b/>
      <sz val="24"/>
      <color indexed="9"/>
      <name val="Calibri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7"/>
      <color indexed="8"/>
      <name val="Verdana"/>
      <family val="2"/>
    </font>
    <font>
      <sz val="7"/>
      <color indexed="8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7" fillId="0" borderId="0" xfId="1" applyBorder="1" applyAlignment="1" applyProtection="1"/>
    <xf numFmtId="0" fontId="0" fillId="0" borderId="0" xfId="0" applyBorder="1"/>
    <xf numFmtId="0" fontId="22" fillId="0" borderId="0" xfId="0" applyFont="1" applyBorder="1" applyAlignment="1">
      <alignment horizontal="right" readingOrder="1"/>
    </xf>
    <xf numFmtId="0" fontId="0" fillId="0" borderId="0" xfId="0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7" fillId="0" borderId="0" xfId="2" applyNumberFormat="1" applyFont="1" applyFill="1" applyBorder="1" applyAlignment="1" applyProtection="1">
      <alignment vertical="center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4" fillId="0" borderId="0" xfId="2" applyNumberFormat="1" applyFont="1" applyFill="1" applyBorder="1" applyAlignment="1"/>
    <xf numFmtId="165" fontId="17" fillId="2" borderId="0" xfId="2" applyNumberFormat="1" applyFont="1" applyFill="1" applyBorder="1" applyAlignment="1">
      <alignment horizontal="centerContinuous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7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10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locked="0"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10" fillId="0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10" fillId="0" borderId="1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6" fillId="0" borderId="4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hidden="1"/>
    </xf>
    <xf numFmtId="165" fontId="9" fillId="7" borderId="0" xfId="2" applyNumberFormat="1" applyFont="1" applyFill="1" applyBorder="1" applyAlignment="1" applyProtection="1">
      <alignment vertical="center"/>
      <protection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29" fillId="0" borderId="0" xfId="1" applyFont="1" applyFill="1" applyBorder="1" applyAlignment="1" applyProtection="1">
      <alignment vertic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30" fillId="6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vertical="center"/>
      <protection hidden="1"/>
    </xf>
    <xf numFmtId="0" fontId="32" fillId="0" borderId="0" xfId="0" applyFont="1" applyFill="1" applyBorder="1" applyAlignment="1" applyProtection="1">
      <alignment vertical="center"/>
      <protection locked="0" hidden="1"/>
    </xf>
    <xf numFmtId="40" fontId="30" fillId="7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horizontal="left" vertical="center" indent="1"/>
      <protection hidden="1"/>
    </xf>
    <xf numFmtId="0" fontId="3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30" fillId="9" borderId="0" xfId="0" applyFont="1" applyFill="1" applyBorder="1" applyAlignment="1">
      <alignment horizontal="left" vertical="center" indent="1"/>
    </xf>
    <xf numFmtId="165" fontId="29" fillId="0" borderId="0" xfId="2" applyNumberFormat="1" applyFont="1" applyFill="1" applyBorder="1" applyAlignment="1" applyProtection="1">
      <alignment vertical="center"/>
    </xf>
    <xf numFmtId="165" fontId="30" fillId="0" borderId="0" xfId="2" applyNumberFormat="1" applyFont="1" applyFill="1" applyBorder="1" applyAlignment="1">
      <alignment horizontal="center"/>
    </xf>
    <xf numFmtId="165" fontId="31" fillId="0" borderId="0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  <protection locked="0" hidden="1"/>
    </xf>
    <xf numFmtId="165" fontId="3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vertical="center"/>
      <protection hidden="1"/>
    </xf>
    <xf numFmtId="165" fontId="32" fillId="0" borderId="0" xfId="2" applyNumberFormat="1" applyFont="1" applyFill="1" applyBorder="1" applyAlignment="1" applyProtection="1">
      <alignment vertical="center"/>
      <protection locked="0" hidden="1"/>
    </xf>
    <xf numFmtId="165" fontId="3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3" fillId="0" borderId="0" xfId="2" applyNumberFormat="1" applyFont="1" applyFill="1" applyBorder="1" applyAlignment="1">
      <alignment vertical="center"/>
    </xf>
    <xf numFmtId="165" fontId="3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3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3" fillId="0" borderId="0" xfId="2" applyNumberFormat="1" applyFont="1" applyFill="1" applyBorder="1"/>
    <xf numFmtId="165" fontId="3" fillId="8" borderId="0" xfId="2" applyNumberFormat="1" applyFont="1" applyFill="1" applyBorder="1"/>
    <xf numFmtId="165" fontId="3" fillId="8" borderId="0" xfId="2" applyNumberFormat="1" applyFont="1" applyFill="1" applyBorder="1" applyAlignment="1">
      <alignment horizontal="left" vertical="center" indent="1"/>
    </xf>
    <xf numFmtId="165" fontId="30" fillId="9" borderId="0" xfId="2" applyNumberFormat="1" applyFont="1" applyFill="1" applyBorder="1" applyAlignment="1">
      <alignment horizontal="left" vertical="center" indent="1"/>
    </xf>
    <xf numFmtId="165" fontId="3" fillId="0" borderId="0" xfId="2" applyNumberFormat="1" applyFont="1" applyFill="1" applyBorder="1" applyAlignment="1">
      <alignment horizontal="center" vertical="center"/>
    </xf>
    <xf numFmtId="43" fontId="10" fillId="0" borderId="1" xfId="2" applyNumberFormat="1" applyFont="1" applyFill="1" applyBorder="1" applyAlignment="1" applyProtection="1">
      <alignment vertical="center"/>
      <protection locked="0" hidden="1"/>
    </xf>
    <xf numFmtId="43" fontId="6" fillId="0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4" fillId="11" borderId="0" xfId="2" applyNumberFormat="1" applyFont="1" applyFill="1" applyBorder="1" applyAlignment="1">
      <alignment horizontal="center"/>
    </xf>
    <xf numFmtId="0" fontId="18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justify"/>
    </xf>
    <xf numFmtId="0" fontId="0" fillId="0" borderId="0" xfId="0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  <xf numFmtId="165" fontId="3" fillId="12" borderId="0" xfId="2" applyNumberFormat="1" applyFont="1" applyFill="1" applyBorder="1" applyAlignment="1" applyProtection="1">
      <alignment horizontal="left" vertical="center" indent="1"/>
      <protection locked="0" hidden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'Personal Budget'!$A$8:$A$12</c:f>
              <c:strCache>
                <c:ptCount val="5"/>
                <c:pt idx="0">
                  <c:v>Fund from State Govt - 2015</c:v>
                </c:pt>
                <c:pt idx="1">
                  <c:v>Fund from State Govt - 2016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'Personal Budget'!$P$8:$P$12</c:f>
              <c:numCache>
                <c:formatCode>_(* #,##0_);_(* \(#,##0\);_(* "-"??_);_(@_)</c:formatCode>
                <c:ptCount val="5"/>
                <c:pt idx="0">
                  <c:v>1000000</c:v>
                </c:pt>
                <c:pt idx="1">
                  <c:v>11500000</c:v>
                </c:pt>
                <c:pt idx="2">
                  <c:v>0</c:v>
                </c:pt>
                <c:pt idx="3">
                  <c:v>500000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134867.49933333331</c:v>
                </c:pt>
                <c:pt idx="1">
                  <c:v>4000</c:v>
                </c:pt>
                <c:pt idx="2">
                  <c:v>443708.33333333331</c:v>
                </c:pt>
                <c:pt idx="3">
                  <c:v>165088.66666666666</c:v>
                </c:pt>
                <c:pt idx="4">
                  <c:v>33000</c:v>
                </c:pt>
                <c:pt idx="5">
                  <c:v>66166.708333333328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146867.49933333331</c:v>
                </c:pt>
                <c:pt idx="1">
                  <c:v>0</c:v>
                </c:pt>
                <c:pt idx="2">
                  <c:v>127708.33333333333</c:v>
                </c:pt>
                <c:pt idx="3">
                  <c:v>331488.66666666669</c:v>
                </c:pt>
                <c:pt idx="4">
                  <c:v>13000</c:v>
                </c:pt>
                <c:pt idx="5">
                  <c:v>52666.708333333328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134367.49933333331</c:v>
                </c:pt>
                <c:pt idx="1">
                  <c:v>3000</c:v>
                </c:pt>
                <c:pt idx="2">
                  <c:v>166708.33333333331</c:v>
                </c:pt>
                <c:pt idx="3">
                  <c:v>171938.66666666669</c:v>
                </c:pt>
                <c:pt idx="4">
                  <c:v>203000</c:v>
                </c:pt>
                <c:pt idx="5">
                  <c:v>102666.70833333333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140167.49933333331</c:v>
                </c:pt>
                <c:pt idx="1">
                  <c:v>1000</c:v>
                </c:pt>
                <c:pt idx="2">
                  <c:v>151708.33333333331</c:v>
                </c:pt>
                <c:pt idx="3">
                  <c:v>97324.666666666672</c:v>
                </c:pt>
                <c:pt idx="4">
                  <c:v>13000</c:v>
                </c:pt>
                <c:pt idx="5">
                  <c:v>41166.708333333328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241367.49933333331</c:v>
                </c:pt>
                <c:pt idx="1">
                  <c:v>5000</c:v>
                </c:pt>
                <c:pt idx="2">
                  <c:v>397708.33333333331</c:v>
                </c:pt>
                <c:pt idx="3">
                  <c:v>67888.666666666672</c:v>
                </c:pt>
                <c:pt idx="4">
                  <c:v>13000</c:v>
                </c:pt>
                <c:pt idx="5">
                  <c:v>81166.708333333328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'Personal Budget'!$A$239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Budget'!$D$239:$O$239</c:f>
              <c:numCache>
                <c:formatCode>_(* #,##0_);_(* \(#,##0\);_(* "-"??_);_(@_)</c:formatCode>
                <c:ptCount val="12"/>
                <c:pt idx="0">
                  <c:v>350000</c:v>
                </c:pt>
                <c:pt idx="1">
                  <c:v>1000000</c:v>
                </c:pt>
                <c:pt idx="2">
                  <c:v>1650000</c:v>
                </c:pt>
                <c:pt idx="3">
                  <c:v>1600000</c:v>
                </c:pt>
                <c:pt idx="4">
                  <c:v>2000000</c:v>
                </c:pt>
                <c:pt idx="5">
                  <c:v>1000000</c:v>
                </c:pt>
                <c:pt idx="6">
                  <c:v>1000000</c:v>
                </c:pt>
                <c:pt idx="7">
                  <c:v>1000000</c:v>
                </c:pt>
                <c:pt idx="8">
                  <c:v>1000000</c:v>
                </c:pt>
                <c:pt idx="9">
                  <c:v>1000000</c:v>
                </c:pt>
                <c:pt idx="10">
                  <c:v>1000000</c:v>
                </c:pt>
                <c:pt idx="11">
                  <c:v>400000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'Personal Budget'!$A$240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Budget'!$D$240:$O$240</c:f>
              <c:numCache>
                <c:formatCode>_(* #,##0_);_(* \(#,##0\);_(* "-"??_);_(@_)</c:formatCode>
                <c:ptCount val="12"/>
                <c:pt idx="0">
                  <c:v>272017.83266666671</c:v>
                </c:pt>
                <c:pt idx="1">
                  <c:v>832817.83266666671</c:v>
                </c:pt>
                <c:pt idx="2">
                  <c:v>1915117.8326666665</c:v>
                </c:pt>
                <c:pt idx="3">
                  <c:v>1832551.166</c:v>
                </c:pt>
                <c:pt idx="4">
                  <c:v>1293701.2076666665</c:v>
                </c:pt>
                <c:pt idx="5">
                  <c:v>928301.2076666666</c:v>
                </c:pt>
                <c:pt idx="6">
                  <c:v>945201.20766666671</c:v>
                </c:pt>
                <c:pt idx="7">
                  <c:v>890501.2076666666</c:v>
                </c:pt>
                <c:pt idx="8">
                  <c:v>716001.20766666671</c:v>
                </c:pt>
                <c:pt idx="9">
                  <c:v>825351.2076666666</c:v>
                </c:pt>
                <c:pt idx="10">
                  <c:v>488637.2076666666</c:v>
                </c:pt>
                <c:pt idx="11">
                  <c:v>859801.20766666671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'Personal Budget'!$A$242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Budget'!$D$242:$O$242</c:f>
              <c:numCache>
                <c:formatCode>_(* #,##0_);_(* \(#,##0\);_(* "-"??_);_(@_)</c:formatCode>
                <c:ptCount val="12"/>
                <c:pt idx="0">
                  <c:v>77982.167333333287</c:v>
                </c:pt>
                <c:pt idx="1">
                  <c:v>167182.16733333329</c:v>
                </c:pt>
                <c:pt idx="2">
                  <c:v>-265117.83266666648</c:v>
                </c:pt>
                <c:pt idx="3">
                  <c:v>-232551.16599999997</c:v>
                </c:pt>
                <c:pt idx="4">
                  <c:v>706298.79233333352</c:v>
                </c:pt>
                <c:pt idx="5">
                  <c:v>71698.792333333404</c:v>
                </c:pt>
                <c:pt idx="6">
                  <c:v>54798.792333333287</c:v>
                </c:pt>
                <c:pt idx="7">
                  <c:v>109498.7923333334</c:v>
                </c:pt>
                <c:pt idx="8">
                  <c:v>283998.79233333329</c:v>
                </c:pt>
                <c:pt idx="9">
                  <c:v>174648.7923333334</c:v>
                </c:pt>
                <c:pt idx="10">
                  <c:v>511362.7923333334</c:v>
                </c:pt>
                <c:pt idx="11">
                  <c:v>-459801.20766666671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500864"/>
        <c:axId val="64502400"/>
      </c:lineChart>
      <c:catAx>
        <c:axId val="6450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4502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4502400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450086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1879309.9919999994</c:v>
                </c:pt>
                <c:pt idx="1">
                  <c:v>24000</c:v>
                </c:pt>
                <c:pt idx="2">
                  <c:v>3338500.0000000005</c:v>
                </c:pt>
                <c:pt idx="3">
                  <c:v>2930149.9999999995</c:v>
                </c:pt>
                <c:pt idx="4">
                  <c:v>2096000</c:v>
                </c:pt>
                <c:pt idx="5">
                  <c:v>935000.33333333349</c:v>
                </c:pt>
                <c:pt idx="6">
                  <c:v>270000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134367.49933333331</c:v>
                </c:pt>
                <c:pt idx="1">
                  <c:v>169967.49933333334</c:v>
                </c:pt>
                <c:pt idx="2">
                  <c:v>135867.49933333331</c:v>
                </c:pt>
                <c:pt idx="3">
                  <c:v>134867.49933333331</c:v>
                </c:pt>
                <c:pt idx="4">
                  <c:v>134367.49933333331</c:v>
                </c:pt>
                <c:pt idx="5">
                  <c:v>135867.49933333331</c:v>
                </c:pt>
                <c:pt idx="6">
                  <c:v>236367.49933333331</c:v>
                </c:pt>
                <c:pt idx="7">
                  <c:v>134867.49933333331</c:v>
                </c:pt>
                <c:pt idx="8">
                  <c:v>146867.49933333331</c:v>
                </c:pt>
                <c:pt idx="9">
                  <c:v>134367.49933333331</c:v>
                </c:pt>
                <c:pt idx="10">
                  <c:v>140167.49933333331</c:v>
                </c:pt>
                <c:pt idx="11">
                  <c:v>241367.49933333331</c:v>
                </c:pt>
              </c:numCache>
            </c:numRef>
          </c:val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4000</c:v>
                </c:pt>
                <c:pt idx="2">
                  <c:v>0</c:v>
                </c:pt>
                <c:pt idx="3">
                  <c:v>3000</c:v>
                </c:pt>
                <c:pt idx="4">
                  <c:v>1000</c:v>
                </c:pt>
                <c:pt idx="5">
                  <c:v>3000</c:v>
                </c:pt>
                <c:pt idx="6">
                  <c:v>0</c:v>
                </c:pt>
                <c:pt idx="7">
                  <c:v>4000</c:v>
                </c:pt>
                <c:pt idx="8">
                  <c:v>0</c:v>
                </c:pt>
                <c:pt idx="9">
                  <c:v>3000</c:v>
                </c:pt>
                <c:pt idx="10">
                  <c:v>1000</c:v>
                </c:pt>
                <c:pt idx="11">
                  <c:v>5000</c:v>
                </c:pt>
              </c:numCache>
            </c:numRef>
          </c:val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17708.333333333332</c:v>
                </c:pt>
                <c:pt idx="1">
                  <c:v>17708.333333333332</c:v>
                </c:pt>
                <c:pt idx="2">
                  <c:v>425708.33333333331</c:v>
                </c:pt>
                <c:pt idx="3">
                  <c:v>482708.33333333331</c:v>
                </c:pt>
                <c:pt idx="4">
                  <c:v>441708.33333333331</c:v>
                </c:pt>
                <c:pt idx="5">
                  <c:v>415708.33333333331</c:v>
                </c:pt>
                <c:pt idx="6">
                  <c:v>249708.33333333331</c:v>
                </c:pt>
                <c:pt idx="7">
                  <c:v>443708.33333333331</c:v>
                </c:pt>
                <c:pt idx="8">
                  <c:v>127708.33333333333</c:v>
                </c:pt>
                <c:pt idx="9">
                  <c:v>166708.33333333331</c:v>
                </c:pt>
                <c:pt idx="10">
                  <c:v>151708.33333333331</c:v>
                </c:pt>
                <c:pt idx="11">
                  <c:v>397708.33333333331</c:v>
                </c:pt>
              </c:numCache>
            </c:numRef>
          </c:val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46688.666666666672</c:v>
                </c:pt>
                <c:pt idx="1">
                  <c:v>67888.666666666672</c:v>
                </c:pt>
                <c:pt idx="2">
                  <c:v>259688.66666666666</c:v>
                </c:pt>
                <c:pt idx="3">
                  <c:v>828888.66666666674</c:v>
                </c:pt>
                <c:pt idx="4">
                  <c:v>456688.66666666663</c:v>
                </c:pt>
                <c:pt idx="5">
                  <c:v>175888.66666666669</c:v>
                </c:pt>
                <c:pt idx="6">
                  <c:v>260688.66666666666</c:v>
                </c:pt>
                <c:pt idx="7">
                  <c:v>165088.66666666666</c:v>
                </c:pt>
                <c:pt idx="8">
                  <c:v>331488.66666666669</c:v>
                </c:pt>
                <c:pt idx="9">
                  <c:v>171938.66666666669</c:v>
                </c:pt>
                <c:pt idx="10">
                  <c:v>97324.666666666672</c:v>
                </c:pt>
                <c:pt idx="11">
                  <c:v>67888.666666666672</c:v>
                </c:pt>
              </c:numCache>
            </c:numRef>
          </c:val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13000</c:v>
                </c:pt>
                <c:pt idx="1">
                  <c:v>513000</c:v>
                </c:pt>
                <c:pt idx="2">
                  <c:v>873000</c:v>
                </c:pt>
                <c:pt idx="3">
                  <c:v>163000</c:v>
                </c:pt>
                <c:pt idx="4">
                  <c:v>163000</c:v>
                </c:pt>
                <c:pt idx="5">
                  <c:v>53000</c:v>
                </c:pt>
                <c:pt idx="6">
                  <c:v>43000</c:v>
                </c:pt>
                <c:pt idx="7">
                  <c:v>33000</c:v>
                </c:pt>
                <c:pt idx="8">
                  <c:v>13000</c:v>
                </c:pt>
                <c:pt idx="9">
                  <c:v>203000</c:v>
                </c:pt>
                <c:pt idx="10">
                  <c:v>13000</c:v>
                </c:pt>
                <c:pt idx="11">
                  <c:v>13000</c:v>
                </c:pt>
              </c:numCache>
            </c:numRef>
          </c:val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16583.333333333332</c:v>
                </c:pt>
                <c:pt idx="1">
                  <c:v>16583.333333333332</c:v>
                </c:pt>
                <c:pt idx="2">
                  <c:v>176583.33333333334</c:v>
                </c:pt>
                <c:pt idx="3">
                  <c:v>176416.66666666669</c:v>
                </c:pt>
                <c:pt idx="4">
                  <c:v>52666.708333333328</c:v>
                </c:pt>
                <c:pt idx="5">
                  <c:v>51166.708333333328</c:v>
                </c:pt>
                <c:pt idx="6">
                  <c:v>101166.70833333333</c:v>
                </c:pt>
                <c:pt idx="7">
                  <c:v>66166.708333333328</c:v>
                </c:pt>
                <c:pt idx="8">
                  <c:v>52666.708333333328</c:v>
                </c:pt>
                <c:pt idx="9">
                  <c:v>102666.70833333333</c:v>
                </c:pt>
                <c:pt idx="10">
                  <c:v>41166.708333333328</c:v>
                </c:pt>
                <c:pt idx="11">
                  <c:v>81166.708333333328</c:v>
                </c:pt>
              </c:numCache>
            </c:numRef>
          </c:val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22500</c:v>
                </c:pt>
                <c:pt idx="1">
                  <c:v>22500</c:v>
                </c:pt>
                <c:pt idx="2">
                  <c:v>22500</c:v>
                </c:pt>
                <c:pt idx="3">
                  <c:v>22500</c:v>
                </c:pt>
                <c:pt idx="4">
                  <c:v>22500</c:v>
                </c:pt>
                <c:pt idx="5">
                  <c:v>22500</c:v>
                </c:pt>
                <c:pt idx="6">
                  <c:v>22500</c:v>
                </c:pt>
                <c:pt idx="7">
                  <c:v>22500</c:v>
                </c:pt>
                <c:pt idx="8">
                  <c:v>22500</c:v>
                </c:pt>
                <c:pt idx="9">
                  <c:v>22500</c:v>
                </c:pt>
                <c:pt idx="10">
                  <c:v>22500</c:v>
                </c:pt>
                <c:pt idx="11">
                  <c:v>22500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928384"/>
        <c:axId val="84929920"/>
      </c:barChart>
      <c:catAx>
        <c:axId val="8492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92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929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928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20887245845E-3"/>
          <c:y val="0.87368421052631584"/>
          <c:w val="0.99075785582255083"/>
          <c:h val="7.36842105263157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02613307503285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134367.49933333331</c:v>
                </c:pt>
                <c:pt idx="1">
                  <c:v>0</c:v>
                </c:pt>
                <c:pt idx="2">
                  <c:v>17708.333333333332</c:v>
                </c:pt>
                <c:pt idx="3">
                  <c:v>46688.666666666672</c:v>
                </c:pt>
                <c:pt idx="4">
                  <c:v>13000</c:v>
                </c:pt>
                <c:pt idx="5">
                  <c:v>16583.333333333332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724782793488254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169967.49933333334</c:v>
                </c:pt>
                <c:pt idx="1">
                  <c:v>4000</c:v>
                </c:pt>
                <c:pt idx="2">
                  <c:v>17708.333333333332</c:v>
                </c:pt>
                <c:pt idx="3">
                  <c:v>67888.666666666672</c:v>
                </c:pt>
                <c:pt idx="4">
                  <c:v>513000</c:v>
                </c:pt>
                <c:pt idx="5">
                  <c:v>16583.333333333332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135867.49933333331</c:v>
                </c:pt>
                <c:pt idx="1">
                  <c:v>0</c:v>
                </c:pt>
                <c:pt idx="2">
                  <c:v>425708.33333333331</c:v>
                </c:pt>
                <c:pt idx="3">
                  <c:v>259688.66666666666</c:v>
                </c:pt>
                <c:pt idx="4">
                  <c:v>873000</c:v>
                </c:pt>
                <c:pt idx="5">
                  <c:v>176583.33333333334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134867.49933333331</c:v>
                </c:pt>
                <c:pt idx="1">
                  <c:v>3000</c:v>
                </c:pt>
                <c:pt idx="2">
                  <c:v>482708.33333333331</c:v>
                </c:pt>
                <c:pt idx="3">
                  <c:v>828888.66666666674</c:v>
                </c:pt>
                <c:pt idx="4">
                  <c:v>163000</c:v>
                </c:pt>
                <c:pt idx="5">
                  <c:v>176416.66666666669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134367.49933333331</c:v>
                </c:pt>
                <c:pt idx="1">
                  <c:v>1000</c:v>
                </c:pt>
                <c:pt idx="2">
                  <c:v>441708.33333333331</c:v>
                </c:pt>
                <c:pt idx="3">
                  <c:v>456688.66666666663</c:v>
                </c:pt>
                <c:pt idx="4">
                  <c:v>163000</c:v>
                </c:pt>
                <c:pt idx="5">
                  <c:v>52666.708333333328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135867.49933333331</c:v>
                </c:pt>
                <c:pt idx="1">
                  <c:v>3000</c:v>
                </c:pt>
                <c:pt idx="2">
                  <c:v>415708.33333333331</c:v>
                </c:pt>
                <c:pt idx="3">
                  <c:v>175888.66666666669</c:v>
                </c:pt>
                <c:pt idx="4">
                  <c:v>53000</c:v>
                </c:pt>
                <c:pt idx="5">
                  <c:v>51166.708333333328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236367.49933333331</c:v>
                </c:pt>
                <c:pt idx="1">
                  <c:v>0</c:v>
                </c:pt>
                <c:pt idx="2">
                  <c:v>249708.33333333331</c:v>
                </c:pt>
                <c:pt idx="3">
                  <c:v>260688.66666666666</c:v>
                </c:pt>
                <c:pt idx="4">
                  <c:v>43000</c:v>
                </c:pt>
                <c:pt idx="5">
                  <c:v>101166.70833333333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22</xdr:row>
      <xdr:rowOff>47625</xdr:rowOff>
    </xdr:from>
    <xdr:to>
      <xdr:col>16</xdr:col>
      <xdr:colOff>600075</xdr:colOff>
      <xdr:row>44</xdr:row>
      <xdr:rowOff>104775</xdr:rowOff>
    </xdr:to>
    <xdr:graphicFrame macro="">
      <xdr:nvGraphicFramePr>
        <xdr:cNvPr id="3846" name="Chart 7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447675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/>
        <xdr:cNvGrpSpPr>
          <a:grpSpLocks/>
        </xdr:cNvGrpSpPr>
      </xdr:nvGrpSpPr>
      <xdr:grpSpPr bwMode="auto">
        <a:xfrm>
          <a:off x="447675" y="7742704"/>
          <a:ext cx="9358032" cy="6893299"/>
          <a:chOff x="7" y="817"/>
          <a:chExt cx="990" cy="747"/>
        </a:xfrm>
      </xdr:grpSpPr>
      <xdr:graphicFrame macro="">
        <xdr:nvGraphicFramePr>
          <xdr:cNvPr id="3847" name="Chart 775"/>
          <xdr:cNvGraphicFramePr>
            <a:graphicFrameLocks/>
          </xdr:cNvGraphicFramePr>
        </xdr:nvGraphicFramePr>
        <xdr:xfrm>
          <a:off x="7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/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/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/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/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/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/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/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/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/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/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/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244"/>
  <sheetViews>
    <sheetView showGridLines="0" tabSelected="1" view="pageBreakPreview" topLeftCell="B1" zoomScaleNormal="100" zoomScaleSheetLayoutView="100" workbookViewId="0">
      <pane ySplit="4" topLeftCell="A219" activePane="bottomLeft" state="frozen"/>
      <selection pane="bottomLeft" activeCell="R235" sqref="R235"/>
    </sheetView>
  </sheetViews>
  <sheetFormatPr defaultRowHeight="12.75" x14ac:dyDescent="0.2"/>
  <cols>
    <col min="1" max="1" width="52.28515625" style="3" bestFit="1" customWidth="1"/>
    <col min="2" max="2" width="13.140625" style="89" customWidth="1"/>
    <col min="3" max="3" width="11.42578125" style="106" customWidth="1"/>
    <col min="4" max="4" width="12.28515625" style="72" bestFit="1" customWidth="1"/>
    <col min="5" max="5" width="11.42578125" style="72" customWidth="1"/>
    <col min="6" max="14" width="10.7109375" style="72" customWidth="1"/>
    <col min="15" max="15" width="11.85546875" style="72" bestFit="1" customWidth="1"/>
    <col min="16" max="16" width="13.5703125" style="72" bestFit="1" customWidth="1"/>
    <col min="17" max="17" width="9.140625" style="3" customWidth="1"/>
    <col min="18" max="18" width="15" style="3" bestFit="1" customWidth="1"/>
    <col min="19" max="16384" width="9.140625" style="3"/>
  </cols>
  <sheetData>
    <row r="1" spans="1:16" s="2" customFormat="1" ht="35.1" customHeight="1" x14ac:dyDescent="0.2">
      <c r="A1" s="120" t="s">
        <v>237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s="8" customFormat="1" ht="18" customHeight="1" x14ac:dyDescent="0.2">
      <c r="A2" s="17"/>
      <c r="B2" s="76"/>
      <c r="C2" s="93"/>
      <c r="D2" s="41"/>
      <c r="E2" s="41"/>
      <c r="F2" s="41"/>
      <c r="G2" s="41"/>
      <c r="H2" s="41"/>
      <c r="I2" s="42"/>
      <c r="J2" s="42"/>
      <c r="K2" s="42"/>
      <c r="L2" s="42"/>
      <c r="M2" s="42"/>
      <c r="N2" s="42"/>
      <c r="O2" s="42"/>
      <c r="P2" s="43"/>
    </row>
    <row r="3" spans="1:16" s="2" customFormat="1" ht="15" x14ac:dyDescent="0.25">
      <c r="A3" s="5"/>
      <c r="B3" s="77"/>
      <c r="C3" s="94" t="s">
        <v>34</v>
      </c>
      <c r="D3" s="123" t="s">
        <v>238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44"/>
    </row>
    <row r="4" spans="1:16" s="7" customFormat="1" ht="20.100000000000001" customHeight="1" x14ac:dyDescent="0.2">
      <c r="A4" s="6"/>
      <c r="B4" s="78"/>
      <c r="C4" s="110" t="s">
        <v>282</v>
      </c>
      <c r="D4" s="45" t="s">
        <v>20</v>
      </c>
      <c r="E4" s="46" t="s">
        <v>21</v>
      </c>
      <c r="F4" s="45" t="s">
        <v>22</v>
      </c>
      <c r="G4" s="46" t="s">
        <v>23</v>
      </c>
      <c r="H4" s="45" t="s">
        <v>24</v>
      </c>
      <c r="I4" s="46" t="s">
        <v>25</v>
      </c>
      <c r="J4" s="45" t="s">
        <v>26</v>
      </c>
      <c r="K4" s="46" t="s">
        <v>27</v>
      </c>
      <c r="L4" s="45" t="s">
        <v>28</v>
      </c>
      <c r="M4" s="46" t="s">
        <v>29</v>
      </c>
      <c r="N4" s="45" t="s">
        <v>30</v>
      </c>
      <c r="O4" s="46" t="s">
        <v>31</v>
      </c>
      <c r="P4" s="45" t="s">
        <v>32</v>
      </c>
    </row>
    <row r="5" spans="1:16" s="7" customFormat="1" ht="6.95" customHeight="1" x14ac:dyDescent="0.2">
      <c r="A5" s="6"/>
      <c r="B5" s="78"/>
      <c r="C5" s="95"/>
      <c r="D5" s="47"/>
      <c r="E5" s="46"/>
      <c r="F5" s="47"/>
      <c r="G5" s="46"/>
      <c r="H5" s="47"/>
      <c r="I5" s="46"/>
      <c r="J5" s="47"/>
      <c r="K5" s="46"/>
      <c r="L5" s="47"/>
      <c r="M5" s="46"/>
      <c r="N5" s="47"/>
      <c r="O5" s="46"/>
      <c r="P5" s="47"/>
    </row>
    <row r="6" spans="1:16" s="7" customFormat="1" ht="20.100000000000001" customHeight="1" x14ac:dyDescent="0.2">
      <c r="A6" s="121" t="s">
        <v>183</v>
      </c>
      <c r="B6" s="121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</row>
    <row r="7" spans="1:16" s="7" customFormat="1" ht="6.95" customHeight="1" x14ac:dyDescent="0.2">
      <c r="A7" s="1"/>
      <c r="B7" s="79"/>
      <c r="C7" s="96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s="8" customFormat="1" ht="15" customHeight="1" x14ac:dyDescent="0.2">
      <c r="A8" s="12" t="s">
        <v>239</v>
      </c>
      <c r="B8" s="80"/>
      <c r="C8" s="97"/>
      <c r="D8" s="49"/>
      <c r="E8" s="49">
        <v>1000000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50">
        <f>SUM(D8:O8)</f>
        <v>1000000</v>
      </c>
    </row>
    <row r="9" spans="1:16" s="8" customFormat="1" ht="15" customHeight="1" x14ac:dyDescent="0.2">
      <c r="A9" s="12" t="s">
        <v>240</v>
      </c>
      <c r="B9" s="80"/>
      <c r="C9" s="97"/>
      <c r="D9" s="49"/>
      <c r="E9" s="49"/>
      <c r="F9" s="49">
        <v>1500000</v>
      </c>
      <c r="G9" s="49">
        <v>1600000</v>
      </c>
      <c r="H9" s="49">
        <v>2000000</v>
      </c>
      <c r="I9" s="49">
        <v>1000000</v>
      </c>
      <c r="J9" s="49">
        <v>1000000</v>
      </c>
      <c r="K9" s="49">
        <v>1000000</v>
      </c>
      <c r="L9" s="49">
        <v>1000000</v>
      </c>
      <c r="M9" s="49">
        <v>1000000</v>
      </c>
      <c r="N9" s="49">
        <v>1000000</v>
      </c>
      <c r="O9" s="49">
        <v>400000</v>
      </c>
      <c r="P9" s="50">
        <f>SUM(D9:O9)</f>
        <v>11500000</v>
      </c>
    </row>
    <row r="10" spans="1:16" s="8" customFormat="1" ht="15" customHeight="1" x14ac:dyDescent="0.2">
      <c r="A10" s="12" t="s">
        <v>62</v>
      </c>
      <c r="B10" s="80"/>
      <c r="C10" s="97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50">
        <f t="shared" ref="P10:P12" si="0">SUM(D10:O10)</f>
        <v>0</v>
      </c>
    </row>
    <row r="11" spans="1:16" s="8" customFormat="1" ht="15" customHeight="1" x14ac:dyDescent="0.2">
      <c r="A11" s="12" t="s">
        <v>63</v>
      </c>
      <c r="B11" s="80"/>
      <c r="C11" s="97"/>
      <c r="D11" s="49">
        <v>350000</v>
      </c>
      <c r="E11" s="49"/>
      <c r="F11" s="49">
        <v>150000</v>
      </c>
      <c r="G11" s="49"/>
      <c r="H11" s="49"/>
      <c r="I11" s="49"/>
      <c r="J11" s="49"/>
      <c r="K11" s="49"/>
      <c r="L11" s="49"/>
      <c r="M11" s="49"/>
      <c r="N11" s="49"/>
      <c r="O11" s="49"/>
      <c r="P11" s="50">
        <f t="shared" si="0"/>
        <v>500000</v>
      </c>
    </row>
    <row r="12" spans="1:16" s="7" customFormat="1" ht="15" customHeight="1" x14ac:dyDescent="0.2">
      <c r="A12" s="12" t="s">
        <v>64</v>
      </c>
      <c r="B12" s="80"/>
      <c r="C12" s="97"/>
      <c r="D12" s="51"/>
      <c r="E12" s="51">
        <v>0</v>
      </c>
      <c r="F12" s="51"/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0">
        <f t="shared" si="0"/>
        <v>0</v>
      </c>
    </row>
    <row r="13" spans="1:16" s="7" customFormat="1" ht="6.95" customHeight="1" x14ac:dyDescent="0.2">
      <c r="A13" s="13"/>
      <c r="B13" s="80"/>
      <c r="C13" s="97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s="8" customFormat="1" ht="15" customHeight="1" x14ac:dyDescent="0.2">
      <c r="A14" s="14" t="str">
        <f>"TOTAL "&amp;A6</f>
        <v>TOTAL ESTIMATED INCOME</v>
      </c>
      <c r="B14" s="81"/>
      <c r="C14" s="98"/>
      <c r="D14" s="54">
        <f t="shared" ref="D14:P14" si="1">SUM(D8:D12)</f>
        <v>350000</v>
      </c>
      <c r="E14" s="54">
        <f t="shared" si="1"/>
        <v>1000000</v>
      </c>
      <c r="F14" s="54">
        <f t="shared" si="1"/>
        <v>1650000</v>
      </c>
      <c r="G14" s="54">
        <f t="shared" si="1"/>
        <v>1600000</v>
      </c>
      <c r="H14" s="54">
        <f t="shared" si="1"/>
        <v>2000000</v>
      </c>
      <c r="I14" s="54">
        <f t="shared" si="1"/>
        <v>1000000</v>
      </c>
      <c r="J14" s="54">
        <f t="shared" si="1"/>
        <v>1000000</v>
      </c>
      <c r="K14" s="54">
        <f t="shared" si="1"/>
        <v>1000000</v>
      </c>
      <c r="L14" s="54">
        <f t="shared" si="1"/>
        <v>1000000</v>
      </c>
      <c r="M14" s="54">
        <f t="shared" si="1"/>
        <v>1000000</v>
      </c>
      <c r="N14" s="54">
        <f t="shared" si="1"/>
        <v>1000000</v>
      </c>
      <c r="O14" s="54">
        <f t="shared" si="1"/>
        <v>400000</v>
      </c>
      <c r="P14" s="54">
        <f t="shared" si="1"/>
        <v>13000000</v>
      </c>
    </row>
    <row r="15" spans="1:16" s="7" customFormat="1" ht="6.95" customHeight="1" x14ac:dyDescent="0.2">
      <c r="A15" s="9"/>
      <c r="B15" s="82"/>
      <c r="C15" s="99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 s="7" customFormat="1" ht="6.95" customHeight="1" x14ac:dyDescent="0.2">
      <c r="A16" s="9"/>
      <c r="B16" s="82"/>
      <c r="C16" s="99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s="7" customFormat="1" ht="20.100000000000001" customHeight="1" x14ac:dyDescent="0.2">
      <c r="A17" s="116" t="s">
        <v>19</v>
      </c>
      <c r="B17" s="116"/>
      <c r="C17" s="116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</row>
    <row r="18" spans="1:16" s="7" customFormat="1" ht="6.95" customHeight="1" x14ac:dyDescent="0.2">
      <c r="A18" s="1"/>
      <c r="B18" s="79"/>
      <c r="C18" s="96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</row>
    <row r="19" spans="1:16" s="7" customFormat="1" ht="18" customHeight="1" x14ac:dyDescent="0.2">
      <c r="A19" s="118" t="s">
        <v>65</v>
      </c>
      <c r="B19" s="118"/>
      <c r="C19" s="118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</row>
    <row r="20" spans="1:16" s="7" customFormat="1" ht="6.95" customHeight="1" x14ac:dyDescent="0.2">
      <c r="A20" s="10"/>
      <c r="B20" s="83"/>
      <c r="C20" s="100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6" s="8" customFormat="1" ht="15" customHeight="1" x14ac:dyDescent="0.2">
      <c r="A21" s="12" t="s">
        <v>66</v>
      </c>
      <c r="B21" s="80" t="s">
        <v>184</v>
      </c>
      <c r="C21" s="97">
        <v>1104000</v>
      </c>
      <c r="D21" s="57">
        <f>C21/12</f>
        <v>92000</v>
      </c>
      <c r="E21" s="57">
        <v>92000</v>
      </c>
      <c r="F21" s="57">
        <v>92000</v>
      </c>
      <c r="G21" s="57">
        <v>92000</v>
      </c>
      <c r="H21" s="57">
        <v>92000</v>
      </c>
      <c r="I21" s="57">
        <v>92000</v>
      </c>
      <c r="J21" s="57">
        <v>92000</v>
      </c>
      <c r="K21" s="57">
        <v>92000</v>
      </c>
      <c r="L21" s="57">
        <v>92000</v>
      </c>
      <c r="M21" s="57">
        <v>92000</v>
      </c>
      <c r="N21" s="57">
        <v>92000</v>
      </c>
      <c r="O21" s="57">
        <v>92000</v>
      </c>
      <c r="P21" s="58">
        <f>SUM(D21:O21)</f>
        <v>1104000</v>
      </c>
    </row>
    <row r="22" spans="1:16" s="7" customFormat="1" ht="15" customHeight="1" x14ac:dyDescent="0.2">
      <c r="A22" s="12" t="s">
        <v>67</v>
      </c>
      <c r="B22" s="80" t="s">
        <v>67</v>
      </c>
      <c r="C22" s="97">
        <v>10800</v>
      </c>
      <c r="D22" s="59">
        <f>C22/12</f>
        <v>900</v>
      </c>
      <c r="E22" s="59">
        <v>900</v>
      </c>
      <c r="F22" s="59">
        <v>900</v>
      </c>
      <c r="G22" s="59">
        <v>900</v>
      </c>
      <c r="H22" s="59">
        <v>900</v>
      </c>
      <c r="I22" s="59">
        <v>900</v>
      </c>
      <c r="J22" s="59">
        <v>900</v>
      </c>
      <c r="K22" s="59">
        <v>900</v>
      </c>
      <c r="L22" s="59">
        <v>900</v>
      </c>
      <c r="M22" s="59">
        <v>900</v>
      </c>
      <c r="N22" s="59">
        <v>900</v>
      </c>
      <c r="O22" s="59">
        <v>900</v>
      </c>
      <c r="P22" s="58">
        <f t="shared" ref="P22:P59" si="2">SUM(D22:O22)</f>
        <v>10800</v>
      </c>
    </row>
    <row r="23" spans="1:16" s="7" customFormat="1" ht="15" customHeight="1" x14ac:dyDescent="0.2">
      <c r="A23" s="12" t="s">
        <v>68</v>
      </c>
      <c r="B23" s="80" t="s">
        <v>185</v>
      </c>
      <c r="C23" s="97">
        <v>191000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91000</v>
      </c>
      <c r="K23" s="59">
        <v>0</v>
      </c>
      <c r="L23" s="59">
        <v>0</v>
      </c>
      <c r="M23" s="59">
        <v>0</v>
      </c>
      <c r="N23" s="59">
        <v>0</v>
      </c>
      <c r="O23" s="59">
        <v>100000</v>
      </c>
      <c r="P23" s="58">
        <f t="shared" si="2"/>
        <v>191000</v>
      </c>
    </row>
    <row r="24" spans="1:16" s="7" customFormat="1" ht="15" customHeight="1" x14ac:dyDescent="0.2">
      <c r="A24" s="12" t="s">
        <v>69</v>
      </c>
      <c r="B24" s="80" t="s">
        <v>69</v>
      </c>
      <c r="C24" s="97">
        <v>173810</v>
      </c>
      <c r="D24" s="59">
        <f>C24/12</f>
        <v>14484.166666666666</v>
      </c>
      <c r="E24" s="59">
        <v>14484.166666666666</v>
      </c>
      <c r="F24" s="59">
        <v>14484.166666666666</v>
      </c>
      <c r="G24" s="59">
        <v>14484.166666666666</v>
      </c>
      <c r="H24" s="59">
        <v>14484.166666666666</v>
      </c>
      <c r="I24" s="59">
        <v>14484.166666666666</v>
      </c>
      <c r="J24" s="59">
        <v>14484.166666666666</v>
      </c>
      <c r="K24" s="59">
        <v>14484.166666666666</v>
      </c>
      <c r="L24" s="59">
        <v>14484.166666666666</v>
      </c>
      <c r="M24" s="59">
        <v>14484.166666666666</v>
      </c>
      <c r="N24" s="59">
        <v>14484.166666666666</v>
      </c>
      <c r="O24" s="59">
        <v>14484.166666666666</v>
      </c>
      <c r="P24" s="58">
        <f t="shared" si="2"/>
        <v>173810</v>
      </c>
    </row>
    <row r="25" spans="1:16" s="7" customFormat="1" ht="15" customHeight="1" x14ac:dyDescent="0.2">
      <c r="A25" s="12" t="s">
        <v>70</v>
      </c>
      <c r="B25" s="80" t="s">
        <v>70</v>
      </c>
      <c r="C25" s="97">
        <v>12000</v>
      </c>
      <c r="D25" s="59">
        <f>C25/12</f>
        <v>1000</v>
      </c>
      <c r="E25" s="59">
        <v>1000</v>
      </c>
      <c r="F25" s="59">
        <v>1000</v>
      </c>
      <c r="G25" s="59">
        <v>1000</v>
      </c>
      <c r="H25" s="59">
        <v>1000</v>
      </c>
      <c r="I25" s="59">
        <v>1000</v>
      </c>
      <c r="J25" s="59">
        <v>1000</v>
      </c>
      <c r="K25" s="59">
        <v>1000</v>
      </c>
      <c r="L25" s="59">
        <v>1000</v>
      </c>
      <c r="M25" s="59">
        <v>1000</v>
      </c>
      <c r="N25" s="59">
        <v>1000</v>
      </c>
      <c r="O25" s="59">
        <v>1000</v>
      </c>
      <c r="P25" s="58">
        <f t="shared" si="2"/>
        <v>12000</v>
      </c>
    </row>
    <row r="26" spans="1:16" s="7" customFormat="1" ht="15" customHeight="1" x14ac:dyDescent="0.2">
      <c r="A26" s="12" t="s">
        <v>71</v>
      </c>
      <c r="B26" s="80" t="s">
        <v>71</v>
      </c>
      <c r="C26" s="97">
        <v>5100</v>
      </c>
      <c r="D26" s="59">
        <f>C26/12</f>
        <v>425</v>
      </c>
      <c r="E26" s="59">
        <v>425</v>
      </c>
      <c r="F26" s="59">
        <v>425</v>
      </c>
      <c r="G26" s="59">
        <v>425</v>
      </c>
      <c r="H26" s="59">
        <v>425</v>
      </c>
      <c r="I26" s="59">
        <v>425</v>
      </c>
      <c r="J26" s="59">
        <v>425</v>
      </c>
      <c r="K26" s="59">
        <v>425</v>
      </c>
      <c r="L26" s="59">
        <v>425</v>
      </c>
      <c r="M26" s="59">
        <v>425</v>
      </c>
      <c r="N26" s="59">
        <v>425</v>
      </c>
      <c r="O26" s="59">
        <v>425</v>
      </c>
      <c r="P26" s="58">
        <f t="shared" si="2"/>
        <v>5100</v>
      </c>
    </row>
    <row r="27" spans="1:16" s="7" customFormat="1" ht="15" customHeight="1" x14ac:dyDescent="0.2">
      <c r="A27" s="12" t="s">
        <v>72</v>
      </c>
      <c r="B27" s="80" t="s">
        <v>186</v>
      </c>
      <c r="C27" s="97">
        <v>6000</v>
      </c>
      <c r="D27" s="59">
        <f>C27/12</f>
        <v>500</v>
      </c>
      <c r="E27" s="59">
        <v>500</v>
      </c>
      <c r="F27" s="59">
        <v>500</v>
      </c>
      <c r="G27" s="59">
        <v>500</v>
      </c>
      <c r="H27" s="59">
        <v>500</v>
      </c>
      <c r="I27" s="59">
        <v>500</v>
      </c>
      <c r="J27" s="59">
        <v>500</v>
      </c>
      <c r="K27" s="59">
        <v>500</v>
      </c>
      <c r="L27" s="59">
        <v>500</v>
      </c>
      <c r="M27" s="59">
        <v>500</v>
      </c>
      <c r="N27" s="59">
        <v>500</v>
      </c>
      <c r="O27" s="59">
        <v>500</v>
      </c>
      <c r="P27" s="58">
        <f t="shared" si="2"/>
        <v>6000</v>
      </c>
    </row>
    <row r="28" spans="1:16" s="7" customFormat="1" ht="15" customHeight="1" x14ac:dyDescent="0.2">
      <c r="A28" s="12" t="s">
        <v>0</v>
      </c>
      <c r="B28" s="80" t="s">
        <v>0</v>
      </c>
      <c r="C28" s="97">
        <v>35000</v>
      </c>
      <c r="D28" s="59"/>
      <c r="E28" s="59">
        <v>35000</v>
      </c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8">
        <f t="shared" si="2"/>
        <v>35000</v>
      </c>
    </row>
    <row r="29" spans="1:16" s="7" customFormat="1" ht="15" customHeight="1" x14ac:dyDescent="0.2">
      <c r="A29" s="12" t="s">
        <v>73</v>
      </c>
      <c r="B29" s="80" t="s">
        <v>187</v>
      </c>
      <c r="C29" s="97">
        <v>6000</v>
      </c>
      <c r="D29" s="59">
        <f>C29/12</f>
        <v>500</v>
      </c>
      <c r="E29" s="59">
        <v>500</v>
      </c>
      <c r="F29" s="59">
        <v>500</v>
      </c>
      <c r="G29" s="59">
        <v>500</v>
      </c>
      <c r="H29" s="59">
        <v>500</v>
      </c>
      <c r="I29" s="59">
        <v>500</v>
      </c>
      <c r="J29" s="59">
        <v>500</v>
      </c>
      <c r="K29" s="59">
        <v>500</v>
      </c>
      <c r="L29" s="59">
        <v>500</v>
      </c>
      <c r="M29" s="59">
        <v>500</v>
      </c>
      <c r="N29" s="59">
        <v>500</v>
      </c>
      <c r="O29" s="59">
        <v>500</v>
      </c>
      <c r="P29" s="58">
        <f t="shared" si="2"/>
        <v>6000</v>
      </c>
    </row>
    <row r="30" spans="1:16" s="7" customFormat="1" ht="15" customHeight="1" x14ac:dyDescent="0.2">
      <c r="A30" s="12" t="s">
        <v>74</v>
      </c>
      <c r="B30" s="80" t="s">
        <v>188</v>
      </c>
      <c r="C30" s="97">
        <v>19999.991999999998</v>
      </c>
      <c r="D30" s="59">
        <f>C30/12</f>
        <v>1666.6659999999999</v>
      </c>
      <c r="E30" s="59">
        <v>1666.6659999999999</v>
      </c>
      <c r="F30" s="59">
        <v>1666.6659999999999</v>
      </c>
      <c r="G30" s="59">
        <v>1666.6659999999999</v>
      </c>
      <c r="H30" s="59">
        <v>1666.6659999999999</v>
      </c>
      <c r="I30" s="59">
        <v>1666.6659999999999</v>
      </c>
      <c r="J30" s="59">
        <v>1666.6659999999999</v>
      </c>
      <c r="K30" s="59">
        <v>1666.6659999999999</v>
      </c>
      <c r="L30" s="59">
        <v>1666.6659999999999</v>
      </c>
      <c r="M30" s="59">
        <v>1666.6659999999999</v>
      </c>
      <c r="N30" s="59">
        <v>1666.6659999999999</v>
      </c>
      <c r="O30" s="59">
        <v>1666.6659999999999</v>
      </c>
      <c r="P30" s="58">
        <f t="shared" si="2"/>
        <v>19999.991999999998</v>
      </c>
    </row>
    <row r="31" spans="1:16" s="7" customFormat="1" ht="15" customHeight="1" x14ac:dyDescent="0.2">
      <c r="A31" s="12" t="s">
        <v>75</v>
      </c>
      <c r="B31" s="80" t="s">
        <v>75</v>
      </c>
      <c r="C31" s="97">
        <v>11000</v>
      </c>
      <c r="D31" s="59"/>
      <c r="E31" s="59"/>
      <c r="F31" s="59"/>
      <c r="G31" s="59"/>
      <c r="H31" s="59"/>
      <c r="I31" s="59"/>
      <c r="J31" s="59"/>
      <c r="K31" s="59"/>
      <c r="L31" s="59">
        <v>11000</v>
      </c>
      <c r="M31" s="59"/>
      <c r="N31" s="59"/>
      <c r="O31" s="59"/>
      <c r="P31" s="58">
        <f t="shared" si="2"/>
        <v>11000</v>
      </c>
    </row>
    <row r="32" spans="1:16" s="7" customFormat="1" ht="15" customHeight="1" x14ac:dyDescent="0.2">
      <c r="A32" s="12" t="s">
        <v>77</v>
      </c>
      <c r="B32" s="80" t="s">
        <v>189</v>
      </c>
      <c r="C32" s="97">
        <v>30000</v>
      </c>
      <c r="D32" s="59">
        <f>C32/12</f>
        <v>2500</v>
      </c>
      <c r="E32" s="59">
        <v>2500</v>
      </c>
      <c r="F32" s="59">
        <v>2500</v>
      </c>
      <c r="G32" s="59">
        <v>2500</v>
      </c>
      <c r="H32" s="59">
        <v>2500</v>
      </c>
      <c r="I32" s="59">
        <v>2500</v>
      </c>
      <c r="J32" s="59">
        <v>2500</v>
      </c>
      <c r="K32" s="59">
        <v>2500</v>
      </c>
      <c r="L32" s="59">
        <v>2500</v>
      </c>
      <c r="M32" s="59">
        <v>2500</v>
      </c>
      <c r="N32" s="59">
        <v>2500</v>
      </c>
      <c r="O32" s="59">
        <v>2500</v>
      </c>
      <c r="P32" s="58">
        <f t="shared" si="2"/>
        <v>30000</v>
      </c>
    </row>
    <row r="33" spans="1:16" s="7" customFormat="1" ht="15" customHeight="1" x14ac:dyDescent="0.2">
      <c r="A33" s="12" t="s">
        <v>78</v>
      </c>
      <c r="B33" s="80" t="s">
        <v>190</v>
      </c>
      <c r="C33" s="97">
        <v>18000</v>
      </c>
      <c r="D33" s="59">
        <f>C33/12</f>
        <v>1500</v>
      </c>
      <c r="E33" s="59">
        <v>1500</v>
      </c>
      <c r="F33" s="59">
        <v>1500</v>
      </c>
      <c r="G33" s="59">
        <v>1500</v>
      </c>
      <c r="H33" s="59">
        <v>1500</v>
      </c>
      <c r="I33" s="59">
        <v>1500</v>
      </c>
      <c r="J33" s="59">
        <v>1500</v>
      </c>
      <c r="K33" s="59">
        <v>1500</v>
      </c>
      <c r="L33" s="59">
        <v>1500</v>
      </c>
      <c r="M33" s="59">
        <v>1500</v>
      </c>
      <c r="N33" s="59">
        <v>1500</v>
      </c>
      <c r="O33" s="59">
        <v>1500</v>
      </c>
      <c r="P33" s="58">
        <f t="shared" si="2"/>
        <v>18000</v>
      </c>
    </row>
    <row r="34" spans="1:16" s="7" customFormat="1" ht="15" customHeight="1" x14ac:dyDescent="0.2">
      <c r="A34" s="12" t="s">
        <v>79</v>
      </c>
      <c r="B34" s="80" t="s">
        <v>191</v>
      </c>
      <c r="C34" s="97">
        <v>103000</v>
      </c>
      <c r="D34" s="59">
        <f>C34/12</f>
        <v>8583.3333333333339</v>
      </c>
      <c r="E34" s="59">
        <v>8583.3333333333339</v>
      </c>
      <c r="F34" s="59">
        <v>8583.3333333333339</v>
      </c>
      <c r="G34" s="59">
        <v>8583.3333333333339</v>
      </c>
      <c r="H34" s="59">
        <v>8583.3333333333339</v>
      </c>
      <c r="I34" s="59">
        <v>8583.3333333333339</v>
      </c>
      <c r="J34" s="59">
        <v>8583.3333333333339</v>
      </c>
      <c r="K34" s="59">
        <v>8583.3333333333339</v>
      </c>
      <c r="L34" s="59">
        <v>8583.3333333333339</v>
      </c>
      <c r="M34" s="59">
        <v>8583.3333333333339</v>
      </c>
      <c r="N34" s="59">
        <v>8583.3333333333339</v>
      </c>
      <c r="O34" s="59">
        <v>8583.3333333333339</v>
      </c>
      <c r="P34" s="58">
        <f t="shared" si="2"/>
        <v>102999.99999999999</v>
      </c>
    </row>
    <row r="35" spans="1:16" s="7" customFormat="1" ht="15" customHeight="1" x14ac:dyDescent="0.2">
      <c r="A35" s="12" t="s">
        <v>80</v>
      </c>
      <c r="B35" s="80" t="s">
        <v>80</v>
      </c>
      <c r="C35" s="97">
        <v>5800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>
        <v>5800</v>
      </c>
      <c r="O35" s="59">
        <v>0</v>
      </c>
      <c r="P35" s="58">
        <f t="shared" si="2"/>
        <v>5800</v>
      </c>
    </row>
    <row r="36" spans="1:16" s="7" customFormat="1" ht="15" customHeight="1" x14ac:dyDescent="0.2">
      <c r="A36" s="12" t="s">
        <v>81</v>
      </c>
      <c r="B36" s="80" t="s">
        <v>192</v>
      </c>
      <c r="C36" s="97">
        <v>25500</v>
      </c>
      <c r="D36" s="59">
        <f>C36/12</f>
        <v>2125</v>
      </c>
      <c r="E36" s="59">
        <v>2125</v>
      </c>
      <c r="F36" s="59">
        <v>2125</v>
      </c>
      <c r="G36" s="59">
        <v>2125</v>
      </c>
      <c r="H36" s="59">
        <v>2125</v>
      </c>
      <c r="I36" s="59">
        <v>2125</v>
      </c>
      <c r="J36" s="59">
        <v>2125</v>
      </c>
      <c r="K36" s="59">
        <v>2125</v>
      </c>
      <c r="L36" s="59">
        <v>2125</v>
      </c>
      <c r="M36" s="59">
        <v>2125</v>
      </c>
      <c r="N36" s="59">
        <v>2125</v>
      </c>
      <c r="O36" s="59">
        <v>2125</v>
      </c>
      <c r="P36" s="58">
        <f t="shared" si="2"/>
        <v>25500</v>
      </c>
    </row>
    <row r="37" spans="1:16" s="7" customFormat="1" ht="15" customHeight="1" x14ac:dyDescent="0.2">
      <c r="A37" s="12" t="s">
        <v>82</v>
      </c>
      <c r="B37" s="80" t="s">
        <v>82</v>
      </c>
      <c r="C37" s="97">
        <v>11000</v>
      </c>
      <c r="D37" s="59"/>
      <c r="E37" s="59"/>
      <c r="F37" s="59"/>
      <c r="G37" s="59"/>
      <c r="H37" s="59"/>
      <c r="I37" s="59"/>
      <c r="J37" s="59">
        <v>11000</v>
      </c>
      <c r="K37" s="59"/>
      <c r="L37" s="59"/>
      <c r="M37" s="59"/>
      <c r="N37" s="59"/>
      <c r="O37" s="59"/>
      <c r="P37" s="58">
        <f t="shared" si="2"/>
        <v>11000</v>
      </c>
    </row>
    <row r="38" spans="1:16" s="7" customFormat="1" ht="15" customHeight="1" x14ac:dyDescent="0.2">
      <c r="A38" s="12" t="s">
        <v>83</v>
      </c>
      <c r="B38" s="80" t="s">
        <v>193</v>
      </c>
      <c r="C38" s="97">
        <v>10000</v>
      </c>
      <c r="D38" s="59">
        <f t="shared" ref="D38:D45" si="3">C38/12</f>
        <v>833.33333333333337</v>
      </c>
      <c r="E38" s="59">
        <v>833.33333333333337</v>
      </c>
      <c r="F38" s="59">
        <v>833.33333333333337</v>
      </c>
      <c r="G38" s="59">
        <v>833.33333333333337</v>
      </c>
      <c r="H38" s="59">
        <v>833.33333333333337</v>
      </c>
      <c r="I38" s="59">
        <v>833.33333333333337</v>
      </c>
      <c r="J38" s="59">
        <v>833.33333333333337</v>
      </c>
      <c r="K38" s="59">
        <v>833.33333333333337</v>
      </c>
      <c r="L38" s="59">
        <v>833.33333333333337</v>
      </c>
      <c r="M38" s="59">
        <v>833.33333333333337</v>
      </c>
      <c r="N38" s="59">
        <v>833.33333333333337</v>
      </c>
      <c r="O38" s="59">
        <v>833.33333333333337</v>
      </c>
      <c r="P38" s="58">
        <f t="shared" si="2"/>
        <v>10000</v>
      </c>
    </row>
    <row r="39" spans="1:16" s="7" customFormat="1" ht="15" customHeight="1" x14ac:dyDescent="0.2">
      <c r="A39" s="12" t="s">
        <v>84</v>
      </c>
      <c r="B39" s="80" t="s">
        <v>194</v>
      </c>
      <c r="C39" s="97">
        <v>6000</v>
      </c>
      <c r="D39" s="59">
        <f t="shared" si="3"/>
        <v>500</v>
      </c>
      <c r="E39" s="59">
        <v>500</v>
      </c>
      <c r="F39" s="59">
        <v>500</v>
      </c>
      <c r="G39" s="59">
        <v>500</v>
      </c>
      <c r="H39" s="59">
        <v>500</v>
      </c>
      <c r="I39" s="59">
        <v>500</v>
      </c>
      <c r="J39" s="59">
        <v>500</v>
      </c>
      <c r="K39" s="59">
        <v>500</v>
      </c>
      <c r="L39" s="59">
        <v>500</v>
      </c>
      <c r="M39" s="59">
        <v>500</v>
      </c>
      <c r="N39" s="59">
        <v>500</v>
      </c>
      <c r="O39" s="59">
        <v>500</v>
      </c>
      <c r="P39" s="58">
        <f t="shared" si="2"/>
        <v>6000</v>
      </c>
    </row>
    <row r="40" spans="1:16" s="7" customFormat="1" ht="15" customHeight="1" x14ac:dyDescent="0.2">
      <c r="A40" s="12" t="s">
        <v>85</v>
      </c>
      <c r="B40" s="80" t="s">
        <v>195</v>
      </c>
      <c r="C40" s="97">
        <v>18000</v>
      </c>
      <c r="D40" s="59">
        <f t="shared" si="3"/>
        <v>1500</v>
      </c>
      <c r="E40" s="59">
        <v>1500</v>
      </c>
      <c r="F40" s="59">
        <v>1500</v>
      </c>
      <c r="G40" s="59">
        <v>1500</v>
      </c>
      <c r="H40" s="59">
        <v>1500</v>
      </c>
      <c r="I40" s="59">
        <v>1500</v>
      </c>
      <c r="J40" s="59">
        <v>1500</v>
      </c>
      <c r="K40" s="59">
        <v>1500</v>
      </c>
      <c r="L40" s="59">
        <v>1500</v>
      </c>
      <c r="M40" s="59">
        <v>1500</v>
      </c>
      <c r="N40" s="59">
        <v>1500</v>
      </c>
      <c r="O40" s="59">
        <v>1500</v>
      </c>
      <c r="P40" s="58">
        <f t="shared" si="2"/>
        <v>18000</v>
      </c>
    </row>
    <row r="41" spans="1:16" s="7" customFormat="1" ht="15" customHeight="1" x14ac:dyDescent="0.2">
      <c r="A41" s="12" t="s">
        <v>86</v>
      </c>
      <c r="B41" s="80" t="s">
        <v>196</v>
      </c>
      <c r="C41" s="97">
        <v>2000</v>
      </c>
      <c r="D41" s="59">
        <f t="shared" si="3"/>
        <v>166.66666666666666</v>
      </c>
      <c r="E41" s="59">
        <v>166.66666666666666</v>
      </c>
      <c r="F41" s="59">
        <v>166.66666666666666</v>
      </c>
      <c r="G41" s="59">
        <v>166.66666666666666</v>
      </c>
      <c r="H41" s="59">
        <v>166.66666666666666</v>
      </c>
      <c r="I41" s="59">
        <v>166.66666666666666</v>
      </c>
      <c r="J41" s="59">
        <v>166.66666666666666</v>
      </c>
      <c r="K41" s="59">
        <v>166.66666666666666</v>
      </c>
      <c r="L41" s="59">
        <v>166.66666666666666</v>
      </c>
      <c r="M41" s="59">
        <v>166.66666666666666</v>
      </c>
      <c r="N41" s="59">
        <v>166.66666666666666</v>
      </c>
      <c r="O41" s="59">
        <v>166.66666666666666</v>
      </c>
      <c r="P41" s="58">
        <f t="shared" si="2"/>
        <v>2000.0000000000002</v>
      </c>
    </row>
    <row r="42" spans="1:16" s="7" customFormat="1" ht="15" customHeight="1" x14ac:dyDescent="0.2">
      <c r="A42" s="12" t="s">
        <v>87</v>
      </c>
      <c r="B42" s="80" t="s">
        <v>197</v>
      </c>
      <c r="C42" s="97">
        <v>32000</v>
      </c>
      <c r="D42" s="59">
        <f t="shared" si="3"/>
        <v>2666.6666666666665</v>
      </c>
      <c r="E42" s="59">
        <v>2666.6666666666665</v>
      </c>
      <c r="F42" s="59">
        <v>2666.6666666666665</v>
      </c>
      <c r="G42" s="59">
        <v>2666.6666666666665</v>
      </c>
      <c r="H42" s="59">
        <v>2666.6666666666665</v>
      </c>
      <c r="I42" s="59">
        <v>2666.6666666666665</v>
      </c>
      <c r="J42" s="59">
        <v>2666.6666666666665</v>
      </c>
      <c r="K42" s="59">
        <v>2666.6666666666665</v>
      </c>
      <c r="L42" s="59">
        <v>2666.6666666666665</v>
      </c>
      <c r="M42" s="59">
        <v>2666.6666666666665</v>
      </c>
      <c r="N42" s="59">
        <v>2666.6666666666665</v>
      </c>
      <c r="O42" s="59">
        <v>2666.6666666666665</v>
      </c>
      <c r="P42" s="58">
        <f t="shared" si="2"/>
        <v>32000.000000000004</v>
      </c>
    </row>
    <row r="43" spans="1:16" s="7" customFormat="1" ht="15" customHeight="1" x14ac:dyDescent="0.2">
      <c r="A43" s="12" t="s">
        <v>88</v>
      </c>
      <c r="B43" s="80" t="s">
        <v>198</v>
      </c>
      <c r="C43" s="97">
        <v>2000</v>
      </c>
      <c r="D43" s="111">
        <f t="shared" si="3"/>
        <v>166.66666666666666</v>
      </c>
      <c r="E43" s="59">
        <v>166.66666666666666</v>
      </c>
      <c r="F43" s="59">
        <v>166.66666666666666</v>
      </c>
      <c r="G43" s="59">
        <v>166.66666666666666</v>
      </c>
      <c r="H43" s="59">
        <v>166.66666666666666</v>
      </c>
      <c r="I43" s="59">
        <v>166.66666666666666</v>
      </c>
      <c r="J43" s="59">
        <v>166.66666666666666</v>
      </c>
      <c r="K43" s="59">
        <v>166.66666666666666</v>
      </c>
      <c r="L43" s="59">
        <v>166.66666666666666</v>
      </c>
      <c r="M43" s="59">
        <v>166.66666666666666</v>
      </c>
      <c r="N43" s="59">
        <v>166.66666666666666</v>
      </c>
      <c r="O43" s="59">
        <v>166.66666666666666</v>
      </c>
      <c r="P43" s="58">
        <f t="shared" si="2"/>
        <v>2000.0000000000002</v>
      </c>
    </row>
    <row r="44" spans="1:16" s="7" customFormat="1" ht="15" customHeight="1" x14ac:dyDescent="0.2">
      <c r="A44" s="12" t="s">
        <v>89</v>
      </c>
      <c r="B44" s="80" t="s">
        <v>199</v>
      </c>
      <c r="C44" s="97">
        <v>1500</v>
      </c>
      <c r="D44" s="59">
        <f t="shared" si="3"/>
        <v>125</v>
      </c>
      <c r="E44" s="59">
        <v>125</v>
      </c>
      <c r="F44" s="59">
        <v>125</v>
      </c>
      <c r="G44" s="59">
        <v>125</v>
      </c>
      <c r="H44" s="59">
        <v>125</v>
      </c>
      <c r="I44" s="59">
        <v>125</v>
      </c>
      <c r="J44" s="59">
        <v>125</v>
      </c>
      <c r="K44" s="59">
        <v>125</v>
      </c>
      <c r="L44" s="59">
        <v>125</v>
      </c>
      <c r="M44" s="59">
        <v>125</v>
      </c>
      <c r="N44" s="59">
        <v>125</v>
      </c>
      <c r="O44" s="59">
        <v>125</v>
      </c>
      <c r="P44" s="58">
        <f t="shared" si="2"/>
        <v>1500</v>
      </c>
    </row>
    <row r="45" spans="1:16" s="7" customFormat="1" ht="15" customHeight="1" x14ac:dyDescent="0.2">
      <c r="A45" s="12" t="s">
        <v>90</v>
      </c>
      <c r="B45" s="80" t="s">
        <v>200</v>
      </c>
      <c r="C45" s="97">
        <v>5500</v>
      </c>
      <c r="D45" s="59">
        <f t="shared" si="3"/>
        <v>458.33333333333331</v>
      </c>
      <c r="E45" s="59">
        <v>458.33333333333331</v>
      </c>
      <c r="F45" s="59">
        <v>458.33333333333331</v>
      </c>
      <c r="G45" s="59">
        <v>458.33333333333331</v>
      </c>
      <c r="H45" s="59">
        <v>458.33333333333331</v>
      </c>
      <c r="I45" s="59">
        <v>458.33333333333331</v>
      </c>
      <c r="J45" s="59">
        <v>458.33333333333331</v>
      </c>
      <c r="K45" s="59">
        <v>458.33333333333331</v>
      </c>
      <c r="L45" s="59">
        <v>458.33333333333331</v>
      </c>
      <c r="M45" s="59">
        <v>458.33333333333331</v>
      </c>
      <c r="N45" s="59">
        <v>458.33333333333331</v>
      </c>
      <c r="O45" s="59">
        <v>458.33333333333331</v>
      </c>
      <c r="P45" s="58">
        <f t="shared" si="2"/>
        <v>5499.9999999999991</v>
      </c>
    </row>
    <row r="46" spans="1:16" s="7" customFormat="1" ht="15" customHeight="1" x14ac:dyDescent="0.2">
      <c r="A46" s="12" t="s">
        <v>91</v>
      </c>
      <c r="B46" s="80" t="s">
        <v>91</v>
      </c>
      <c r="C46" s="97">
        <v>3000</v>
      </c>
      <c r="D46" s="59"/>
      <c r="E46" s="59"/>
      <c r="F46" s="59"/>
      <c r="G46" s="59"/>
      <c r="H46" s="59"/>
      <c r="I46" s="59">
        <v>1500</v>
      </c>
      <c r="J46" s="59"/>
      <c r="K46" s="59"/>
      <c r="L46" s="59"/>
      <c r="M46" s="59"/>
      <c r="N46" s="59"/>
      <c r="O46" s="59">
        <v>1500</v>
      </c>
      <c r="P46" s="58">
        <f t="shared" si="2"/>
        <v>3000</v>
      </c>
    </row>
    <row r="47" spans="1:16" s="7" customFormat="1" ht="15" customHeight="1" x14ac:dyDescent="0.2">
      <c r="A47" s="12" t="s">
        <v>92</v>
      </c>
      <c r="B47" s="80" t="s">
        <v>201</v>
      </c>
      <c r="C47" s="97">
        <v>1000</v>
      </c>
      <c r="D47" s="59">
        <f>C47/12</f>
        <v>83.333333333333329</v>
      </c>
      <c r="E47" s="59">
        <v>83.333333333333329</v>
      </c>
      <c r="F47" s="59">
        <v>83.333333333333329</v>
      </c>
      <c r="G47" s="59">
        <v>83.333333333333329</v>
      </c>
      <c r="H47" s="59">
        <v>83.333333333333329</v>
      </c>
      <c r="I47" s="59">
        <v>83.333333333333329</v>
      </c>
      <c r="J47" s="59">
        <v>83.333333333333329</v>
      </c>
      <c r="K47" s="59">
        <v>83.333333333333329</v>
      </c>
      <c r="L47" s="59">
        <v>83.333333333333329</v>
      </c>
      <c r="M47" s="59">
        <v>83.333333333333329</v>
      </c>
      <c r="N47" s="59">
        <v>83.333333333333329</v>
      </c>
      <c r="O47" s="59">
        <v>83.333333333333329</v>
      </c>
      <c r="P47" s="58">
        <f t="shared" si="2"/>
        <v>1000.0000000000001</v>
      </c>
    </row>
    <row r="48" spans="1:16" s="7" customFormat="1" ht="15" customHeight="1" x14ac:dyDescent="0.2">
      <c r="A48" s="12" t="s">
        <v>93</v>
      </c>
      <c r="B48" s="80" t="s">
        <v>202</v>
      </c>
      <c r="C48" s="97">
        <v>5300</v>
      </c>
      <c r="D48" s="59">
        <f>C48/12</f>
        <v>441.66666666666669</v>
      </c>
      <c r="E48" s="59">
        <v>441.66666666666669</v>
      </c>
      <c r="F48" s="59">
        <v>441.66666666666669</v>
      </c>
      <c r="G48" s="59">
        <v>441.66666666666669</v>
      </c>
      <c r="H48" s="59">
        <v>441.66666666666669</v>
      </c>
      <c r="I48" s="59">
        <v>441.66666666666669</v>
      </c>
      <c r="J48" s="59">
        <v>441.66666666666669</v>
      </c>
      <c r="K48" s="59">
        <v>441.66666666666669</v>
      </c>
      <c r="L48" s="59">
        <v>441.66666666666669</v>
      </c>
      <c r="M48" s="59">
        <v>441.66666666666669</v>
      </c>
      <c r="N48" s="59">
        <v>441.66666666666669</v>
      </c>
      <c r="O48" s="59">
        <v>441.66666666666669</v>
      </c>
      <c r="P48" s="58">
        <f t="shared" si="2"/>
        <v>5300</v>
      </c>
    </row>
    <row r="49" spans="1:16" s="7" customFormat="1" ht="15" customHeight="1" x14ac:dyDescent="0.2">
      <c r="A49" s="12" t="s">
        <v>94</v>
      </c>
      <c r="B49" s="80" t="s">
        <v>203</v>
      </c>
      <c r="C49" s="97">
        <v>5000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>
        <v>5000</v>
      </c>
      <c r="P49" s="58">
        <f t="shared" si="2"/>
        <v>5000</v>
      </c>
    </row>
    <row r="50" spans="1:16" s="7" customFormat="1" ht="15" customHeight="1" x14ac:dyDescent="0.2">
      <c r="A50" s="12" t="s">
        <v>95</v>
      </c>
      <c r="B50" s="80" t="s">
        <v>204</v>
      </c>
      <c r="C50" s="97">
        <v>9900</v>
      </c>
      <c r="D50" s="59">
        <f>C50/12</f>
        <v>825</v>
      </c>
      <c r="E50" s="59">
        <v>825</v>
      </c>
      <c r="F50" s="59">
        <v>825</v>
      </c>
      <c r="G50" s="59">
        <v>825</v>
      </c>
      <c r="H50" s="59">
        <v>825</v>
      </c>
      <c r="I50" s="59">
        <v>825</v>
      </c>
      <c r="J50" s="59">
        <v>825</v>
      </c>
      <c r="K50" s="59">
        <v>825</v>
      </c>
      <c r="L50" s="59">
        <v>825</v>
      </c>
      <c r="M50" s="59">
        <v>825</v>
      </c>
      <c r="N50" s="59">
        <v>825</v>
      </c>
      <c r="O50" s="59">
        <v>825</v>
      </c>
      <c r="P50" s="58">
        <f t="shared" si="2"/>
        <v>9900</v>
      </c>
    </row>
    <row r="51" spans="1:16" s="7" customFormat="1" ht="15" customHeight="1" x14ac:dyDescent="0.2">
      <c r="A51" s="12" t="s">
        <v>96</v>
      </c>
      <c r="B51" s="80" t="s">
        <v>96</v>
      </c>
      <c r="C51" s="97">
        <v>1500</v>
      </c>
      <c r="D51" s="59"/>
      <c r="E51" s="59"/>
      <c r="F51" s="59"/>
      <c r="G51" s="59">
        <v>500</v>
      </c>
      <c r="H51" s="59"/>
      <c r="I51" s="59"/>
      <c r="J51" s="59"/>
      <c r="K51" s="59">
        <v>500</v>
      </c>
      <c r="L51" s="59"/>
      <c r="M51" s="59"/>
      <c r="N51" s="59"/>
      <c r="O51" s="59">
        <v>500</v>
      </c>
      <c r="P51" s="58">
        <f t="shared" si="2"/>
        <v>1500</v>
      </c>
    </row>
    <row r="52" spans="1:16" s="7" customFormat="1" ht="15" customHeight="1" x14ac:dyDescent="0.2">
      <c r="A52" s="12" t="s">
        <v>97</v>
      </c>
      <c r="B52" s="80" t="s">
        <v>205</v>
      </c>
      <c r="C52" s="97">
        <v>2000</v>
      </c>
      <c r="D52" s="59"/>
      <c r="E52" s="59"/>
      <c r="F52" s="59">
        <v>1000</v>
      </c>
      <c r="G52" s="59"/>
      <c r="H52" s="59"/>
      <c r="I52" s="59"/>
      <c r="J52" s="59"/>
      <c r="K52" s="59"/>
      <c r="L52" s="59">
        <v>1000</v>
      </c>
      <c r="M52" s="59"/>
      <c r="N52" s="59"/>
      <c r="O52" s="59"/>
      <c r="P52" s="58">
        <f t="shared" si="2"/>
        <v>2000</v>
      </c>
    </row>
    <row r="53" spans="1:16" s="7" customFormat="1" ht="15" customHeight="1" x14ac:dyDescent="0.2">
      <c r="A53" s="12" t="s">
        <v>98</v>
      </c>
      <c r="B53" s="80" t="s">
        <v>206</v>
      </c>
      <c r="C53" s="97">
        <v>1500</v>
      </c>
      <c r="D53" s="59">
        <f>C53/12</f>
        <v>125</v>
      </c>
      <c r="E53" s="59">
        <v>125</v>
      </c>
      <c r="F53" s="59">
        <v>125</v>
      </c>
      <c r="G53" s="59">
        <v>125</v>
      </c>
      <c r="H53" s="59">
        <v>125</v>
      </c>
      <c r="I53" s="59">
        <v>125</v>
      </c>
      <c r="J53" s="59">
        <v>125</v>
      </c>
      <c r="K53" s="59">
        <v>125</v>
      </c>
      <c r="L53" s="59">
        <v>125</v>
      </c>
      <c r="M53" s="59">
        <v>125</v>
      </c>
      <c r="N53" s="59">
        <v>125</v>
      </c>
      <c r="O53" s="59">
        <v>125</v>
      </c>
      <c r="P53" s="58">
        <f t="shared" si="2"/>
        <v>1500</v>
      </c>
    </row>
    <row r="54" spans="1:16" s="7" customFormat="1" ht="15" customHeight="1" x14ac:dyDescent="0.2">
      <c r="A54" s="12" t="s">
        <v>99</v>
      </c>
      <c r="B54" s="80" t="s">
        <v>207</v>
      </c>
      <c r="C54" s="97">
        <v>200</v>
      </c>
      <c r="D54" s="59"/>
      <c r="E54" s="59">
        <v>200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8">
        <f t="shared" si="2"/>
        <v>200</v>
      </c>
    </row>
    <row r="55" spans="1:16" s="7" customFormat="1" ht="15" customHeight="1" x14ac:dyDescent="0.2">
      <c r="A55" s="12" t="s">
        <v>100</v>
      </c>
      <c r="B55" s="80" t="s">
        <v>208</v>
      </c>
      <c r="C55" s="97">
        <v>1000</v>
      </c>
      <c r="D55" s="59"/>
      <c r="E55" s="59"/>
      <c r="F55" s="59">
        <v>500</v>
      </c>
      <c r="G55" s="59"/>
      <c r="H55" s="59"/>
      <c r="I55" s="59"/>
      <c r="J55" s="59"/>
      <c r="K55" s="59"/>
      <c r="L55" s="59">
        <v>500</v>
      </c>
      <c r="M55" s="59"/>
      <c r="N55" s="59"/>
      <c r="O55" s="59"/>
      <c r="P55" s="58">
        <f t="shared" si="2"/>
        <v>1000</v>
      </c>
    </row>
    <row r="56" spans="1:16" s="7" customFormat="1" ht="15" customHeight="1" x14ac:dyDescent="0.2">
      <c r="A56" s="12" t="s">
        <v>101</v>
      </c>
      <c r="B56" s="80" t="s">
        <v>209</v>
      </c>
      <c r="C56" s="97">
        <v>400</v>
      </c>
      <c r="D56" s="59"/>
      <c r="E56" s="59">
        <v>400</v>
      </c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8">
        <f t="shared" si="2"/>
        <v>400</v>
      </c>
    </row>
    <row r="57" spans="1:16" s="7" customFormat="1" ht="15" customHeight="1" x14ac:dyDescent="0.2">
      <c r="A57" s="12" t="s">
        <v>102</v>
      </c>
      <c r="B57" s="80" t="s">
        <v>210</v>
      </c>
      <c r="C57" s="97">
        <v>1500</v>
      </c>
      <c r="D57" s="59">
        <f>C57/12</f>
        <v>125</v>
      </c>
      <c r="E57" s="59">
        <v>125</v>
      </c>
      <c r="F57" s="59">
        <v>125</v>
      </c>
      <c r="G57" s="59">
        <v>125</v>
      </c>
      <c r="H57" s="59">
        <v>125</v>
      </c>
      <c r="I57" s="59">
        <v>125</v>
      </c>
      <c r="J57" s="59">
        <v>125</v>
      </c>
      <c r="K57" s="59">
        <v>125</v>
      </c>
      <c r="L57" s="59">
        <v>125</v>
      </c>
      <c r="M57" s="59">
        <v>125</v>
      </c>
      <c r="N57" s="59">
        <v>125</v>
      </c>
      <c r="O57" s="59">
        <v>125</v>
      </c>
      <c r="P57" s="58">
        <f t="shared" si="2"/>
        <v>1500</v>
      </c>
    </row>
    <row r="58" spans="1:16" s="7" customFormat="1" ht="15" customHeight="1" x14ac:dyDescent="0.2">
      <c r="A58" s="12" t="s">
        <v>103</v>
      </c>
      <c r="B58" s="80" t="s">
        <v>211</v>
      </c>
      <c r="C58" s="97">
        <v>0</v>
      </c>
      <c r="D58" s="59">
        <v>0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8">
        <f t="shared" si="2"/>
        <v>0</v>
      </c>
    </row>
    <row r="59" spans="1:16" s="7" customFormat="1" ht="15" customHeight="1" x14ac:dyDescent="0.2">
      <c r="A59" s="12" t="s">
        <v>104</v>
      </c>
      <c r="B59" s="80" t="s">
        <v>201</v>
      </c>
      <c r="C59" s="97">
        <v>2000</v>
      </c>
      <c r="D59" s="59">
        <f>C59/12</f>
        <v>166.66666666666666</v>
      </c>
      <c r="E59" s="59">
        <v>166.66666666666666</v>
      </c>
      <c r="F59" s="59">
        <v>166.66666666666666</v>
      </c>
      <c r="G59" s="59">
        <v>166.66666666666666</v>
      </c>
      <c r="H59" s="59">
        <v>166.66666666666666</v>
      </c>
      <c r="I59" s="59">
        <v>166.66666666666666</v>
      </c>
      <c r="J59" s="59">
        <v>166.66666666666666</v>
      </c>
      <c r="K59" s="59">
        <v>166.66666666666666</v>
      </c>
      <c r="L59" s="59">
        <v>166.66666666666666</v>
      </c>
      <c r="M59" s="59">
        <v>166.66666666666666</v>
      </c>
      <c r="N59" s="59">
        <v>166.66666666666666</v>
      </c>
      <c r="O59" s="59">
        <v>166.66666666666666</v>
      </c>
      <c r="P59" s="58">
        <f t="shared" si="2"/>
        <v>2000.0000000000002</v>
      </c>
    </row>
    <row r="60" spans="1:16" s="7" customFormat="1" ht="15" customHeight="1" x14ac:dyDescent="0.2">
      <c r="A60" s="12" t="s">
        <v>105</v>
      </c>
      <c r="B60" s="80" t="s">
        <v>211</v>
      </c>
      <c r="C60" s="97">
        <v>0</v>
      </c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8">
        <f>SUM(D60:O60)</f>
        <v>0</v>
      </c>
    </row>
    <row r="61" spans="1:16" s="8" customFormat="1" ht="6.95" customHeight="1" x14ac:dyDescent="0.2">
      <c r="A61" s="12"/>
      <c r="B61" s="80"/>
      <c r="C61" s="97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58"/>
    </row>
    <row r="62" spans="1:16" s="7" customFormat="1" ht="15" customHeight="1" x14ac:dyDescent="0.2">
      <c r="A62" s="15" t="str">
        <f>"TOTAL "&amp;A19</f>
        <v>TOTAL OPERATING EXPENSES (OPEX) - PGT</v>
      </c>
      <c r="B62" s="84"/>
      <c r="C62" s="101">
        <f>SUM(C21:C61)</f>
        <v>1879309.9920000001</v>
      </c>
      <c r="D62" s="61">
        <f>SUM(D21:D60)</f>
        <v>134367.49933333331</v>
      </c>
      <c r="E62" s="61">
        <f t="shared" ref="E62:O62" si="4">SUM(E21:E60)</f>
        <v>169967.49933333334</v>
      </c>
      <c r="F62" s="61">
        <f t="shared" si="4"/>
        <v>135867.49933333331</v>
      </c>
      <c r="G62" s="61">
        <f t="shared" si="4"/>
        <v>134867.49933333331</v>
      </c>
      <c r="H62" s="61">
        <f t="shared" si="4"/>
        <v>134367.49933333331</v>
      </c>
      <c r="I62" s="61">
        <f t="shared" si="4"/>
        <v>135867.49933333331</v>
      </c>
      <c r="J62" s="61">
        <f t="shared" si="4"/>
        <v>236367.49933333331</v>
      </c>
      <c r="K62" s="61">
        <f t="shared" si="4"/>
        <v>134867.49933333331</v>
      </c>
      <c r="L62" s="61">
        <f t="shared" si="4"/>
        <v>146867.49933333331</v>
      </c>
      <c r="M62" s="61">
        <f t="shared" si="4"/>
        <v>134367.49933333331</v>
      </c>
      <c r="N62" s="61">
        <f t="shared" si="4"/>
        <v>140167.49933333331</v>
      </c>
      <c r="O62" s="61">
        <f t="shared" si="4"/>
        <v>241367.49933333331</v>
      </c>
      <c r="P62" s="61">
        <f>SUM(D62:O62)</f>
        <v>1879309.9919999994</v>
      </c>
    </row>
    <row r="63" spans="1:16" s="7" customFormat="1" ht="15" customHeight="1" x14ac:dyDescent="0.2">
      <c r="A63" s="38"/>
      <c r="B63" s="85"/>
      <c r="C63" s="102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</row>
    <row r="64" spans="1:16" s="7" customFormat="1" ht="18" customHeight="1" x14ac:dyDescent="0.2">
      <c r="A64" s="118" t="s">
        <v>76</v>
      </c>
      <c r="B64" s="118"/>
      <c r="C64" s="118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</row>
    <row r="65" spans="1:16" s="7" customFormat="1" ht="15" customHeight="1" x14ac:dyDescent="0.2">
      <c r="A65" s="38"/>
      <c r="B65" s="85"/>
      <c r="C65" s="102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</row>
    <row r="66" spans="1:16" s="7" customFormat="1" ht="15" customHeight="1" x14ac:dyDescent="0.2">
      <c r="A66" s="12" t="s">
        <v>66</v>
      </c>
      <c r="B66" s="80" t="s">
        <v>184</v>
      </c>
      <c r="C66" s="97">
        <v>168000</v>
      </c>
      <c r="D66" s="59">
        <f>C66/12</f>
        <v>14000</v>
      </c>
      <c r="E66" s="59">
        <v>14000</v>
      </c>
      <c r="F66" s="59">
        <v>14000</v>
      </c>
      <c r="G66" s="59">
        <v>14000</v>
      </c>
      <c r="H66" s="59">
        <v>14000</v>
      </c>
      <c r="I66" s="59">
        <v>14000</v>
      </c>
      <c r="J66" s="59">
        <v>14000</v>
      </c>
      <c r="K66" s="59">
        <v>14000</v>
      </c>
      <c r="L66" s="59">
        <v>14000</v>
      </c>
      <c r="M66" s="59">
        <v>14000</v>
      </c>
      <c r="N66" s="59">
        <v>14000</v>
      </c>
      <c r="O66" s="59">
        <v>14000</v>
      </c>
      <c r="P66" s="58">
        <f>SUM(D66:O66)</f>
        <v>168000</v>
      </c>
    </row>
    <row r="67" spans="1:16" s="7" customFormat="1" ht="15" customHeight="1" x14ac:dyDescent="0.2">
      <c r="A67" s="12" t="s">
        <v>67</v>
      </c>
      <c r="B67" s="80" t="s">
        <v>67</v>
      </c>
      <c r="C67" s="97">
        <v>2400</v>
      </c>
      <c r="D67" s="59">
        <f>C67/12</f>
        <v>200</v>
      </c>
      <c r="E67" s="59">
        <v>200</v>
      </c>
      <c r="F67" s="59">
        <v>200</v>
      </c>
      <c r="G67" s="59">
        <v>200</v>
      </c>
      <c r="H67" s="59">
        <v>200</v>
      </c>
      <c r="I67" s="59">
        <v>200</v>
      </c>
      <c r="J67" s="59">
        <v>200</v>
      </c>
      <c r="K67" s="59">
        <v>200</v>
      </c>
      <c r="L67" s="59">
        <v>200</v>
      </c>
      <c r="M67" s="59">
        <v>200</v>
      </c>
      <c r="N67" s="59">
        <v>200</v>
      </c>
      <c r="O67" s="59">
        <v>200</v>
      </c>
      <c r="P67" s="58">
        <f t="shared" ref="P67:P77" si="5">SUM(D67:O67)</f>
        <v>2400</v>
      </c>
    </row>
    <row r="68" spans="1:16" s="7" customFormat="1" ht="15" customHeight="1" x14ac:dyDescent="0.2">
      <c r="A68" s="12" t="s">
        <v>106</v>
      </c>
      <c r="B68" s="80" t="s">
        <v>185</v>
      </c>
      <c r="C68" s="97">
        <v>20000</v>
      </c>
      <c r="D68" s="59"/>
      <c r="E68" s="59"/>
      <c r="F68" s="59"/>
      <c r="G68" s="59"/>
      <c r="H68" s="59"/>
      <c r="I68" s="59"/>
      <c r="J68" s="59">
        <v>10000</v>
      </c>
      <c r="K68" s="59"/>
      <c r="L68" s="59"/>
      <c r="M68" s="59"/>
      <c r="N68" s="59"/>
      <c r="O68" s="59">
        <v>10000</v>
      </c>
      <c r="P68" s="58">
        <f t="shared" si="5"/>
        <v>20000</v>
      </c>
    </row>
    <row r="69" spans="1:16" s="7" customFormat="1" ht="15" customHeight="1" x14ac:dyDescent="0.2">
      <c r="A69" s="12" t="s">
        <v>69</v>
      </c>
      <c r="B69" s="80" t="s">
        <v>69</v>
      </c>
      <c r="C69" s="97">
        <v>24440</v>
      </c>
      <c r="D69" s="59">
        <f t="shared" ref="D69:D77" si="6">C69/12</f>
        <v>2036.6666666666667</v>
      </c>
      <c r="E69" s="59">
        <v>2036.6666666666667</v>
      </c>
      <c r="F69" s="59">
        <v>2036.6666666666667</v>
      </c>
      <c r="G69" s="59">
        <v>2036.6666666666667</v>
      </c>
      <c r="H69" s="59">
        <v>2036.6666666666667</v>
      </c>
      <c r="I69" s="59">
        <v>2036.6666666666667</v>
      </c>
      <c r="J69" s="59">
        <v>2036.6666666666667</v>
      </c>
      <c r="K69" s="59">
        <v>2036.6666666666667</v>
      </c>
      <c r="L69" s="59">
        <v>2036.6666666666667</v>
      </c>
      <c r="M69" s="59">
        <v>2036.6666666666667</v>
      </c>
      <c r="N69" s="59">
        <v>2036.6666666666667</v>
      </c>
      <c r="O69" s="59">
        <v>2036.6666666666667</v>
      </c>
      <c r="P69" s="58">
        <f t="shared" si="5"/>
        <v>24440.000000000004</v>
      </c>
    </row>
    <row r="70" spans="1:16" s="7" customFormat="1" ht="15" customHeight="1" x14ac:dyDescent="0.2">
      <c r="A70" s="12" t="s">
        <v>70</v>
      </c>
      <c r="B70" s="80" t="s">
        <v>70</v>
      </c>
      <c r="C70" s="97">
        <v>3000</v>
      </c>
      <c r="D70" s="59">
        <f t="shared" si="6"/>
        <v>250</v>
      </c>
      <c r="E70" s="59">
        <v>250</v>
      </c>
      <c r="F70" s="59">
        <v>250</v>
      </c>
      <c r="G70" s="59">
        <v>250</v>
      </c>
      <c r="H70" s="59">
        <v>250</v>
      </c>
      <c r="I70" s="59">
        <v>250</v>
      </c>
      <c r="J70" s="59">
        <v>250</v>
      </c>
      <c r="K70" s="59">
        <v>250</v>
      </c>
      <c r="L70" s="59">
        <v>250</v>
      </c>
      <c r="M70" s="59">
        <v>250</v>
      </c>
      <c r="N70" s="59">
        <v>250</v>
      </c>
      <c r="O70" s="59">
        <v>250</v>
      </c>
      <c r="P70" s="58">
        <f t="shared" si="5"/>
        <v>3000</v>
      </c>
    </row>
    <row r="71" spans="1:16" s="7" customFormat="1" ht="15" customHeight="1" x14ac:dyDescent="0.2">
      <c r="A71" s="12" t="s">
        <v>107</v>
      </c>
      <c r="B71" s="80" t="s">
        <v>107</v>
      </c>
      <c r="C71" s="97">
        <v>1600</v>
      </c>
      <c r="D71" s="59">
        <f t="shared" si="6"/>
        <v>133.33333333333334</v>
      </c>
      <c r="E71" s="59">
        <v>133.33333333333334</v>
      </c>
      <c r="F71" s="59">
        <v>133.33333333333334</v>
      </c>
      <c r="G71" s="59">
        <v>133.33333333333334</v>
      </c>
      <c r="H71" s="59">
        <v>133.33333333333334</v>
      </c>
      <c r="I71" s="59">
        <v>133.33333333333334</v>
      </c>
      <c r="J71" s="59">
        <v>133.33333333333334</v>
      </c>
      <c r="K71" s="59">
        <v>133.33333333333334</v>
      </c>
      <c r="L71" s="59">
        <v>133.33333333333334</v>
      </c>
      <c r="M71" s="59">
        <v>133.33333333333334</v>
      </c>
      <c r="N71" s="59">
        <v>133.33333333333334</v>
      </c>
      <c r="O71" s="59">
        <v>133.33333333333334</v>
      </c>
      <c r="P71" s="58">
        <f t="shared" si="5"/>
        <v>1599.9999999999998</v>
      </c>
    </row>
    <row r="72" spans="1:16" s="7" customFormat="1" ht="15" customHeight="1" x14ac:dyDescent="0.2">
      <c r="A72" s="12" t="s">
        <v>72</v>
      </c>
      <c r="B72" s="80" t="s">
        <v>186</v>
      </c>
      <c r="C72" s="97">
        <v>1200</v>
      </c>
      <c r="D72" s="59">
        <f t="shared" si="6"/>
        <v>100</v>
      </c>
      <c r="E72" s="59">
        <v>100</v>
      </c>
      <c r="F72" s="59">
        <v>100</v>
      </c>
      <c r="G72" s="59">
        <v>100</v>
      </c>
      <c r="H72" s="59">
        <v>100</v>
      </c>
      <c r="I72" s="59">
        <v>100</v>
      </c>
      <c r="J72" s="59">
        <v>100</v>
      </c>
      <c r="K72" s="59">
        <v>100</v>
      </c>
      <c r="L72" s="59">
        <v>100</v>
      </c>
      <c r="M72" s="59">
        <v>100</v>
      </c>
      <c r="N72" s="59">
        <v>100</v>
      </c>
      <c r="O72" s="59">
        <v>100</v>
      </c>
      <c r="P72" s="58">
        <f t="shared" si="5"/>
        <v>1200</v>
      </c>
    </row>
    <row r="73" spans="1:16" s="7" customFormat="1" ht="15" customHeight="1" x14ac:dyDescent="0.2">
      <c r="A73" s="12" t="s">
        <v>108</v>
      </c>
      <c r="B73" s="80" t="s">
        <v>187</v>
      </c>
      <c r="C73" s="97">
        <v>4800</v>
      </c>
      <c r="D73" s="59">
        <f t="shared" si="6"/>
        <v>400</v>
      </c>
      <c r="E73" s="59">
        <v>400</v>
      </c>
      <c r="F73" s="59">
        <v>400</v>
      </c>
      <c r="G73" s="59">
        <v>400</v>
      </c>
      <c r="H73" s="59">
        <v>400</v>
      </c>
      <c r="I73" s="59">
        <v>400</v>
      </c>
      <c r="J73" s="59">
        <v>400</v>
      </c>
      <c r="K73" s="59">
        <v>400</v>
      </c>
      <c r="L73" s="59">
        <v>400</v>
      </c>
      <c r="M73" s="59">
        <v>400</v>
      </c>
      <c r="N73" s="59">
        <v>400</v>
      </c>
      <c r="O73" s="59">
        <v>400</v>
      </c>
      <c r="P73" s="58">
        <f t="shared" si="5"/>
        <v>4800</v>
      </c>
    </row>
    <row r="74" spans="1:16" s="7" customFormat="1" ht="15" customHeight="1" x14ac:dyDescent="0.2">
      <c r="A74" s="12" t="s">
        <v>109</v>
      </c>
      <c r="B74" s="80" t="s">
        <v>188</v>
      </c>
      <c r="C74" s="97">
        <v>3000</v>
      </c>
      <c r="D74" s="59">
        <f t="shared" si="6"/>
        <v>250</v>
      </c>
      <c r="E74" s="59">
        <v>250</v>
      </c>
      <c r="F74" s="59">
        <v>250</v>
      </c>
      <c r="G74" s="59">
        <v>250</v>
      </c>
      <c r="H74" s="59">
        <v>250</v>
      </c>
      <c r="I74" s="59">
        <v>250</v>
      </c>
      <c r="J74" s="59">
        <v>250</v>
      </c>
      <c r="K74" s="59">
        <v>250</v>
      </c>
      <c r="L74" s="59">
        <v>250</v>
      </c>
      <c r="M74" s="59">
        <v>250</v>
      </c>
      <c r="N74" s="59">
        <v>250</v>
      </c>
      <c r="O74" s="59">
        <v>250</v>
      </c>
      <c r="P74" s="58">
        <f t="shared" si="5"/>
        <v>3000</v>
      </c>
    </row>
    <row r="75" spans="1:16" s="7" customFormat="1" ht="15" customHeight="1" x14ac:dyDescent="0.2">
      <c r="A75" s="12" t="s">
        <v>77</v>
      </c>
      <c r="B75" s="80" t="s">
        <v>189</v>
      </c>
      <c r="C75" s="97">
        <v>10600</v>
      </c>
      <c r="D75" s="59">
        <f t="shared" si="6"/>
        <v>883.33333333333337</v>
      </c>
      <c r="E75" s="59">
        <v>883.33333333333337</v>
      </c>
      <c r="F75" s="59">
        <v>883.33333333333337</v>
      </c>
      <c r="G75" s="59">
        <v>883.33333333333337</v>
      </c>
      <c r="H75" s="59">
        <v>883.33333333333337</v>
      </c>
      <c r="I75" s="59">
        <v>883.33333333333337</v>
      </c>
      <c r="J75" s="59">
        <v>883.33333333333337</v>
      </c>
      <c r="K75" s="59">
        <v>883.33333333333337</v>
      </c>
      <c r="L75" s="59">
        <v>883.33333333333337</v>
      </c>
      <c r="M75" s="59">
        <v>883.33333333333337</v>
      </c>
      <c r="N75" s="59">
        <v>883.33333333333337</v>
      </c>
      <c r="O75" s="59">
        <v>883.33333333333337</v>
      </c>
      <c r="P75" s="58">
        <f t="shared" si="5"/>
        <v>10600</v>
      </c>
    </row>
    <row r="76" spans="1:16" s="7" customFormat="1" ht="15" customHeight="1" x14ac:dyDescent="0.2">
      <c r="A76" s="12" t="s">
        <v>78</v>
      </c>
      <c r="B76" s="80" t="s">
        <v>190</v>
      </c>
      <c r="C76" s="97">
        <v>9000</v>
      </c>
      <c r="D76" s="59">
        <f t="shared" si="6"/>
        <v>750</v>
      </c>
      <c r="E76" s="59">
        <v>750</v>
      </c>
      <c r="F76" s="59">
        <v>750</v>
      </c>
      <c r="G76" s="59">
        <v>750</v>
      </c>
      <c r="H76" s="59">
        <v>750</v>
      </c>
      <c r="I76" s="59">
        <v>750</v>
      </c>
      <c r="J76" s="59">
        <v>750</v>
      </c>
      <c r="K76" s="59">
        <v>750</v>
      </c>
      <c r="L76" s="59">
        <v>750</v>
      </c>
      <c r="M76" s="59">
        <v>750</v>
      </c>
      <c r="N76" s="59">
        <v>750</v>
      </c>
      <c r="O76" s="59">
        <v>750</v>
      </c>
      <c r="P76" s="58">
        <f t="shared" si="5"/>
        <v>9000</v>
      </c>
    </row>
    <row r="77" spans="1:16" s="7" customFormat="1" ht="15" customHeight="1" x14ac:dyDescent="0.2">
      <c r="A77" s="12" t="s">
        <v>110</v>
      </c>
      <c r="B77" s="80" t="s">
        <v>191</v>
      </c>
      <c r="C77" s="97">
        <v>26000</v>
      </c>
      <c r="D77" s="59">
        <f t="shared" si="6"/>
        <v>2166.6666666666665</v>
      </c>
      <c r="E77" s="59">
        <v>2166.6666666666665</v>
      </c>
      <c r="F77" s="59">
        <v>2166.6666666666665</v>
      </c>
      <c r="G77" s="59">
        <v>2166.6666666666665</v>
      </c>
      <c r="H77" s="59">
        <v>2166.6666666666665</v>
      </c>
      <c r="I77" s="59">
        <v>2166.6666666666665</v>
      </c>
      <c r="J77" s="59">
        <v>2166.6666666666665</v>
      </c>
      <c r="K77" s="59">
        <v>2166.6666666666665</v>
      </c>
      <c r="L77" s="59">
        <v>2166.6666666666665</v>
      </c>
      <c r="M77" s="59">
        <v>2166.6666666666665</v>
      </c>
      <c r="N77" s="59">
        <v>2166.6666666666665</v>
      </c>
      <c r="O77" s="59">
        <v>2166.6666666666665</v>
      </c>
      <c r="P77" s="58">
        <f t="shared" si="5"/>
        <v>26000.000000000004</v>
      </c>
    </row>
    <row r="78" spans="1:16" s="7" customFormat="1" ht="10.5" customHeight="1" x14ac:dyDescent="0.2">
      <c r="A78" s="12"/>
      <c r="B78" s="80"/>
      <c r="C78" s="97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8"/>
    </row>
    <row r="79" spans="1:16" s="7" customFormat="1" ht="15" customHeight="1" x14ac:dyDescent="0.2">
      <c r="A79" s="15" t="str">
        <f>"TOTAL "&amp;A64</f>
        <v>TOTAL OPERATING EXPENSES (OPEX) - TIC</v>
      </c>
      <c r="B79" s="84"/>
      <c r="C79" s="101">
        <f>SUM(C66:C78)</f>
        <v>274040</v>
      </c>
      <c r="D79" s="61">
        <f>SUM(D66:D77)</f>
        <v>21169.999999999996</v>
      </c>
      <c r="E79" s="61">
        <f t="shared" ref="E79:O79" si="7">SUM(E66:E77)</f>
        <v>21169.999999999996</v>
      </c>
      <c r="F79" s="61">
        <f t="shared" si="7"/>
        <v>21169.999999999996</v>
      </c>
      <c r="G79" s="61">
        <f t="shared" si="7"/>
        <v>21169.999999999996</v>
      </c>
      <c r="H79" s="61">
        <f t="shared" si="7"/>
        <v>21169.999999999996</v>
      </c>
      <c r="I79" s="61">
        <f t="shared" si="7"/>
        <v>21169.999999999996</v>
      </c>
      <c r="J79" s="61">
        <f t="shared" si="7"/>
        <v>31170</v>
      </c>
      <c r="K79" s="61">
        <f t="shared" si="7"/>
        <v>21169.999999999996</v>
      </c>
      <c r="L79" s="61">
        <f t="shared" si="7"/>
        <v>21169.999999999996</v>
      </c>
      <c r="M79" s="61">
        <f t="shared" si="7"/>
        <v>21169.999999999996</v>
      </c>
      <c r="N79" s="61">
        <f t="shared" si="7"/>
        <v>21169.999999999996</v>
      </c>
      <c r="O79" s="61">
        <f t="shared" si="7"/>
        <v>31170</v>
      </c>
      <c r="P79" s="61">
        <f>SUM(P66:P77)</f>
        <v>274040</v>
      </c>
    </row>
    <row r="80" spans="1:16" s="7" customFormat="1" ht="6.95" customHeight="1" x14ac:dyDescent="0.2">
      <c r="A80" s="11"/>
      <c r="B80" s="86"/>
      <c r="C80" s="103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7" customFormat="1" ht="18" customHeight="1" x14ac:dyDescent="0.2">
      <c r="A81" s="118" t="s">
        <v>111</v>
      </c>
      <c r="B81" s="118"/>
      <c r="C81" s="118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</row>
    <row r="82" spans="1:16" s="7" customFormat="1" ht="6.95" customHeight="1" x14ac:dyDescent="0.2">
      <c r="A82" s="10"/>
      <c r="B82" s="83"/>
      <c r="C82" s="100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  <row r="83" spans="1:16" s="8" customFormat="1" ht="15" customHeight="1" x14ac:dyDescent="0.2">
      <c r="A83" s="12" t="s">
        <v>113</v>
      </c>
      <c r="B83" s="80" t="s">
        <v>212</v>
      </c>
      <c r="C83" s="97">
        <v>13000</v>
      </c>
      <c r="D83" s="57"/>
      <c r="E83" s="57">
        <v>2000</v>
      </c>
      <c r="F83" s="57"/>
      <c r="G83" s="57">
        <v>2000</v>
      </c>
      <c r="H83" s="57"/>
      <c r="I83" s="57">
        <v>2000</v>
      </c>
      <c r="J83" s="57"/>
      <c r="K83" s="57">
        <v>2000</v>
      </c>
      <c r="L83" s="57"/>
      <c r="M83" s="57">
        <v>2000</v>
      </c>
      <c r="N83" s="57"/>
      <c r="O83" s="57">
        <v>3000</v>
      </c>
      <c r="P83" s="64">
        <f>SUM(D83:O83)</f>
        <v>13000</v>
      </c>
    </row>
    <row r="84" spans="1:16" s="7" customFormat="1" ht="15" customHeight="1" x14ac:dyDescent="0.2">
      <c r="A84" s="12" t="s">
        <v>114</v>
      </c>
      <c r="B84" s="80" t="s">
        <v>213</v>
      </c>
      <c r="C84" s="97">
        <v>6000</v>
      </c>
      <c r="D84" s="59"/>
      <c r="E84" s="59">
        <v>1000</v>
      </c>
      <c r="F84" s="59"/>
      <c r="G84" s="59">
        <v>1000</v>
      </c>
      <c r="H84" s="59"/>
      <c r="I84" s="59">
        <v>1000</v>
      </c>
      <c r="J84" s="59"/>
      <c r="K84" s="59">
        <v>1000</v>
      </c>
      <c r="L84" s="59"/>
      <c r="M84" s="59">
        <v>1000</v>
      </c>
      <c r="N84" s="65"/>
      <c r="O84" s="59">
        <v>1000</v>
      </c>
      <c r="P84" s="53">
        <f t="shared" ref="P84:P88" si="8">SUM(D84:O84)</f>
        <v>6000</v>
      </c>
    </row>
    <row r="85" spans="1:16" s="8" customFormat="1" ht="15" customHeight="1" x14ac:dyDescent="0.2">
      <c r="A85" s="12" t="s">
        <v>115</v>
      </c>
      <c r="B85" s="80" t="s">
        <v>214</v>
      </c>
      <c r="C85" s="97">
        <v>5000</v>
      </c>
      <c r="D85" s="57"/>
      <c r="E85" s="59">
        <v>1000</v>
      </c>
      <c r="F85" s="57"/>
      <c r="G85" s="57"/>
      <c r="H85" s="59">
        <v>1000</v>
      </c>
      <c r="I85" s="57"/>
      <c r="J85" s="57"/>
      <c r="K85" s="59">
        <v>1000</v>
      </c>
      <c r="L85" s="57"/>
      <c r="M85" s="57"/>
      <c r="N85" s="59">
        <v>1000</v>
      </c>
      <c r="O85" s="59">
        <v>1000</v>
      </c>
      <c r="P85" s="64">
        <f t="shared" si="8"/>
        <v>5000</v>
      </c>
    </row>
    <row r="86" spans="1:16" s="7" customFormat="1" ht="15" customHeight="1" x14ac:dyDescent="0.2">
      <c r="A86" s="12" t="s">
        <v>116</v>
      </c>
      <c r="B86" s="80" t="s">
        <v>215</v>
      </c>
      <c r="C86" s="97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65"/>
      <c r="O86" s="59"/>
      <c r="P86" s="53">
        <f t="shared" si="8"/>
        <v>0</v>
      </c>
    </row>
    <row r="87" spans="1:16" s="8" customFormat="1" ht="6.95" customHeight="1" x14ac:dyDescent="0.2">
      <c r="A87" s="12"/>
      <c r="B87" s="80"/>
      <c r="C87" s="97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6"/>
      <c r="O87" s="60"/>
      <c r="P87" s="64"/>
    </row>
    <row r="88" spans="1:16" s="7" customFormat="1" ht="15" customHeight="1" x14ac:dyDescent="0.2">
      <c r="A88" s="15" t="str">
        <f>"TOTAL "&amp;A81</f>
        <v>TOTAL CAPITAL EXPENDITURE (CAPEX) - PGT</v>
      </c>
      <c r="B88" s="84"/>
      <c r="C88" s="101">
        <f>SUM(C83:C87)</f>
        <v>24000</v>
      </c>
      <c r="D88" s="61">
        <f t="shared" ref="D88:O88" si="9">SUM(D83:D86)</f>
        <v>0</v>
      </c>
      <c r="E88" s="61">
        <f t="shared" si="9"/>
        <v>4000</v>
      </c>
      <c r="F88" s="61">
        <f t="shared" si="9"/>
        <v>0</v>
      </c>
      <c r="G88" s="61">
        <f t="shared" si="9"/>
        <v>3000</v>
      </c>
      <c r="H88" s="61">
        <f t="shared" si="9"/>
        <v>1000</v>
      </c>
      <c r="I88" s="61">
        <f t="shared" si="9"/>
        <v>3000</v>
      </c>
      <c r="J88" s="61">
        <f t="shared" si="9"/>
        <v>0</v>
      </c>
      <c r="K88" s="61">
        <f t="shared" si="9"/>
        <v>4000</v>
      </c>
      <c r="L88" s="61">
        <f t="shared" si="9"/>
        <v>0</v>
      </c>
      <c r="M88" s="61">
        <f t="shared" si="9"/>
        <v>3000</v>
      </c>
      <c r="N88" s="61">
        <f t="shared" si="9"/>
        <v>1000</v>
      </c>
      <c r="O88" s="61">
        <f t="shared" si="9"/>
        <v>5000</v>
      </c>
      <c r="P88" s="61">
        <f t="shared" si="8"/>
        <v>24000</v>
      </c>
    </row>
    <row r="89" spans="1:16" s="7" customFormat="1" ht="6.95" customHeight="1" x14ac:dyDescent="0.2">
      <c r="A89" s="11"/>
      <c r="B89" s="86"/>
      <c r="C89" s="103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7" customFormat="1" ht="18" customHeight="1" x14ac:dyDescent="0.2">
      <c r="A90" s="118" t="s">
        <v>112</v>
      </c>
      <c r="B90" s="118"/>
      <c r="C90" s="118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</row>
    <row r="91" spans="1:16" s="7" customFormat="1" ht="6.95" customHeight="1" x14ac:dyDescent="0.2">
      <c r="A91" s="10"/>
      <c r="B91" s="83"/>
      <c r="C91" s="100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  <row r="92" spans="1:16" s="8" customFormat="1" ht="15" customHeight="1" x14ac:dyDescent="0.2">
      <c r="A92" s="12" t="s">
        <v>117</v>
      </c>
      <c r="B92" s="80" t="s">
        <v>212</v>
      </c>
      <c r="C92" s="97">
        <v>0</v>
      </c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64">
        <f t="shared" ref="P92:P95" si="10">SUM(D92:O92)</f>
        <v>0</v>
      </c>
    </row>
    <row r="93" spans="1:16" s="7" customFormat="1" ht="15" customHeight="1" x14ac:dyDescent="0.2">
      <c r="A93" s="12" t="s">
        <v>114</v>
      </c>
      <c r="B93" s="80" t="s">
        <v>216</v>
      </c>
      <c r="C93" s="97">
        <v>3000</v>
      </c>
      <c r="D93" s="59"/>
      <c r="E93" s="59"/>
      <c r="F93" s="59">
        <v>600</v>
      </c>
      <c r="G93" s="59"/>
      <c r="H93" s="59">
        <v>600</v>
      </c>
      <c r="I93" s="59"/>
      <c r="J93" s="59">
        <v>600</v>
      </c>
      <c r="K93" s="59"/>
      <c r="L93" s="59">
        <v>600</v>
      </c>
      <c r="M93" s="59"/>
      <c r="N93" s="59">
        <v>600</v>
      </c>
      <c r="O93" s="59"/>
      <c r="P93" s="53">
        <f t="shared" si="10"/>
        <v>3000</v>
      </c>
    </row>
    <row r="94" spans="1:16" s="8" customFormat="1" ht="15" customHeight="1" x14ac:dyDescent="0.2">
      <c r="A94" s="12" t="s">
        <v>118</v>
      </c>
      <c r="B94" s="80" t="s">
        <v>214</v>
      </c>
      <c r="C94" s="97">
        <v>0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64">
        <f t="shared" si="10"/>
        <v>0</v>
      </c>
    </row>
    <row r="95" spans="1:16" s="7" customFormat="1" ht="15" customHeight="1" x14ac:dyDescent="0.2">
      <c r="A95" s="12" t="s">
        <v>119</v>
      </c>
      <c r="B95" s="80" t="s">
        <v>119</v>
      </c>
      <c r="C95" s="97">
        <v>50000</v>
      </c>
      <c r="D95" s="59"/>
      <c r="E95" s="59"/>
      <c r="F95" s="59"/>
      <c r="G95" s="59"/>
      <c r="H95" s="59"/>
      <c r="I95" s="59">
        <v>50000</v>
      </c>
      <c r="J95" s="59"/>
      <c r="K95" s="59"/>
      <c r="L95" s="59"/>
      <c r="M95" s="59"/>
      <c r="N95" s="59"/>
      <c r="O95" s="59"/>
      <c r="P95" s="53">
        <f t="shared" si="10"/>
        <v>50000</v>
      </c>
    </row>
    <row r="96" spans="1:16" s="8" customFormat="1" ht="6.95" customHeight="1" x14ac:dyDescent="0.2">
      <c r="A96" s="12"/>
      <c r="B96" s="80"/>
      <c r="C96" s="97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6"/>
      <c r="O96" s="60"/>
      <c r="P96" s="64"/>
    </row>
    <row r="97" spans="1:16" s="7" customFormat="1" ht="15" customHeight="1" x14ac:dyDescent="0.2">
      <c r="A97" s="15" t="str">
        <f>"TOTAL "&amp;A90</f>
        <v>TOTAL CAPITAL EXPENDITURE (CAPEX) - TIC</v>
      </c>
      <c r="B97" s="84"/>
      <c r="C97" s="101">
        <f>SUM(C92:C96)</f>
        <v>53000</v>
      </c>
      <c r="D97" s="61">
        <f t="shared" ref="D97:O97" si="11">SUM(D92:D95)</f>
        <v>0</v>
      </c>
      <c r="E97" s="61">
        <f t="shared" si="11"/>
        <v>0</v>
      </c>
      <c r="F97" s="61">
        <f t="shared" si="11"/>
        <v>600</v>
      </c>
      <c r="G97" s="61">
        <f t="shared" si="11"/>
        <v>0</v>
      </c>
      <c r="H97" s="61">
        <f t="shared" si="11"/>
        <v>600</v>
      </c>
      <c r="I97" s="61">
        <f t="shared" si="11"/>
        <v>50000</v>
      </c>
      <c r="J97" s="61">
        <f t="shared" si="11"/>
        <v>600</v>
      </c>
      <c r="K97" s="61">
        <f t="shared" si="11"/>
        <v>0</v>
      </c>
      <c r="L97" s="61">
        <f t="shared" si="11"/>
        <v>600</v>
      </c>
      <c r="M97" s="61">
        <f t="shared" si="11"/>
        <v>0</v>
      </c>
      <c r="N97" s="61">
        <f t="shared" si="11"/>
        <v>600</v>
      </c>
      <c r="O97" s="61">
        <f t="shared" si="11"/>
        <v>0</v>
      </c>
      <c r="P97" s="61">
        <f t="shared" ref="P97" si="12">SUM(D97:O97)</f>
        <v>53000</v>
      </c>
    </row>
    <row r="98" spans="1:16" s="7" customFormat="1" ht="7.5" customHeight="1" x14ac:dyDescent="0.2">
      <c r="A98" s="38"/>
      <c r="B98" s="85"/>
      <c r="C98" s="102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</row>
    <row r="99" spans="1:16" s="7" customFormat="1" ht="18" customHeight="1" x14ac:dyDescent="0.2">
      <c r="A99" s="118" t="s">
        <v>120</v>
      </c>
      <c r="B99" s="118"/>
      <c r="C99" s="118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</row>
    <row r="100" spans="1:16" s="7" customFormat="1" ht="6.95" customHeight="1" x14ac:dyDescent="0.2">
      <c r="A100" s="10"/>
      <c r="B100" s="83"/>
      <c r="C100" s="100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  <row r="101" spans="1:16" s="8" customFormat="1" ht="15" customHeight="1" x14ac:dyDescent="0.2">
      <c r="A101" s="12" t="s">
        <v>121</v>
      </c>
      <c r="B101" s="80" t="s">
        <v>217</v>
      </c>
      <c r="C101" s="97">
        <v>4500</v>
      </c>
      <c r="D101" s="57">
        <f>C101/12</f>
        <v>375</v>
      </c>
      <c r="E101" s="57">
        <v>375</v>
      </c>
      <c r="F101" s="57">
        <v>375</v>
      </c>
      <c r="G101" s="57">
        <v>375</v>
      </c>
      <c r="H101" s="57">
        <v>375</v>
      </c>
      <c r="I101" s="57">
        <v>375</v>
      </c>
      <c r="J101" s="57">
        <v>375</v>
      </c>
      <c r="K101" s="57">
        <v>375</v>
      </c>
      <c r="L101" s="57">
        <v>375</v>
      </c>
      <c r="M101" s="57">
        <v>375</v>
      </c>
      <c r="N101" s="57">
        <v>375</v>
      </c>
      <c r="O101" s="57">
        <v>375</v>
      </c>
      <c r="P101" s="64">
        <f>SUM(D101:O101)</f>
        <v>4500</v>
      </c>
    </row>
    <row r="102" spans="1:16" s="8" customFormat="1" ht="15" customHeight="1" x14ac:dyDescent="0.2">
      <c r="A102" s="12" t="s">
        <v>122</v>
      </c>
      <c r="B102" s="80" t="s">
        <v>218</v>
      </c>
      <c r="C102" s="97">
        <v>2000</v>
      </c>
      <c r="D102" s="112">
        <f>C102/12</f>
        <v>166.66666666666666</v>
      </c>
      <c r="E102" s="57">
        <v>166.66666666666666</v>
      </c>
      <c r="F102" s="57">
        <v>166.66666666666666</v>
      </c>
      <c r="G102" s="57">
        <v>166.66666666666666</v>
      </c>
      <c r="H102" s="57">
        <v>166.66666666666666</v>
      </c>
      <c r="I102" s="57">
        <v>166.66666666666666</v>
      </c>
      <c r="J102" s="57">
        <v>166.66666666666666</v>
      </c>
      <c r="K102" s="57">
        <v>166.66666666666666</v>
      </c>
      <c r="L102" s="57">
        <v>166.66666666666666</v>
      </c>
      <c r="M102" s="57">
        <v>166.66666666666666</v>
      </c>
      <c r="N102" s="57">
        <v>166.66666666666666</v>
      </c>
      <c r="O102" s="57">
        <v>166.66666666666666</v>
      </c>
      <c r="P102" s="64">
        <f t="shared" ref="P102:P155" si="13">SUM(D102:O102)</f>
        <v>2000.0000000000002</v>
      </c>
    </row>
    <row r="103" spans="1:16" s="8" customFormat="1" ht="15" customHeight="1" x14ac:dyDescent="0.2">
      <c r="A103" s="12" t="s">
        <v>123</v>
      </c>
      <c r="B103" s="80" t="s">
        <v>219</v>
      </c>
      <c r="C103" s="97">
        <v>170000</v>
      </c>
      <c r="D103" s="57">
        <f>C103/12</f>
        <v>14166.666666666666</v>
      </c>
      <c r="E103" s="57">
        <v>14166.666666666666</v>
      </c>
      <c r="F103" s="57">
        <v>14166.666666666666</v>
      </c>
      <c r="G103" s="57">
        <v>14166.666666666666</v>
      </c>
      <c r="H103" s="57">
        <v>14166.666666666666</v>
      </c>
      <c r="I103" s="57">
        <v>14166.666666666666</v>
      </c>
      <c r="J103" s="57">
        <v>14166.666666666666</v>
      </c>
      <c r="K103" s="57">
        <v>14166.666666666666</v>
      </c>
      <c r="L103" s="57">
        <v>14166.666666666666</v>
      </c>
      <c r="M103" s="57">
        <v>14166.666666666666</v>
      </c>
      <c r="N103" s="57">
        <v>14166.666666666666</v>
      </c>
      <c r="O103" s="57">
        <v>14166.666666666666</v>
      </c>
      <c r="P103" s="64">
        <f t="shared" si="13"/>
        <v>170000</v>
      </c>
    </row>
    <row r="104" spans="1:16" s="8" customFormat="1" ht="15" customHeight="1" x14ac:dyDescent="0.2">
      <c r="A104" s="12" t="s">
        <v>125</v>
      </c>
      <c r="B104" s="80" t="s">
        <v>219</v>
      </c>
      <c r="C104" s="97">
        <v>8000</v>
      </c>
      <c r="D104" s="57">
        <v>666.66666666666663</v>
      </c>
      <c r="E104" s="57">
        <v>666.66666666666663</v>
      </c>
      <c r="F104" s="57">
        <v>666.66666666666663</v>
      </c>
      <c r="G104" s="57">
        <v>666.66666666666663</v>
      </c>
      <c r="H104" s="57">
        <v>666.66666666666663</v>
      </c>
      <c r="I104" s="57">
        <v>666.66666666666663</v>
      </c>
      <c r="J104" s="57">
        <v>666.66666666666663</v>
      </c>
      <c r="K104" s="57">
        <v>666.66666666666663</v>
      </c>
      <c r="L104" s="57">
        <v>666.66666666666663</v>
      </c>
      <c r="M104" s="57">
        <v>666.66666666666663</v>
      </c>
      <c r="N104" s="57">
        <v>666.66666666666663</v>
      </c>
      <c r="O104" s="57">
        <v>666.66666666666663</v>
      </c>
      <c r="P104" s="64">
        <f t="shared" si="13"/>
        <v>8000.0000000000009</v>
      </c>
    </row>
    <row r="105" spans="1:16" s="8" customFormat="1" ht="8.25" customHeight="1" x14ac:dyDescent="0.2">
      <c r="A105" s="12"/>
      <c r="B105" s="80"/>
      <c r="C105" s="9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4">
        <f t="shared" si="13"/>
        <v>0</v>
      </c>
    </row>
    <row r="106" spans="1:16" s="8" customFormat="1" ht="15" customHeight="1" x14ac:dyDescent="0.2">
      <c r="A106" s="12" t="s">
        <v>126</v>
      </c>
      <c r="B106" s="80" t="s">
        <v>126</v>
      </c>
      <c r="C106" s="97">
        <v>10000</v>
      </c>
      <c r="D106" s="57">
        <f>C106/12</f>
        <v>833.33333333333337</v>
      </c>
      <c r="E106" s="57">
        <v>833.33333333333337</v>
      </c>
      <c r="F106" s="57">
        <v>833.33333333333337</v>
      </c>
      <c r="G106" s="57">
        <v>833.33333333333337</v>
      </c>
      <c r="H106" s="57">
        <v>833.33333333333337</v>
      </c>
      <c r="I106" s="57">
        <v>833.33333333333337</v>
      </c>
      <c r="J106" s="57">
        <v>833.33333333333337</v>
      </c>
      <c r="K106" s="57">
        <v>833.33333333333337</v>
      </c>
      <c r="L106" s="57">
        <v>833.33333333333337</v>
      </c>
      <c r="M106" s="57">
        <v>833.33333333333337</v>
      </c>
      <c r="N106" s="57">
        <v>833.33333333333337</v>
      </c>
      <c r="O106" s="57">
        <v>833.33333333333337</v>
      </c>
      <c r="P106" s="64">
        <f t="shared" si="13"/>
        <v>10000</v>
      </c>
    </row>
    <row r="107" spans="1:16" s="8" customFormat="1" ht="15" customHeight="1" x14ac:dyDescent="0.2">
      <c r="A107" s="12" t="s">
        <v>127</v>
      </c>
      <c r="B107" s="80" t="s">
        <v>126</v>
      </c>
      <c r="C107" s="97">
        <v>10000</v>
      </c>
      <c r="D107" s="57">
        <f>C107/12</f>
        <v>833.33333333333337</v>
      </c>
      <c r="E107" s="57">
        <v>833.33333333333337</v>
      </c>
      <c r="F107" s="57">
        <v>833.33333333333337</v>
      </c>
      <c r="G107" s="57">
        <v>833.33333333333337</v>
      </c>
      <c r="H107" s="57">
        <v>833.33333333333337</v>
      </c>
      <c r="I107" s="57">
        <v>833.33333333333337</v>
      </c>
      <c r="J107" s="57">
        <v>833.33333333333337</v>
      </c>
      <c r="K107" s="57">
        <v>833.33333333333337</v>
      </c>
      <c r="L107" s="57">
        <v>833.33333333333337</v>
      </c>
      <c r="M107" s="57">
        <v>833.33333333333337</v>
      </c>
      <c r="N107" s="57">
        <v>833.33333333333337</v>
      </c>
      <c r="O107" s="57">
        <v>833.33333333333337</v>
      </c>
      <c r="P107" s="64">
        <f t="shared" si="13"/>
        <v>10000</v>
      </c>
    </row>
    <row r="108" spans="1:16" s="8" customFormat="1" ht="15" customHeight="1" x14ac:dyDescent="0.2">
      <c r="A108" s="12" t="s">
        <v>128</v>
      </c>
      <c r="B108" s="80" t="s">
        <v>126</v>
      </c>
      <c r="C108" s="97">
        <v>8000</v>
      </c>
      <c r="D108" s="57">
        <f>C108/12</f>
        <v>666.66666666666663</v>
      </c>
      <c r="E108" s="57">
        <v>666.66666666666663</v>
      </c>
      <c r="F108" s="57">
        <v>666.66666666666663</v>
      </c>
      <c r="G108" s="57">
        <v>666.66666666666663</v>
      </c>
      <c r="H108" s="57">
        <v>666.66666666666663</v>
      </c>
      <c r="I108" s="57">
        <v>666.66666666666663</v>
      </c>
      <c r="J108" s="57">
        <v>666.66666666666663</v>
      </c>
      <c r="K108" s="57">
        <v>666.66666666666663</v>
      </c>
      <c r="L108" s="57">
        <v>666.66666666666663</v>
      </c>
      <c r="M108" s="57">
        <v>666.66666666666663</v>
      </c>
      <c r="N108" s="57">
        <v>666.66666666666663</v>
      </c>
      <c r="O108" s="57">
        <v>666.66666666666663</v>
      </c>
      <c r="P108" s="64">
        <f t="shared" si="13"/>
        <v>8000.0000000000009</v>
      </c>
    </row>
    <row r="109" spans="1:16" s="8" customFormat="1" ht="15" customHeight="1" x14ac:dyDescent="0.2">
      <c r="A109" s="12" t="s">
        <v>241</v>
      </c>
      <c r="B109" s="80" t="s">
        <v>220</v>
      </c>
      <c r="C109" s="97">
        <v>200000</v>
      </c>
      <c r="D109" s="57"/>
      <c r="E109" s="57"/>
      <c r="F109" s="57"/>
      <c r="G109" s="57"/>
      <c r="H109" s="57"/>
      <c r="I109" s="57"/>
      <c r="J109" s="57">
        <v>100000</v>
      </c>
      <c r="K109" s="57">
        <v>100000</v>
      </c>
      <c r="L109" s="57"/>
      <c r="M109" s="57"/>
      <c r="N109" s="57"/>
      <c r="O109" s="57"/>
      <c r="P109" s="64">
        <f t="shared" si="13"/>
        <v>200000</v>
      </c>
    </row>
    <row r="110" spans="1:16" s="8" customFormat="1" ht="15" customHeight="1" x14ac:dyDescent="0.2">
      <c r="A110" s="12" t="s">
        <v>129</v>
      </c>
      <c r="B110" s="80" t="s">
        <v>220</v>
      </c>
      <c r="C110" s="97">
        <v>36000</v>
      </c>
      <c r="D110" s="57"/>
      <c r="E110" s="57"/>
      <c r="F110" s="57">
        <v>36000</v>
      </c>
      <c r="G110" s="57"/>
      <c r="H110" s="57"/>
      <c r="I110" s="57"/>
      <c r="J110" s="57"/>
      <c r="K110" s="57"/>
      <c r="L110" s="57"/>
      <c r="M110" s="57"/>
      <c r="N110" s="57"/>
      <c r="O110" s="57"/>
      <c r="P110" s="64">
        <f t="shared" si="13"/>
        <v>36000</v>
      </c>
    </row>
    <row r="111" spans="1:16" s="8" customFormat="1" ht="15" customHeight="1" x14ac:dyDescent="0.2">
      <c r="A111" s="12" t="s">
        <v>242</v>
      </c>
      <c r="B111" s="80" t="s">
        <v>220</v>
      </c>
      <c r="C111" s="97">
        <v>36000</v>
      </c>
      <c r="D111" s="57"/>
      <c r="E111" s="57"/>
      <c r="F111" s="57">
        <v>36000</v>
      </c>
      <c r="G111" s="57"/>
      <c r="H111" s="57"/>
      <c r="I111" s="57"/>
      <c r="J111" s="57"/>
      <c r="K111" s="57"/>
      <c r="L111" s="57"/>
      <c r="M111" s="57"/>
      <c r="N111" s="57"/>
      <c r="O111" s="57"/>
      <c r="P111" s="64">
        <f t="shared" si="13"/>
        <v>36000</v>
      </c>
    </row>
    <row r="112" spans="1:16" s="8" customFormat="1" ht="15" customHeight="1" x14ac:dyDescent="0.2">
      <c r="A112" s="12" t="s">
        <v>243</v>
      </c>
      <c r="B112" s="80" t="s">
        <v>221</v>
      </c>
      <c r="C112" s="97">
        <v>58000</v>
      </c>
      <c r="D112" s="57"/>
      <c r="E112" s="57"/>
      <c r="F112" s="57"/>
      <c r="G112" s="57"/>
      <c r="H112" s="57"/>
      <c r="I112" s="57"/>
      <c r="J112" s="57">
        <v>58000</v>
      </c>
      <c r="K112" s="57"/>
      <c r="L112" s="57"/>
      <c r="M112" s="57"/>
      <c r="N112" s="57"/>
      <c r="O112" s="57"/>
      <c r="P112" s="64">
        <f t="shared" si="13"/>
        <v>58000</v>
      </c>
    </row>
    <row r="113" spans="1:16" s="8" customFormat="1" ht="15" customHeight="1" x14ac:dyDescent="0.2">
      <c r="A113" s="12" t="s">
        <v>267</v>
      </c>
      <c r="B113" s="80" t="s">
        <v>221</v>
      </c>
      <c r="C113" s="97">
        <v>63000</v>
      </c>
      <c r="D113" s="57"/>
      <c r="E113" s="57"/>
      <c r="F113" s="57"/>
      <c r="G113" s="57"/>
      <c r="H113" s="57"/>
      <c r="I113" s="57">
        <v>63000</v>
      </c>
      <c r="J113" s="57"/>
      <c r="K113" s="57"/>
      <c r="L113" s="57"/>
      <c r="M113" s="57"/>
      <c r="N113" s="57"/>
      <c r="O113" s="57"/>
      <c r="P113" s="64">
        <f t="shared" si="13"/>
        <v>63000</v>
      </c>
    </row>
    <row r="114" spans="1:16" s="8" customFormat="1" ht="15" customHeight="1" x14ac:dyDescent="0.2">
      <c r="A114" s="12" t="s">
        <v>131</v>
      </c>
      <c r="B114" s="80" t="s">
        <v>220</v>
      </c>
      <c r="C114" s="97">
        <v>13000</v>
      </c>
      <c r="D114" s="57"/>
      <c r="E114" s="57"/>
      <c r="F114" s="57"/>
      <c r="G114" s="57"/>
      <c r="H114" s="57"/>
      <c r="I114" s="57"/>
      <c r="J114" s="57"/>
      <c r="K114" s="57">
        <v>13000</v>
      </c>
      <c r="L114" s="57"/>
      <c r="M114" s="57"/>
      <c r="N114" s="57"/>
      <c r="O114" s="57"/>
      <c r="P114" s="64">
        <f t="shared" si="13"/>
        <v>13000</v>
      </c>
    </row>
    <row r="115" spans="1:16" s="8" customFormat="1" x14ac:dyDescent="0.2">
      <c r="A115" s="39" t="s">
        <v>244</v>
      </c>
      <c r="B115" s="80" t="s">
        <v>221</v>
      </c>
      <c r="C115" s="97">
        <v>54000</v>
      </c>
      <c r="D115" s="57"/>
      <c r="E115" s="57"/>
      <c r="F115" s="57"/>
      <c r="G115" s="57"/>
      <c r="H115" s="57">
        <v>30000</v>
      </c>
      <c r="I115" s="57"/>
      <c r="J115" s="57"/>
      <c r="K115" s="57"/>
      <c r="L115" s="57"/>
      <c r="M115" s="57">
        <v>24000</v>
      </c>
      <c r="N115" s="57"/>
      <c r="O115" s="57"/>
      <c r="P115" s="64">
        <f t="shared" si="13"/>
        <v>54000</v>
      </c>
    </row>
    <row r="116" spans="1:16" s="8" customFormat="1" ht="15" customHeight="1" x14ac:dyDescent="0.2">
      <c r="A116" s="12" t="s">
        <v>130</v>
      </c>
      <c r="B116" s="80" t="s">
        <v>220</v>
      </c>
      <c r="C116" s="97">
        <v>210000</v>
      </c>
      <c r="D116" s="57"/>
      <c r="E116" s="57"/>
      <c r="F116" s="57">
        <v>130000</v>
      </c>
      <c r="G116" s="57"/>
      <c r="H116" s="57"/>
      <c r="I116" s="57"/>
      <c r="J116" s="57"/>
      <c r="K116" s="57"/>
      <c r="L116" s="57"/>
      <c r="M116" s="57">
        <v>80000</v>
      </c>
      <c r="N116" s="57"/>
      <c r="O116" s="57"/>
      <c r="P116" s="64">
        <f t="shared" si="13"/>
        <v>210000</v>
      </c>
    </row>
    <row r="117" spans="1:16" s="8" customFormat="1" ht="15" customHeight="1" x14ac:dyDescent="0.2">
      <c r="A117" s="12" t="s">
        <v>245</v>
      </c>
      <c r="B117" s="80" t="s">
        <v>221</v>
      </c>
      <c r="C117" s="97">
        <v>90000</v>
      </c>
      <c r="D117" s="57"/>
      <c r="E117" s="57"/>
      <c r="F117" s="57"/>
      <c r="G117" s="57"/>
      <c r="H117" s="57">
        <v>45000</v>
      </c>
      <c r="I117" s="57"/>
      <c r="J117" s="57"/>
      <c r="K117" s="57"/>
      <c r="L117" s="57"/>
      <c r="M117" s="57">
        <v>45000</v>
      </c>
      <c r="N117" s="57"/>
      <c r="O117" s="57"/>
      <c r="P117" s="64">
        <f t="shared" si="13"/>
        <v>90000</v>
      </c>
    </row>
    <row r="118" spans="1:16" s="8" customFormat="1" ht="15" customHeight="1" x14ac:dyDescent="0.2">
      <c r="A118" s="12" t="s">
        <v>246</v>
      </c>
      <c r="B118" s="80" t="s">
        <v>221</v>
      </c>
      <c r="C118" s="97">
        <v>54000</v>
      </c>
      <c r="D118" s="57"/>
      <c r="E118" s="57"/>
      <c r="F118" s="57"/>
      <c r="G118" s="57"/>
      <c r="H118" s="57"/>
      <c r="I118" s="57">
        <v>54000</v>
      </c>
      <c r="J118" s="57"/>
      <c r="K118" s="57"/>
      <c r="L118" s="57"/>
      <c r="M118" s="57"/>
      <c r="N118" s="57"/>
      <c r="O118" s="57"/>
      <c r="P118" s="64">
        <f t="shared" si="13"/>
        <v>54000</v>
      </c>
    </row>
    <row r="119" spans="1:16" s="8" customFormat="1" ht="15" customHeight="1" x14ac:dyDescent="0.2">
      <c r="A119" s="12" t="s">
        <v>132</v>
      </c>
      <c r="B119" s="80" t="s">
        <v>220</v>
      </c>
      <c r="C119" s="97">
        <v>36000</v>
      </c>
      <c r="D119" s="57"/>
      <c r="E119" s="57">
        <v>0</v>
      </c>
      <c r="F119" s="57">
        <v>36000</v>
      </c>
      <c r="G119" s="57"/>
      <c r="H119" s="57"/>
      <c r="I119" s="57"/>
      <c r="J119" s="57"/>
      <c r="K119" s="57"/>
      <c r="L119" s="57"/>
      <c r="M119" s="57"/>
      <c r="N119" s="57"/>
      <c r="O119" s="57"/>
      <c r="P119" s="64">
        <f t="shared" si="13"/>
        <v>36000</v>
      </c>
    </row>
    <row r="120" spans="1:16" s="8" customFormat="1" ht="15" customHeight="1" x14ac:dyDescent="0.2">
      <c r="A120" s="12" t="s">
        <v>133</v>
      </c>
      <c r="B120" s="80" t="s">
        <v>220</v>
      </c>
      <c r="C120" s="97">
        <v>19000</v>
      </c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>
        <v>19000</v>
      </c>
      <c r="O120" s="57"/>
      <c r="P120" s="64">
        <f t="shared" si="13"/>
        <v>19000</v>
      </c>
    </row>
    <row r="121" spans="1:16" s="8" customFormat="1" ht="15" customHeight="1" x14ac:dyDescent="0.2">
      <c r="A121" s="12" t="s">
        <v>247</v>
      </c>
      <c r="B121" s="80" t="s">
        <v>220</v>
      </c>
      <c r="C121" s="97">
        <v>15000</v>
      </c>
      <c r="D121" s="57"/>
      <c r="E121" s="57"/>
      <c r="F121" s="57"/>
      <c r="G121" s="57"/>
      <c r="H121" s="57">
        <v>15000</v>
      </c>
      <c r="I121" s="57"/>
      <c r="J121" s="57"/>
      <c r="K121" s="57"/>
      <c r="L121" s="57"/>
      <c r="M121" s="57"/>
      <c r="N121" s="57"/>
      <c r="O121" s="57"/>
      <c r="P121" s="64">
        <f t="shared" si="13"/>
        <v>15000</v>
      </c>
    </row>
    <row r="122" spans="1:16" s="8" customFormat="1" ht="15" customHeight="1" x14ac:dyDescent="0.2">
      <c r="A122" s="12" t="s">
        <v>248</v>
      </c>
      <c r="B122" s="80" t="s">
        <v>221</v>
      </c>
      <c r="C122" s="97">
        <v>64000</v>
      </c>
      <c r="D122" s="57"/>
      <c r="E122" s="57"/>
      <c r="F122" s="57"/>
      <c r="G122" s="57"/>
      <c r="H122" s="57"/>
      <c r="I122" s="57"/>
      <c r="J122" s="57">
        <v>34000</v>
      </c>
      <c r="K122" s="57"/>
      <c r="L122" s="57"/>
      <c r="M122" s="57"/>
      <c r="N122" s="57"/>
      <c r="O122" s="57">
        <v>30000</v>
      </c>
      <c r="P122" s="64">
        <f t="shared" si="13"/>
        <v>64000</v>
      </c>
    </row>
    <row r="123" spans="1:16" s="8" customFormat="1" ht="15" customHeight="1" x14ac:dyDescent="0.2">
      <c r="A123" s="12" t="s">
        <v>249</v>
      </c>
      <c r="B123" s="80" t="s">
        <v>220</v>
      </c>
      <c r="C123" s="97">
        <v>70000</v>
      </c>
      <c r="D123" s="57"/>
      <c r="E123" s="57"/>
      <c r="F123" s="57"/>
      <c r="G123" s="57"/>
      <c r="H123" s="57"/>
      <c r="I123" s="57">
        <v>70000</v>
      </c>
      <c r="J123" s="57"/>
      <c r="K123" s="57"/>
      <c r="L123" s="57"/>
      <c r="M123" s="57"/>
      <c r="N123" s="57"/>
      <c r="O123" s="57"/>
      <c r="P123" s="64">
        <f t="shared" si="13"/>
        <v>70000</v>
      </c>
    </row>
    <row r="124" spans="1:16" s="8" customFormat="1" ht="15" customHeight="1" x14ac:dyDescent="0.2">
      <c r="A124" s="12" t="s">
        <v>250</v>
      </c>
      <c r="B124" s="80" t="s">
        <v>221</v>
      </c>
      <c r="C124" s="97">
        <v>50000</v>
      </c>
      <c r="D124" s="57"/>
      <c r="E124" s="57"/>
      <c r="F124" s="57"/>
      <c r="G124" s="57"/>
      <c r="H124" s="57">
        <v>50000</v>
      </c>
      <c r="I124" s="57"/>
      <c r="J124" s="57"/>
      <c r="K124" s="57"/>
      <c r="L124" s="57"/>
      <c r="M124" s="57"/>
      <c r="N124" s="57"/>
      <c r="O124" s="57"/>
      <c r="P124" s="64">
        <f t="shared" si="13"/>
        <v>50000</v>
      </c>
    </row>
    <row r="125" spans="1:16" s="8" customFormat="1" ht="15" customHeight="1" x14ac:dyDescent="0.2">
      <c r="A125" s="12" t="s">
        <v>251</v>
      </c>
      <c r="B125" s="80" t="s">
        <v>221</v>
      </c>
      <c r="C125" s="97">
        <v>45000</v>
      </c>
      <c r="D125" s="57"/>
      <c r="E125" s="57"/>
      <c r="F125" s="57"/>
      <c r="G125" s="57"/>
      <c r="H125" s="57"/>
      <c r="I125" s="57">
        <v>25000</v>
      </c>
      <c r="J125" s="57"/>
      <c r="K125" s="57"/>
      <c r="L125" s="57"/>
      <c r="M125" s="57"/>
      <c r="N125" s="57"/>
      <c r="O125" s="57">
        <v>20000</v>
      </c>
      <c r="P125" s="64">
        <f t="shared" si="13"/>
        <v>45000</v>
      </c>
    </row>
    <row r="126" spans="1:16" s="8" customFormat="1" ht="15" customHeight="1" x14ac:dyDescent="0.2">
      <c r="A126" s="12" t="s">
        <v>252</v>
      </c>
      <c r="B126" s="80" t="s">
        <v>220</v>
      </c>
      <c r="C126" s="97">
        <v>65000</v>
      </c>
      <c r="D126" s="57"/>
      <c r="E126" s="57"/>
      <c r="F126" s="57"/>
      <c r="G126" s="57"/>
      <c r="H126" s="57"/>
      <c r="I126" s="57"/>
      <c r="J126" s="57"/>
      <c r="K126" s="57"/>
      <c r="L126" s="57">
        <v>65000</v>
      </c>
      <c r="M126" s="57"/>
      <c r="N126" s="57"/>
      <c r="O126" s="57"/>
      <c r="P126" s="64">
        <f t="shared" si="13"/>
        <v>65000</v>
      </c>
    </row>
    <row r="127" spans="1:16" s="8" customFormat="1" ht="15" customHeight="1" x14ac:dyDescent="0.2">
      <c r="A127" s="12" t="s">
        <v>253</v>
      </c>
      <c r="B127" s="80" t="s">
        <v>220</v>
      </c>
      <c r="C127" s="97">
        <v>18000</v>
      </c>
      <c r="D127" s="57"/>
      <c r="E127" s="57"/>
      <c r="F127" s="57"/>
      <c r="G127" s="57"/>
      <c r="H127" s="57"/>
      <c r="I127" s="57"/>
      <c r="J127" s="57"/>
      <c r="K127" s="57">
        <v>18000</v>
      </c>
      <c r="L127" s="57"/>
      <c r="M127" s="57"/>
      <c r="N127" s="57"/>
      <c r="O127" s="57"/>
      <c r="P127" s="64">
        <f t="shared" si="13"/>
        <v>18000</v>
      </c>
    </row>
    <row r="128" spans="1:16" s="8" customFormat="1" ht="15" customHeight="1" x14ac:dyDescent="0.2">
      <c r="A128" s="12" t="s">
        <v>254</v>
      </c>
      <c r="B128" s="80" t="s">
        <v>221</v>
      </c>
      <c r="C128" s="97">
        <v>54000</v>
      </c>
      <c r="D128" s="57"/>
      <c r="E128" s="57"/>
      <c r="F128" s="57"/>
      <c r="G128" s="57"/>
      <c r="H128" s="57"/>
      <c r="I128" s="57">
        <v>34000</v>
      </c>
      <c r="J128" s="57"/>
      <c r="K128" s="57"/>
      <c r="L128" s="57"/>
      <c r="M128" s="57"/>
      <c r="N128" s="57">
        <v>20000</v>
      </c>
      <c r="O128" s="57"/>
      <c r="P128" s="64">
        <f t="shared" si="13"/>
        <v>54000</v>
      </c>
    </row>
    <row r="129" spans="1:17" s="8" customFormat="1" ht="15" customHeight="1" x14ac:dyDescent="0.2">
      <c r="A129" s="12" t="s">
        <v>255</v>
      </c>
      <c r="B129" s="80" t="s">
        <v>220</v>
      </c>
      <c r="C129" s="97">
        <v>90000</v>
      </c>
      <c r="D129" s="57"/>
      <c r="E129" s="57"/>
      <c r="F129" s="57"/>
      <c r="G129" s="57"/>
      <c r="H129" s="57"/>
      <c r="I129" s="57">
        <v>90000</v>
      </c>
      <c r="J129" s="57"/>
      <c r="K129" s="57"/>
      <c r="L129" s="57"/>
      <c r="M129" s="57"/>
      <c r="N129" s="57"/>
      <c r="O129" s="57"/>
      <c r="P129" s="64">
        <f t="shared" si="13"/>
        <v>90000</v>
      </c>
    </row>
    <row r="130" spans="1:17" s="8" customFormat="1" ht="15" customHeight="1" x14ac:dyDescent="0.2">
      <c r="A130" s="12" t="s">
        <v>256</v>
      </c>
      <c r="B130" s="80" t="s">
        <v>221</v>
      </c>
      <c r="C130" s="97">
        <v>90000</v>
      </c>
      <c r="D130" s="57"/>
      <c r="E130" s="57"/>
      <c r="F130" s="57"/>
      <c r="G130" s="57"/>
      <c r="H130" s="57">
        <v>45000</v>
      </c>
      <c r="I130" s="57"/>
      <c r="J130" s="57"/>
      <c r="K130" s="57"/>
      <c r="L130" s="57"/>
      <c r="M130" s="57"/>
      <c r="N130" s="57">
        <v>45000</v>
      </c>
      <c r="O130" s="57"/>
      <c r="P130" s="64">
        <f t="shared" si="13"/>
        <v>90000</v>
      </c>
    </row>
    <row r="131" spans="1:17" s="8" customFormat="1" ht="15" customHeight="1" x14ac:dyDescent="0.2">
      <c r="A131" s="12" t="s">
        <v>257</v>
      </c>
      <c r="B131" s="80" t="s">
        <v>220</v>
      </c>
      <c r="C131" s="97">
        <v>15000</v>
      </c>
      <c r="D131" s="57"/>
      <c r="E131" s="57"/>
      <c r="F131" s="57"/>
      <c r="G131" s="57"/>
      <c r="H131" s="57"/>
      <c r="I131" s="57"/>
      <c r="J131" s="57">
        <v>15000</v>
      </c>
      <c r="K131" s="57"/>
      <c r="L131" s="57"/>
      <c r="M131" s="57"/>
      <c r="N131" s="57"/>
      <c r="O131" s="57"/>
      <c r="P131" s="64">
        <f t="shared" si="13"/>
        <v>15000</v>
      </c>
    </row>
    <row r="132" spans="1:17" s="8" customFormat="1" ht="15" customHeight="1" x14ac:dyDescent="0.2">
      <c r="A132" s="12" t="s">
        <v>258</v>
      </c>
      <c r="B132" s="80" t="s">
        <v>221</v>
      </c>
      <c r="C132" s="97">
        <v>50000</v>
      </c>
      <c r="D132" s="57"/>
      <c r="E132" s="57"/>
      <c r="F132" s="57"/>
      <c r="G132" s="57"/>
      <c r="H132" s="57"/>
      <c r="I132" s="57">
        <v>25000</v>
      </c>
      <c r="J132" s="57"/>
      <c r="K132" s="57"/>
      <c r="L132" s="57"/>
      <c r="M132" s="57"/>
      <c r="N132" s="57"/>
      <c r="O132" s="57">
        <v>25000</v>
      </c>
      <c r="P132" s="64">
        <f t="shared" si="13"/>
        <v>50000</v>
      </c>
    </row>
    <row r="133" spans="1:17" s="7" customFormat="1" ht="15" customHeight="1" x14ac:dyDescent="0.2">
      <c r="A133" s="12" t="s">
        <v>259</v>
      </c>
      <c r="B133" s="80" t="s">
        <v>221</v>
      </c>
      <c r="C133" s="97">
        <v>20000</v>
      </c>
      <c r="D133" s="59"/>
      <c r="E133" s="59"/>
      <c r="F133" s="59"/>
      <c r="G133" s="57"/>
      <c r="H133" s="59"/>
      <c r="I133" s="59"/>
      <c r="J133" s="59">
        <v>10000</v>
      </c>
      <c r="K133" s="59"/>
      <c r="L133" s="59"/>
      <c r="M133" s="57"/>
      <c r="N133" s="59"/>
      <c r="O133" s="59">
        <v>10000</v>
      </c>
      <c r="P133" s="64">
        <f t="shared" si="13"/>
        <v>20000</v>
      </c>
      <c r="Q133" s="8"/>
    </row>
    <row r="134" spans="1:17" s="7" customFormat="1" ht="15" customHeight="1" x14ac:dyDescent="0.2">
      <c r="A134" s="12" t="s">
        <v>260</v>
      </c>
      <c r="B134" s="80" t="s">
        <v>220</v>
      </c>
      <c r="C134" s="97">
        <v>45000</v>
      </c>
      <c r="D134" s="59"/>
      <c r="E134" s="59"/>
      <c r="F134" s="59"/>
      <c r="G134" s="57"/>
      <c r="H134" s="59"/>
      <c r="I134" s="59"/>
      <c r="J134" s="59"/>
      <c r="K134" s="59"/>
      <c r="L134" s="59">
        <v>45000</v>
      </c>
      <c r="M134" s="57"/>
      <c r="N134" s="59"/>
      <c r="O134" s="59"/>
      <c r="P134" s="64">
        <f t="shared" si="13"/>
        <v>45000</v>
      </c>
      <c r="Q134" s="8"/>
    </row>
    <row r="135" spans="1:17" s="7" customFormat="1" ht="15" customHeight="1" x14ac:dyDescent="0.2">
      <c r="A135" s="12" t="s">
        <v>261</v>
      </c>
      <c r="B135" s="80" t="s">
        <v>220</v>
      </c>
      <c r="C135" s="97">
        <v>45000</v>
      </c>
      <c r="D135" s="59"/>
      <c r="E135" s="59"/>
      <c r="F135" s="59"/>
      <c r="G135" s="57"/>
      <c r="H135" s="59"/>
      <c r="I135" s="59"/>
      <c r="J135" s="59"/>
      <c r="K135" s="59">
        <v>45000</v>
      </c>
      <c r="L135" s="59"/>
      <c r="M135" s="57"/>
      <c r="N135" s="59"/>
      <c r="O135" s="59"/>
      <c r="P135" s="64">
        <f t="shared" si="13"/>
        <v>45000</v>
      </c>
      <c r="Q135" s="8"/>
    </row>
    <row r="136" spans="1:17" s="8" customFormat="1" ht="15" customHeight="1" x14ac:dyDescent="0.2">
      <c r="A136" s="12" t="s">
        <v>262</v>
      </c>
      <c r="B136" s="80" t="s">
        <v>220</v>
      </c>
      <c r="C136" s="97">
        <v>20000</v>
      </c>
      <c r="D136" s="59"/>
      <c r="E136" s="57">
        <v>0</v>
      </c>
      <c r="F136" s="57">
        <v>20000</v>
      </c>
      <c r="G136" s="57"/>
      <c r="H136" s="57"/>
      <c r="I136" s="57"/>
      <c r="J136" s="57"/>
      <c r="K136" s="57"/>
      <c r="L136" s="57"/>
      <c r="M136" s="57"/>
      <c r="N136" s="57"/>
      <c r="O136" s="57"/>
      <c r="P136" s="64">
        <f>SUM(D136:O136)</f>
        <v>20000</v>
      </c>
    </row>
    <row r="137" spans="1:17" s="8" customFormat="1" ht="15" customHeight="1" x14ac:dyDescent="0.2">
      <c r="A137" s="12" t="s">
        <v>263</v>
      </c>
      <c r="B137" s="80" t="s">
        <v>221</v>
      </c>
      <c r="C137" s="97">
        <v>25000</v>
      </c>
      <c r="D137" s="59"/>
      <c r="E137" s="57"/>
      <c r="F137" s="57"/>
      <c r="G137" s="57"/>
      <c r="H137" s="57"/>
      <c r="I137" s="57"/>
      <c r="J137" s="57">
        <v>15000</v>
      </c>
      <c r="K137" s="57"/>
      <c r="L137" s="57"/>
      <c r="M137" s="57"/>
      <c r="N137" s="57"/>
      <c r="O137" s="57">
        <v>10000</v>
      </c>
      <c r="P137" s="64">
        <f t="shared" si="13"/>
        <v>25000</v>
      </c>
    </row>
    <row r="138" spans="1:17" s="8" customFormat="1" ht="15" customHeight="1" x14ac:dyDescent="0.2">
      <c r="A138" s="12" t="s">
        <v>135</v>
      </c>
      <c r="B138" s="80" t="s">
        <v>220</v>
      </c>
      <c r="C138" s="97">
        <v>25000</v>
      </c>
      <c r="D138" s="57"/>
      <c r="E138" s="57"/>
      <c r="F138" s="57"/>
      <c r="G138" s="57"/>
      <c r="H138" s="57">
        <v>25000</v>
      </c>
      <c r="I138" s="57"/>
      <c r="J138" s="57"/>
      <c r="K138" s="57"/>
      <c r="L138" s="57"/>
      <c r="M138" s="57"/>
      <c r="N138" s="57"/>
      <c r="O138" s="57"/>
      <c r="P138" s="64">
        <f t="shared" si="13"/>
        <v>25000</v>
      </c>
    </row>
    <row r="139" spans="1:17" s="8" customFormat="1" ht="15" customHeight="1" x14ac:dyDescent="0.2">
      <c r="A139" s="12" t="s">
        <v>264</v>
      </c>
      <c r="B139" s="80" t="s">
        <v>221</v>
      </c>
      <c r="C139" s="97">
        <v>32000</v>
      </c>
      <c r="D139" s="59"/>
      <c r="E139" s="57"/>
      <c r="F139" s="57"/>
      <c r="G139" s="57"/>
      <c r="H139" s="57"/>
      <c r="I139" s="57">
        <v>17000</v>
      </c>
      <c r="J139" s="57"/>
      <c r="K139" s="57"/>
      <c r="L139" s="57"/>
      <c r="M139" s="57"/>
      <c r="N139" s="57"/>
      <c r="O139" s="57">
        <v>15000</v>
      </c>
      <c r="P139" s="64">
        <f t="shared" si="13"/>
        <v>32000</v>
      </c>
    </row>
    <row r="140" spans="1:17" s="8" customFormat="1" ht="15" customHeight="1" x14ac:dyDescent="0.2">
      <c r="A140" s="12" t="s">
        <v>265</v>
      </c>
      <c r="B140" s="80" t="s">
        <v>221</v>
      </c>
      <c r="C140" s="97">
        <v>40000</v>
      </c>
      <c r="D140" s="59"/>
      <c r="E140" s="57"/>
      <c r="F140" s="57"/>
      <c r="G140" s="57"/>
      <c r="H140" s="57"/>
      <c r="I140" s="57">
        <v>20000</v>
      </c>
      <c r="J140" s="57"/>
      <c r="K140" s="57"/>
      <c r="L140" s="57"/>
      <c r="M140" s="57"/>
      <c r="N140" s="57"/>
      <c r="O140" s="57">
        <v>20000</v>
      </c>
      <c r="P140" s="64">
        <f t="shared" si="13"/>
        <v>40000</v>
      </c>
    </row>
    <row r="141" spans="1:17" s="8" customFormat="1" ht="15" customHeight="1" x14ac:dyDescent="0.2">
      <c r="A141" s="12" t="s">
        <v>283</v>
      </c>
      <c r="B141" s="80" t="s">
        <v>220</v>
      </c>
      <c r="C141" s="97">
        <v>39000</v>
      </c>
      <c r="D141" s="59"/>
      <c r="E141" s="57"/>
      <c r="F141" s="57"/>
      <c r="G141" s="57"/>
      <c r="H141" s="57">
        <v>39000</v>
      </c>
      <c r="I141" s="57"/>
      <c r="J141" s="57"/>
      <c r="K141" s="57"/>
      <c r="L141" s="57"/>
      <c r="M141" s="57"/>
      <c r="N141" s="57"/>
      <c r="O141" s="57"/>
      <c r="P141" s="64">
        <f t="shared" si="13"/>
        <v>39000</v>
      </c>
    </row>
    <row r="142" spans="1:17" s="8" customFormat="1" ht="15" customHeight="1" x14ac:dyDescent="0.2">
      <c r="A142" s="12" t="s">
        <v>266</v>
      </c>
      <c r="B142" s="80" t="s">
        <v>219</v>
      </c>
      <c r="C142" s="97">
        <v>750000</v>
      </c>
      <c r="D142" s="59"/>
      <c r="E142" s="57"/>
      <c r="F142" s="57"/>
      <c r="G142" s="57">
        <v>250000</v>
      </c>
      <c r="H142" s="57"/>
      <c r="I142" s="57"/>
      <c r="J142" s="57"/>
      <c r="K142" s="57">
        <v>250000</v>
      </c>
      <c r="L142" s="57"/>
      <c r="M142" s="57"/>
      <c r="N142" s="57"/>
      <c r="O142" s="57">
        <v>250000</v>
      </c>
      <c r="P142" s="64">
        <f t="shared" si="13"/>
        <v>750000</v>
      </c>
    </row>
    <row r="143" spans="1:17" s="8" customFormat="1" ht="15" customHeight="1" x14ac:dyDescent="0.2">
      <c r="A143" s="12"/>
      <c r="B143" s="80"/>
      <c r="C143" s="97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4"/>
    </row>
    <row r="144" spans="1:17" s="8" customFormat="1" ht="15" customHeight="1" x14ac:dyDescent="0.2">
      <c r="A144" s="12" t="s">
        <v>268</v>
      </c>
      <c r="B144" s="80"/>
      <c r="C144" s="97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4"/>
    </row>
    <row r="145" spans="1:18" s="8" customFormat="1" ht="15" customHeight="1" x14ac:dyDescent="0.2">
      <c r="A145" s="12" t="s">
        <v>134</v>
      </c>
      <c r="B145" s="80" t="s">
        <v>220</v>
      </c>
      <c r="C145" s="9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64">
        <f t="shared" si="13"/>
        <v>0</v>
      </c>
    </row>
    <row r="146" spans="1:18" s="8" customFormat="1" ht="15" customHeight="1" x14ac:dyDescent="0.2">
      <c r="A146" s="12" t="s">
        <v>135</v>
      </c>
      <c r="B146" s="80" t="s">
        <v>220</v>
      </c>
      <c r="C146" s="9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64">
        <f t="shared" si="13"/>
        <v>0</v>
      </c>
    </row>
    <row r="147" spans="1:18" s="8" customFormat="1" ht="15" customHeight="1" x14ac:dyDescent="0.2">
      <c r="A147" s="12" t="s">
        <v>136</v>
      </c>
      <c r="B147" s="80" t="s">
        <v>220</v>
      </c>
      <c r="C147" s="9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64">
        <f t="shared" si="13"/>
        <v>0</v>
      </c>
    </row>
    <row r="148" spans="1:18" s="8" customFormat="1" ht="15" customHeight="1" x14ac:dyDescent="0.2">
      <c r="A148" s="12" t="s">
        <v>137</v>
      </c>
      <c r="B148" s="80" t="s">
        <v>220</v>
      </c>
      <c r="C148" s="9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64">
        <f t="shared" si="13"/>
        <v>0</v>
      </c>
    </row>
    <row r="149" spans="1:18" s="8" customFormat="1" ht="15" customHeight="1" x14ac:dyDescent="0.2">
      <c r="A149" s="12" t="s">
        <v>138</v>
      </c>
      <c r="B149" s="80" t="s">
        <v>220</v>
      </c>
      <c r="C149" s="9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64">
        <f t="shared" si="13"/>
        <v>0</v>
      </c>
    </row>
    <row r="150" spans="1:18" s="8" customFormat="1" ht="15" customHeight="1" x14ac:dyDescent="0.2">
      <c r="A150" s="12" t="s">
        <v>139</v>
      </c>
      <c r="B150" s="80" t="s">
        <v>220</v>
      </c>
      <c r="C150" s="9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64">
        <f t="shared" si="13"/>
        <v>0</v>
      </c>
    </row>
    <row r="151" spans="1:18" s="8" customFormat="1" ht="15" customHeight="1" x14ac:dyDescent="0.2">
      <c r="A151" s="12" t="s">
        <v>284</v>
      </c>
      <c r="B151" s="80" t="s">
        <v>219</v>
      </c>
      <c r="C151" s="132">
        <v>500000</v>
      </c>
      <c r="D151" s="59"/>
      <c r="E151" s="57"/>
      <c r="F151" s="57">
        <v>150000</v>
      </c>
      <c r="G151" s="57">
        <v>175000</v>
      </c>
      <c r="H151" s="57">
        <v>175000</v>
      </c>
      <c r="I151" s="57"/>
      <c r="J151" s="57"/>
      <c r="K151" s="57"/>
      <c r="L151" s="57"/>
      <c r="M151" s="57"/>
      <c r="N151" s="57"/>
      <c r="O151" s="57"/>
      <c r="P151" s="64">
        <f t="shared" ref="P151" si="14">SUM(D151:O151)</f>
        <v>500000</v>
      </c>
    </row>
    <row r="152" spans="1:18" s="8" customFormat="1" ht="9.75" customHeight="1" x14ac:dyDescent="0.2">
      <c r="A152" s="12"/>
      <c r="B152" s="80"/>
      <c r="C152" s="9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4"/>
    </row>
    <row r="153" spans="1:18" s="7" customFormat="1" ht="15" customHeight="1" x14ac:dyDescent="0.2">
      <c r="A153" s="12" t="s">
        <v>140</v>
      </c>
      <c r="B153" s="80" t="s">
        <v>220</v>
      </c>
      <c r="C153" s="97">
        <v>90000</v>
      </c>
      <c r="D153" s="59"/>
      <c r="E153" s="59"/>
      <c r="F153" s="59"/>
      <c r="G153" s="59">
        <v>40000</v>
      </c>
      <c r="H153" s="59"/>
      <c r="I153" s="59"/>
      <c r="J153" s="59"/>
      <c r="K153" s="59"/>
      <c r="L153" s="59"/>
      <c r="M153" s="59"/>
      <c r="N153" s="59">
        <v>50000</v>
      </c>
      <c r="O153" s="59"/>
      <c r="P153" s="64">
        <f t="shared" si="13"/>
        <v>90000</v>
      </c>
      <c r="Q153" s="8"/>
    </row>
    <row r="154" spans="1:18" s="8" customFormat="1" ht="6.95" customHeight="1" x14ac:dyDescent="0.2">
      <c r="A154" s="12"/>
      <c r="B154" s="80"/>
      <c r="C154" s="97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4"/>
    </row>
    <row r="155" spans="1:18" s="7" customFormat="1" ht="15" customHeight="1" x14ac:dyDescent="0.2">
      <c r="A155" s="15" t="str">
        <f>"TOTAL "&amp;A99</f>
        <v>TOTAL MARKETING/TOURISM PROMOTION</v>
      </c>
      <c r="B155" s="84"/>
      <c r="C155" s="101">
        <f t="shared" ref="C155:O155" si="15">SUM(C101:C153)</f>
        <v>3338500</v>
      </c>
      <c r="D155" s="61">
        <f t="shared" si="15"/>
        <v>17708.333333333332</v>
      </c>
      <c r="E155" s="61">
        <f t="shared" si="15"/>
        <v>17708.333333333332</v>
      </c>
      <c r="F155" s="61">
        <f t="shared" si="15"/>
        <v>425708.33333333331</v>
      </c>
      <c r="G155" s="61">
        <f t="shared" si="15"/>
        <v>482708.33333333331</v>
      </c>
      <c r="H155" s="61">
        <f t="shared" si="15"/>
        <v>441708.33333333331</v>
      </c>
      <c r="I155" s="61">
        <f t="shared" si="15"/>
        <v>415708.33333333331</v>
      </c>
      <c r="J155" s="61">
        <f t="shared" si="15"/>
        <v>249708.33333333331</v>
      </c>
      <c r="K155" s="61">
        <f t="shared" si="15"/>
        <v>443708.33333333331</v>
      </c>
      <c r="L155" s="61">
        <f t="shared" si="15"/>
        <v>127708.33333333333</v>
      </c>
      <c r="M155" s="61">
        <f t="shared" si="15"/>
        <v>166708.33333333331</v>
      </c>
      <c r="N155" s="61">
        <f t="shared" si="15"/>
        <v>151708.33333333331</v>
      </c>
      <c r="O155" s="61">
        <f t="shared" si="15"/>
        <v>397708.33333333331</v>
      </c>
      <c r="P155" s="61">
        <f t="shared" si="13"/>
        <v>3338500.0000000005</v>
      </c>
      <c r="Q155" s="8"/>
      <c r="R155" s="113"/>
    </row>
    <row r="156" spans="1:18" s="7" customFormat="1" ht="6.95" customHeight="1" x14ac:dyDescent="0.2">
      <c r="A156" s="11"/>
      <c r="B156" s="86"/>
      <c r="C156" s="103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8"/>
    </row>
    <row r="157" spans="1:18" s="7" customFormat="1" ht="18" customHeight="1" x14ac:dyDescent="0.2">
      <c r="A157" s="118" t="s">
        <v>141</v>
      </c>
      <c r="B157" s="118"/>
      <c r="C157" s="118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8"/>
    </row>
    <row r="158" spans="1:18" s="7" customFormat="1" ht="6.95" customHeight="1" x14ac:dyDescent="0.2">
      <c r="A158" s="10"/>
      <c r="B158" s="83"/>
      <c r="C158" s="100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8"/>
    </row>
    <row r="159" spans="1:18" s="8" customFormat="1" ht="15" customHeight="1" x14ac:dyDescent="0.2">
      <c r="A159" s="12" t="s">
        <v>142</v>
      </c>
      <c r="B159" s="80" t="s">
        <v>218</v>
      </c>
      <c r="C159" s="97">
        <v>84800</v>
      </c>
      <c r="D159" s="57"/>
      <c r="E159" s="57"/>
      <c r="F159" s="57">
        <v>40000</v>
      </c>
      <c r="G159" s="57"/>
      <c r="H159" s="57">
        <v>10000</v>
      </c>
      <c r="I159" s="57">
        <v>20000</v>
      </c>
      <c r="J159" s="57"/>
      <c r="K159" s="57"/>
      <c r="L159" s="57">
        <v>14800</v>
      </c>
      <c r="M159" s="57"/>
      <c r="N159" s="57"/>
      <c r="O159" s="57"/>
      <c r="P159" s="64">
        <f>SUM(D159:O159)</f>
        <v>84800</v>
      </c>
    </row>
    <row r="160" spans="1:18" s="8" customFormat="1" ht="15" customHeight="1" x14ac:dyDescent="0.2">
      <c r="A160" s="12" t="s">
        <v>143</v>
      </c>
      <c r="B160" s="80" t="s">
        <v>222</v>
      </c>
      <c r="C160" s="97">
        <v>127200</v>
      </c>
      <c r="D160" s="57">
        <f>C160/12</f>
        <v>10600</v>
      </c>
      <c r="E160" s="57">
        <v>10600</v>
      </c>
      <c r="F160" s="57">
        <v>10600</v>
      </c>
      <c r="G160" s="57">
        <v>10600</v>
      </c>
      <c r="H160" s="57">
        <v>10600</v>
      </c>
      <c r="I160" s="57">
        <v>10600</v>
      </c>
      <c r="J160" s="57">
        <v>10600</v>
      </c>
      <c r="K160" s="57">
        <v>10600</v>
      </c>
      <c r="L160" s="57">
        <v>10600</v>
      </c>
      <c r="M160" s="57">
        <v>10600</v>
      </c>
      <c r="N160" s="57">
        <v>10600</v>
      </c>
      <c r="O160" s="57">
        <v>10600</v>
      </c>
      <c r="P160" s="64">
        <f t="shared" ref="P160:P179" si="16">SUM(D160:O160)</f>
        <v>127200</v>
      </c>
    </row>
    <row r="161" spans="1:16" s="8" customFormat="1" ht="15" customHeight="1" x14ac:dyDescent="0.2">
      <c r="A161" s="12" t="s">
        <v>144</v>
      </c>
      <c r="B161" s="80" t="s">
        <v>223</v>
      </c>
      <c r="C161" s="97">
        <v>106000</v>
      </c>
      <c r="D161" s="112"/>
      <c r="E161" s="57">
        <v>17666.666666666668</v>
      </c>
      <c r="F161" s="57"/>
      <c r="G161" s="57">
        <v>17666.666666666668</v>
      </c>
      <c r="H161" s="57"/>
      <c r="I161" s="57">
        <v>17666.666666666668</v>
      </c>
      <c r="J161" s="57"/>
      <c r="K161" s="57">
        <v>17666.666666666668</v>
      </c>
      <c r="L161" s="57"/>
      <c r="M161" s="57">
        <v>17666.666666666668</v>
      </c>
      <c r="N161" s="57"/>
      <c r="O161" s="57">
        <v>17666.666666666668</v>
      </c>
      <c r="P161" s="64">
        <f t="shared" si="16"/>
        <v>106000.00000000001</v>
      </c>
    </row>
    <row r="162" spans="1:16" s="8" customFormat="1" ht="25.5" x14ac:dyDescent="0.2">
      <c r="A162" s="39" t="s">
        <v>145</v>
      </c>
      <c r="B162" s="87" t="s">
        <v>224</v>
      </c>
      <c r="C162" s="104">
        <v>53000</v>
      </c>
      <c r="D162" s="57"/>
      <c r="E162" s="57"/>
      <c r="F162" s="57"/>
      <c r="G162" s="57">
        <v>53000</v>
      </c>
      <c r="H162" s="57"/>
      <c r="I162" s="57"/>
      <c r="J162" s="57"/>
      <c r="K162" s="57"/>
      <c r="L162" s="57"/>
      <c r="M162" s="57"/>
      <c r="N162" s="57"/>
      <c r="O162" s="57"/>
      <c r="P162" s="64">
        <f t="shared" si="16"/>
        <v>53000</v>
      </c>
    </row>
    <row r="163" spans="1:16" s="8" customFormat="1" x14ac:dyDescent="0.2">
      <c r="A163" s="39" t="s">
        <v>269</v>
      </c>
      <c r="B163" s="87" t="s">
        <v>189</v>
      </c>
      <c r="C163" s="104">
        <v>636</v>
      </c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>
        <v>636</v>
      </c>
      <c r="O163" s="57"/>
      <c r="P163" s="64">
        <f t="shared" si="16"/>
        <v>636</v>
      </c>
    </row>
    <row r="164" spans="1:16" s="8" customFormat="1" ht="15" customHeight="1" x14ac:dyDescent="0.2">
      <c r="A164" s="12" t="s">
        <v>146</v>
      </c>
      <c r="B164" s="80" t="s">
        <v>225</v>
      </c>
      <c r="C164" s="97">
        <v>106000</v>
      </c>
      <c r="D164" s="57"/>
      <c r="E164" s="57"/>
      <c r="F164" s="57"/>
      <c r="G164" s="57"/>
      <c r="H164" s="57"/>
      <c r="I164" s="57"/>
      <c r="J164" s="57">
        <v>106000</v>
      </c>
      <c r="K164" s="57"/>
      <c r="L164" s="57"/>
      <c r="M164" s="57"/>
      <c r="N164" s="57"/>
      <c r="O164" s="57"/>
      <c r="P164" s="64">
        <f t="shared" si="16"/>
        <v>106000</v>
      </c>
    </row>
    <row r="165" spans="1:16" s="8" customFormat="1" ht="15" customHeight="1" x14ac:dyDescent="0.2">
      <c r="A165" s="12" t="s">
        <v>147</v>
      </c>
      <c r="B165" s="80" t="s">
        <v>226</v>
      </c>
      <c r="C165" s="97">
        <v>127200</v>
      </c>
      <c r="D165" s="57"/>
      <c r="E165" s="57"/>
      <c r="F165" s="57">
        <v>50000</v>
      </c>
      <c r="G165" s="57"/>
      <c r="H165" s="57"/>
      <c r="I165" s="57">
        <v>35000</v>
      </c>
      <c r="J165" s="57"/>
      <c r="K165" s="57">
        <v>42200</v>
      </c>
      <c r="L165" s="57"/>
      <c r="M165" s="57"/>
      <c r="N165" s="57"/>
      <c r="O165" s="57"/>
      <c r="P165" s="64">
        <f t="shared" si="16"/>
        <v>127200</v>
      </c>
    </row>
    <row r="166" spans="1:16" s="8" customFormat="1" ht="15" customHeight="1" x14ac:dyDescent="0.2">
      <c r="A166" s="12" t="s">
        <v>149</v>
      </c>
      <c r="B166" s="80" t="s">
        <v>227</v>
      </c>
      <c r="C166" s="97">
        <v>106000</v>
      </c>
      <c r="D166" s="57">
        <v>8833.3333333333339</v>
      </c>
      <c r="E166" s="57">
        <v>8833.3333333333339</v>
      </c>
      <c r="F166" s="57">
        <v>8833.3333333333339</v>
      </c>
      <c r="G166" s="57">
        <v>8833.3333333333339</v>
      </c>
      <c r="H166" s="57">
        <v>8833.3333333333339</v>
      </c>
      <c r="I166" s="57">
        <v>8833.3333333333339</v>
      </c>
      <c r="J166" s="57">
        <v>8833.3333333333339</v>
      </c>
      <c r="K166" s="57">
        <v>8833.3333333333339</v>
      </c>
      <c r="L166" s="57">
        <v>8833.3333333333339</v>
      </c>
      <c r="M166" s="57">
        <v>8833.3333333333339</v>
      </c>
      <c r="N166" s="57">
        <v>8833.3333333333339</v>
      </c>
      <c r="O166" s="57">
        <v>8833.3333333333339</v>
      </c>
      <c r="P166" s="64">
        <f t="shared" si="16"/>
        <v>105999.99999999999</v>
      </c>
    </row>
    <row r="167" spans="1:16" s="8" customFormat="1" ht="15" customHeight="1" x14ac:dyDescent="0.2">
      <c r="A167" s="12" t="s">
        <v>148</v>
      </c>
      <c r="B167" s="80" t="s">
        <v>228</v>
      </c>
      <c r="C167" s="97">
        <v>500000</v>
      </c>
      <c r="D167" s="57"/>
      <c r="E167" s="57"/>
      <c r="F167" s="57"/>
      <c r="G167" s="57">
        <v>500000</v>
      </c>
      <c r="H167" s="57"/>
      <c r="I167" s="57"/>
      <c r="J167" s="57"/>
      <c r="K167" s="57"/>
      <c r="L167" s="57"/>
      <c r="M167" s="57"/>
      <c r="N167" s="57"/>
      <c r="O167" s="57"/>
      <c r="P167" s="64">
        <f t="shared" si="16"/>
        <v>500000</v>
      </c>
    </row>
    <row r="168" spans="1:16" s="8" customFormat="1" ht="15" customHeight="1" x14ac:dyDescent="0.2">
      <c r="A168" s="12" t="s">
        <v>150</v>
      </c>
      <c r="B168" s="80" t="s">
        <v>228</v>
      </c>
      <c r="C168" s="97">
        <v>400000</v>
      </c>
      <c r="D168" s="57"/>
      <c r="E168" s="57"/>
      <c r="F168" s="57"/>
      <c r="G168" s="57"/>
      <c r="H168" s="57">
        <v>400000</v>
      </c>
      <c r="I168" s="57"/>
      <c r="J168" s="57"/>
      <c r="K168" s="57"/>
      <c r="L168" s="57"/>
      <c r="M168" s="57"/>
      <c r="N168" s="57"/>
      <c r="O168" s="57"/>
      <c r="P168" s="64">
        <f t="shared" si="16"/>
        <v>400000</v>
      </c>
    </row>
    <row r="169" spans="1:16" s="8" customFormat="1" ht="15" customHeight="1" x14ac:dyDescent="0.2">
      <c r="A169" s="12" t="s">
        <v>270</v>
      </c>
      <c r="B169" s="80" t="s">
        <v>228</v>
      </c>
      <c r="C169" s="97">
        <v>120000</v>
      </c>
      <c r="D169" s="57"/>
      <c r="E169" s="57"/>
      <c r="F169" s="57"/>
      <c r="G169" s="57"/>
      <c r="H169" s="57"/>
      <c r="I169" s="57"/>
      <c r="J169" s="57"/>
      <c r="K169" s="57"/>
      <c r="L169" s="57">
        <v>120000</v>
      </c>
      <c r="M169" s="57"/>
      <c r="N169" s="57"/>
      <c r="O169" s="57"/>
      <c r="P169" s="64">
        <f t="shared" si="16"/>
        <v>120000</v>
      </c>
    </row>
    <row r="170" spans="1:16" s="8" customFormat="1" ht="15" customHeight="1" x14ac:dyDescent="0.2">
      <c r="A170" s="12" t="s">
        <v>271</v>
      </c>
      <c r="B170" s="80" t="s">
        <v>228</v>
      </c>
      <c r="C170" s="97">
        <v>100000</v>
      </c>
      <c r="D170" s="57"/>
      <c r="E170" s="57"/>
      <c r="F170" s="57"/>
      <c r="G170" s="57"/>
      <c r="H170" s="57"/>
      <c r="I170" s="57"/>
      <c r="J170" s="57"/>
      <c r="K170" s="57"/>
      <c r="L170" s="57">
        <v>100000</v>
      </c>
      <c r="M170" s="57"/>
      <c r="N170" s="57"/>
      <c r="O170" s="57"/>
      <c r="P170" s="64">
        <f t="shared" si="16"/>
        <v>100000</v>
      </c>
    </row>
    <row r="171" spans="1:16" s="8" customFormat="1" ht="15" customHeight="1" x14ac:dyDescent="0.2">
      <c r="A171" s="12" t="s">
        <v>272</v>
      </c>
      <c r="B171" s="80" t="s">
        <v>228</v>
      </c>
      <c r="C171" s="97">
        <v>100000</v>
      </c>
      <c r="D171" s="57"/>
      <c r="E171" s="57"/>
      <c r="F171" s="57"/>
      <c r="G171" s="57">
        <v>100000</v>
      </c>
      <c r="H171" s="57"/>
      <c r="I171" s="57"/>
      <c r="J171" s="57"/>
      <c r="K171" s="57"/>
      <c r="L171" s="57"/>
      <c r="M171" s="57"/>
      <c r="N171" s="57"/>
      <c r="O171" s="57"/>
      <c r="P171" s="64">
        <f t="shared" si="16"/>
        <v>100000</v>
      </c>
    </row>
    <row r="172" spans="1:16" s="8" customFormat="1" ht="15" customHeight="1" x14ac:dyDescent="0.2">
      <c r="A172" s="40" t="s">
        <v>151</v>
      </c>
      <c r="B172" s="88" t="s">
        <v>229</v>
      </c>
      <c r="C172" s="105">
        <v>100000</v>
      </c>
      <c r="D172" s="57"/>
      <c r="E172" s="57"/>
      <c r="F172" s="57"/>
      <c r="G172" s="57"/>
      <c r="H172" s="57"/>
      <c r="I172" s="57"/>
      <c r="J172" s="57"/>
      <c r="K172" s="57"/>
      <c r="L172" s="57">
        <v>50000</v>
      </c>
      <c r="M172" s="57">
        <v>50000</v>
      </c>
      <c r="N172" s="57"/>
      <c r="O172" s="57"/>
      <c r="P172" s="64">
        <f t="shared" si="16"/>
        <v>100000</v>
      </c>
    </row>
    <row r="173" spans="1:16" s="8" customFormat="1" ht="15" customHeight="1" x14ac:dyDescent="0.2">
      <c r="A173" s="12" t="s">
        <v>152</v>
      </c>
      <c r="B173" s="80" t="s">
        <v>229</v>
      </c>
      <c r="C173" s="97">
        <v>15000</v>
      </c>
      <c r="D173" s="57"/>
      <c r="E173" s="57"/>
      <c r="F173" s="57">
        <v>15000</v>
      </c>
      <c r="G173" s="57"/>
      <c r="H173" s="57"/>
      <c r="I173" s="57"/>
      <c r="J173" s="57"/>
      <c r="K173" s="57"/>
      <c r="L173" s="57"/>
      <c r="M173" s="57"/>
      <c r="N173" s="57"/>
      <c r="O173" s="57"/>
      <c r="P173" s="64">
        <f t="shared" si="16"/>
        <v>15000</v>
      </c>
    </row>
    <row r="174" spans="1:16" s="8" customFormat="1" ht="15" customHeight="1" x14ac:dyDescent="0.2">
      <c r="A174" s="12" t="s">
        <v>273</v>
      </c>
      <c r="B174" s="80" t="s">
        <v>229</v>
      </c>
      <c r="C174" s="97">
        <v>100000</v>
      </c>
      <c r="D174" s="57"/>
      <c r="E174" s="57"/>
      <c r="F174" s="57"/>
      <c r="G174" s="57"/>
      <c r="H174" s="57"/>
      <c r="I174" s="57"/>
      <c r="J174" s="57"/>
      <c r="K174" s="57"/>
      <c r="L174" s="57"/>
      <c r="M174" s="57">
        <v>50000</v>
      </c>
      <c r="N174" s="57">
        <v>50000</v>
      </c>
      <c r="O174" s="57"/>
      <c r="P174" s="64">
        <f t="shared" si="16"/>
        <v>100000</v>
      </c>
    </row>
    <row r="175" spans="1:16" s="8" customFormat="1" ht="15" customHeight="1" x14ac:dyDescent="0.2">
      <c r="A175" s="12" t="s">
        <v>236</v>
      </c>
      <c r="B175" s="80" t="s">
        <v>230</v>
      </c>
      <c r="C175" s="97">
        <v>212000</v>
      </c>
      <c r="D175" s="57"/>
      <c r="E175" s="57"/>
      <c r="F175" s="57">
        <v>53000</v>
      </c>
      <c r="G175" s="57">
        <v>53000</v>
      </c>
      <c r="H175" s="57"/>
      <c r="I175" s="57">
        <v>53000</v>
      </c>
      <c r="J175" s="57">
        <v>53000</v>
      </c>
      <c r="K175" s="57"/>
      <c r="L175" s="57"/>
      <c r="M175" s="57"/>
      <c r="N175" s="57"/>
      <c r="O175" s="57"/>
      <c r="P175" s="64">
        <f t="shared" si="16"/>
        <v>212000</v>
      </c>
    </row>
    <row r="176" spans="1:16" s="8" customFormat="1" ht="15" customHeight="1" x14ac:dyDescent="0.2">
      <c r="A176" s="12" t="s">
        <v>153</v>
      </c>
      <c r="B176" s="80" t="s">
        <v>230</v>
      </c>
      <c r="C176" s="97">
        <v>177064</v>
      </c>
      <c r="D176" s="57">
        <f>C176/12</f>
        <v>14755.333333333334</v>
      </c>
      <c r="E176" s="57">
        <v>14755.333333333334</v>
      </c>
      <c r="F176" s="57">
        <v>14755.333333333334</v>
      </c>
      <c r="G176" s="57">
        <v>14755.333333333334</v>
      </c>
      <c r="H176" s="57">
        <v>14755.333333333334</v>
      </c>
      <c r="I176" s="57">
        <v>14755.333333333334</v>
      </c>
      <c r="J176" s="57">
        <v>14755.333333333334</v>
      </c>
      <c r="K176" s="57">
        <v>14755.333333333334</v>
      </c>
      <c r="L176" s="57">
        <v>14755.333333333334</v>
      </c>
      <c r="M176" s="57">
        <v>14755.333333333334</v>
      </c>
      <c r="N176" s="57">
        <v>14755.333333333334</v>
      </c>
      <c r="O176" s="57">
        <v>14755.333333333334</v>
      </c>
      <c r="P176" s="64">
        <f t="shared" si="16"/>
        <v>177064.00000000003</v>
      </c>
    </row>
    <row r="177" spans="1:17" s="8" customFormat="1" ht="15" customHeight="1" x14ac:dyDescent="0.2">
      <c r="A177" s="12" t="s">
        <v>154</v>
      </c>
      <c r="B177" s="80" t="s">
        <v>231</v>
      </c>
      <c r="C177" s="97">
        <v>150000</v>
      </c>
      <c r="D177" s="57">
        <f>C177/12</f>
        <v>12500</v>
      </c>
      <c r="E177" s="57">
        <v>12500</v>
      </c>
      <c r="F177" s="57">
        <v>12500</v>
      </c>
      <c r="G177" s="57">
        <v>12500</v>
      </c>
      <c r="H177" s="57">
        <v>12500</v>
      </c>
      <c r="I177" s="57">
        <v>12500</v>
      </c>
      <c r="J177" s="57">
        <v>12500</v>
      </c>
      <c r="K177" s="57">
        <v>12500</v>
      </c>
      <c r="L177" s="57">
        <v>12500</v>
      </c>
      <c r="M177" s="57">
        <v>12500</v>
      </c>
      <c r="N177" s="57">
        <v>12500</v>
      </c>
      <c r="O177" s="57">
        <v>12500</v>
      </c>
      <c r="P177" s="64">
        <f t="shared" si="16"/>
        <v>150000</v>
      </c>
    </row>
    <row r="178" spans="1:17" s="8" customFormat="1" ht="25.5" x14ac:dyDescent="0.2">
      <c r="A178" s="39" t="s">
        <v>155</v>
      </c>
      <c r="B178" s="87" t="s">
        <v>232</v>
      </c>
      <c r="C178" s="104">
        <v>224050</v>
      </c>
      <c r="D178" s="57"/>
      <c r="E178" s="57"/>
      <c r="F178" s="57">
        <v>55000</v>
      </c>
      <c r="G178" s="57">
        <v>55000</v>
      </c>
      <c r="H178" s="57"/>
      <c r="I178" s="57"/>
      <c r="J178" s="57">
        <v>55000</v>
      </c>
      <c r="K178" s="57">
        <v>55000</v>
      </c>
      <c r="L178" s="57"/>
      <c r="M178" s="57">
        <v>4050</v>
      </c>
      <c r="N178" s="57"/>
      <c r="O178" s="57"/>
      <c r="P178" s="64">
        <f t="shared" si="16"/>
        <v>224050</v>
      </c>
    </row>
    <row r="179" spans="1:17" s="8" customFormat="1" ht="15" customHeight="1" x14ac:dyDescent="0.2">
      <c r="A179" s="12" t="s">
        <v>156</v>
      </c>
      <c r="B179" s="80" t="s">
        <v>223</v>
      </c>
      <c r="C179" s="97">
        <v>21200</v>
      </c>
      <c r="D179" s="57"/>
      <c r="E179" s="57">
        <f>C179/6</f>
        <v>3533.3333333333335</v>
      </c>
      <c r="F179" s="57"/>
      <c r="G179" s="57">
        <v>3533.3333333333335</v>
      </c>
      <c r="H179" s="57"/>
      <c r="I179" s="57">
        <v>3533.3333333333335</v>
      </c>
      <c r="J179" s="57"/>
      <c r="K179" s="57">
        <v>3533.3333333333335</v>
      </c>
      <c r="L179" s="57"/>
      <c r="M179" s="57">
        <v>3533.3333333333335</v>
      </c>
      <c r="N179" s="57"/>
      <c r="O179" s="57">
        <v>3533.3333333333335</v>
      </c>
      <c r="P179" s="64">
        <f t="shared" si="16"/>
        <v>21200</v>
      </c>
    </row>
    <row r="180" spans="1:17" s="8" customFormat="1" ht="6.95" customHeight="1" x14ac:dyDescent="0.2">
      <c r="A180" s="12"/>
      <c r="B180" s="80"/>
      <c r="C180" s="97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58"/>
    </row>
    <row r="181" spans="1:17" s="7" customFormat="1" ht="15" customHeight="1" x14ac:dyDescent="0.2">
      <c r="A181" s="15" t="str">
        <f>"TOTAL "&amp;A157</f>
        <v>TOTAL COMMUNICATIONS</v>
      </c>
      <c r="B181" s="84"/>
      <c r="C181" s="101">
        <f>SUM(C159:C180)</f>
        <v>2930150</v>
      </c>
      <c r="D181" s="61">
        <f t="shared" ref="D181:O181" si="17">SUM(D159:D179)</f>
        <v>46688.666666666672</v>
      </c>
      <c r="E181" s="61">
        <f t="shared" si="17"/>
        <v>67888.666666666672</v>
      </c>
      <c r="F181" s="61">
        <f t="shared" si="17"/>
        <v>259688.66666666666</v>
      </c>
      <c r="G181" s="61">
        <f t="shared" si="17"/>
        <v>828888.66666666674</v>
      </c>
      <c r="H181" s="61">
        <f t="shared" si="17"/>
        <v>456688.66666666663</v>
      </c>
      <c r="I181" s="61">
        <f t="shared" si="17"/>
        <v>175888.66666666669</v>
      </c>
      <c r="J181" s="61">
        <f t="shared" si="17"/>
        <v>260688.66666666666</v>
      </c>
      <c r="K181" s="61">
        <f t="shared" si="17"/>
        <v>165088.66666666666</v>
      </c>
      <c r="L181" s="61">
        <f t="shared" si="17"/>
        <v>331488.66666666669</v>
      </c>
      <c r="M181" s="61">
        <f t="shared" si="17"/>
        <v>171938.66666666669</v>
      </c>
      <c r="N181" s="61">
        <f t="shared" si="17"/>
        <v>97324.666666666672</v>
      </c>
      <c r="O181" s="61">
        <f t="shared" si="17"/>
        <v>67888.666666666672</v>
      </c>
      <c r="P181" s="61">
        <f>SUM(D181:O181)</f>
        <v>2930149.9999999995</v>
      </c>
      <c r="Q181" s="8"/>
    </row>
    <row r="182" spans="1:17" s="7" customFormat="1" ht="6.95" customHeight="1" x14ac:dyDescent="0.2">
      <c r="A182" s="11"/>
      <c r="B182" s="86"/>
      <c r="C182" s="103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8"/>
    </row>
    <row r="183" spans="1:17" s="7" customFormat="1" ht="18" customHeight="1" x14ac:dyDescent="0.2">
      <c r="A183" s="118" t="s">
        <v>157</v>
      </c>
      <c r="B183" s="118"/>
      <c r="C183" s="118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8"/>
    </row>
    <row r="184" spans="1:17" s="7" customFormat="1" ht="6.95" customHeight="1" x14ac:dyDescent="0.2">
      <c r="A184" s="10"/>
      <c r="B184" s="83"/>
      <c r="C184" s="100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8"/>
    </row>
    <row r="185" spans="1:17" s="8" customFormat="1" ht="15" customHeight="1" x14ac:dyDescent="0.2">
      <c r="A185" s="12" t="s">
        <v>158</v>
      </c>
      <c r="B185" s="80" t="s">
        <v>219</v>
      </c>
      <c r="C185" s="97">
        <v>110000</v>
      </c>
      <c r="D185" s="63"/>
      <c r="E185" s="63"/>
      <c r="F185" s="63">
        <v>40000</v>
      </c>
      <c r="G185" s="63"/>
      <c r="H185" s="63"/>
      <c r="I185" s="63">
        <v>40000</v>
      </c>
      <c r="J185" s="63"/>
      <c r="K185" s="63"/>
      <c r="L185" s="63"/>
      <c r="M185" s="63">
        <v>30000</v>
      </c>
      <c r="N185" s="63"/>
      <c r="O185" s="63"/>
      <c r="P185" s="64">
        <f t="shared" ref="P185:P194" si="18">SUM(D185:O185)</f>
        <v>110000</v>
      </c>
    </row>
    <row r="186" spans="1:17" s="8" customFormat="1" ht="15" customHeight="1" x14ac:dyDescent="0.2">
      <c r="A186" s="12" t="s">
        <v>159</v>
      </c>
      <c r="B186" s="80" t="s">
        <v>219</v>
      </c>
      <c r="C186" s="97">
        <v>156000</v>
      </c>
      <c r="D186" s="63">
        <f>C186/12</f>
        <v>13000</v>
      </c>
      <c r="E186" s="63">
        <v>13000</v>
      </c>
      <c r="F186" s="63">
        <v>13000</v>
      </c>
      <c r="G186" s="63">
        <v>13000</v>
      </c>
      <c r="H186" s="63">
        <v>13000</v>
      </c>
      <c r="I186" s="63">
        <v>13000</v>
      </c>
      <c r="J186" s="63">
        <v>13000</v>
      </c>
      <c r="K186" s="63">
        <v>13000</v>
      </c>
      <c r="L186" s="63">
        <v>13000</v>
      </c>
      <c r="M186" s="63">
        <v>13000</v>
      </c>
      <c r="N186" s="63">
        <v>13000</v>
      </c>
      <c r="O186" s="63">
        <v>13000</v>
      </c>
      <c r="P186" s="64">
        <f t="shared" si="18"/>
        <v>156000</v>
      </c>
    </row>
    <row r="187" spans="1:17" s="8" customFormat="1" ht="15" customHeight="1" x14ac:dyDescent="0.2">
      <c r="A187" s="12" t="s">
        <v>160</v>
      </c>
      <c r="B187" s="80" t="s">
        <v>219</v>
      </c>
      <c r="C187" s="97">
        <v>130000</v>
      </c>
      <c r="D187" s="63"/>
      <c r="E187" s="63"/>
      <c r="F187" s="63"/>
      <c r="G187" s="63"/>
      <c r="H187" s="63"/>
      <c r="I187" s="63"/>
      <c r="J187" s="63"/>
      <c r="K187" s="63"/>
      <c r="L187" s="63"/>
      <c r="M187" s="63">
        <v>130000</v>
      </c>
      <c r="N187" s="63"/>
      <c r="O187" s="63"/>
      <c r="P187" s="64">
        <f t="shared" si="18"/>
        <v>130000</v>
      </c>
    </row>
    <row r="188" spans="1:17" s="8" customFormat="1" ht="15" customHeight="1" x14ac:dyDescent="0.2">
      <c r="A188" s="12" t="s">
        <v>161</v>
      </c>
      <c r="B188" s="80" t="s">
        <v>219</v>
      </c>
      <c r="C188" s="97">
        <v>30000</v>
      </c>
      <c r="D188" s="63"/>
      <c r="E188" s="63"/>
      <c r="F188" s="63"/>
      <c r="G188" s="63"/>
      <c r="H188" s="63"/>
      <c r="I188" s="63"/>
      <c r="J188" s="63"/>
      <c r="K188" s="63"/>
      <c r="L188" s="63"/>
      <c r="M188" s="63">
        <v>30000</v>
      </c>
      <c r="N188" s="63"/>
      <c r="O188" s="63"/>
      <c r="P188" s="64">
        <f t="shared" si="18"/>
        <v>30000</v>
      </c>
    </row>
    <row r="189" spans="1:17" s="8" customFormat="1" ht="15" customHeight="1" x14ac:dyDescent="0.2">
      <c r="A189" s="12" t="s">
        <v>274</v>
      </c>
      <c r="B189" s="80" t="s">
        <v>219</v>
      </c>
      <c r="C189" s="97">
        <v>600000</v>
      </c>
      <c r="D189" s="63"/>
      <c r="E189" s="63"/>
      <c r="F189" s="63">
        <v>300000</v>
      </c>
      <c r="G189" s="63">
        <v>150000</v>
      </c>
      <c r="H189" s="63">
        <v>150000</v>
      </c>
      <c r="I189" s="63"/>
      <c r="J189" s="63"/>
      <c r="K189" s="63"/>
      <c r="L189" s="63"/>
      <c r="M189" s="63"/>
      <c r="N189" s="63"/>
      <c r="O189" s="57"/>
      <c r="P189" s="64">
        <f t="shared" si="18"/>
        <v>600000</v>
      </c>
    </row>
    <row r="190" spans="1:17" s="7" customFormat="1" ht="15" customHeight="1" x14ac:dyDescent="0.2">
      <c r="A190" s="12" t="s">
        <v>162</v>
      </c>
      <c r="B190" s="80" t="s">
        <v>219</v>
      </c>
      <c r="C190" s="97">
        <v>1000000</v>
      </c>
      <c r="D190" s="65"/>
      <c r="E190" s="65">
        <v>500000</v>
      </c>
      <c r="F190" s="65">
        <v>500000</v>
      </c>
      <c r="G190" s="65"/>
      <c r="H190" s="65"/>
      <c r="I190" s="65"/>
      <c r="J190" s="65"/>
      <c r="K190" s="65"/>
      <c r="L190" s="65"/>
      <c r="M190" s="65"/>
      <c r="N190" s="65"/>
      <c r="O190" s="59"/>
      <c r="P190" s="64">
        <f t="shared" si="18"/>
        <v>1000000</v>
      </c>
      <c r="Q190" s="8"/>
    </row>
    <row r="191" spans="1:17" s="8" customFormat="1" ht="15" customHeight="1" x14ac:dyDescent="0.2">
      <c r="A191" s="12" t="s">
        <v>163</v>
      </c>
      <c r="B191" s="80" t="s">
        <v>219</v>
      </c>
      <c r="C191" s="97">
        <v>20000</v>
      </c>
      <c r="D191" s="63"/>
      <c r="E191" s="63"/>
      <c r="F191" s="63"/>
      <c r="G191" s="63"/>
      <c r="H191" s="63"/>
      <c r="I191" s="63"/>
      <c r="J191" s="63"/>
      <c r="K191" s="63">
        <v>20000</v>
      </c>
      <c r="L191" s="63"/>
      <c r="M191" s="63"/>
      <c r="N191" s="63"/>
      <c r="O191" s="63"/>
      <c r="P191" s="64">
        <f t="shared" si="18"/>
        <v>20000</v>
      </c>
    </row>
    <row r="192" spans="1:17" s="8" customFormat="1" ht="15" customHeight="1" x14ac:dyDescent="0.2">
      <c r="A192" s="12" t="s">
        <v>164</v>
      </c>
      <c r="B192" s="80" t="s">
        <v>219</v>
      </c>
      <c r="C192" s="97">
        <v>0</v>
      </c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4">
        <f t="shared" si="18"/>
        <v>0</v>
      </c>
    </row>
    <row r="193" spans="1:17" s="8" customFormat="1" ht="15" customHeight="1" x14ac:dyDescent="0.2">
      <c r="A193" s="12" t="s">
        <v>275</v>
      </c>
      <c r="B193" s="80" t="s">
        <v>220</v>
      </c>
      <c r="C193" s="97">
        <v>20000</v>
      </c>
      <c r="D193" s="63"/>
      <c r="E193" s="63"/>
      <c r="F193" s="63">
        <v>20000</v>
      </c>
      <c r="G193" s="63"/>
      <c r="H193" s="63"/>
      <c r="I193" s="63"/>
      <c r="J193" s="63"/>
      <c r="K193" s="63"/>
      <c r="L193" s="63"/>
      <c r="M193" s="63"/>
      <c r="N193" s="63"/>
      <c r="O193" s="63"/>
      <c r="P193" s="64">
        <f t="shared" si="18"/>
        <v>20000</v>
      </c>
    </row>
    <row r="194" spans="1:17" s="8" customFormat="1" ht="15" customHeight="1" x14ac:dyDescent="0.2">
      <c r="A194" s="12" t="s">
        <v>276</v>
      </c>
      <c r="B194" s="80" t="s">
        <v>220</v>
      </c>
      <c r="C194" s="97">
        <v>30000</v>
      </c>
      <c r="D194" s="63"/>
      <c r="E194" s="63"/>
      <c r="F194" s="63"/>
      <c r="G194" s="63"/>
      <c r="H194" s="63"/>
      <c r="I194" s="63"/>
      <c r="J194" s="63">
        <v>30000</v>
      </c>
      <c r="K194" s="63"/>
      <c r="L194" s="63"/>
      <c r="M194" s="63"/>
      <c r="N194" s="63"/>
      <c r="O194" s="63"/>
      <c r="P194" s="64">
        <f t="shared" si="18"/>
        <v>30000</v>
      </c>
    </row>
    <row r="195" spans="1:17" s="7" customFormat="1" ht="6.95" customHeight="1" x14ac:dyDescent="0.2">
      <c r="A195" s="13"/>
      <c r="B195" s="80"/>
      <c r="C195" s="97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52"/>
      <c r="P195" s="53"/>
      <c r="Q195" s="8"/>
    </row>
    <row r="196" spans="1:17" s="8" customFormat="1" ht="15" customHeight="1" x14ac:dyDescent="0.2">
      <c r="A196" s="16" t="str">
        <f>"TOTAL "&amp;A183</f>
        <v>TOTAL EVENTS</v>
      </c>
      <c r="B196" s="84"/>
      <c r="C196" s="101">
        <f>SUM(C185:C195)</f>
        <v>2096000</v>
      </c>
      <c r="D196" s="71">
        <f t="shared" ref="D196:O196" si="19">SUM(D185:D194)</f>
        <v>13000</v>
      </c>
      <c r="E196" s="71">
        <f t="shared" si="19"/>
        <v>513000</v>
      </c>
      <c r="F196" s="71">
        <f t="shared" si="19"/>
        <v>873000</v>
      </c>
      <c r="G196" s="71">
        <f t="shared" si="19"/>
        <v>163000</v>
      </c>
      <c r="H196" s="71">
        <f t="shared" si="19"/>
        <v>163000</v>
      </c>
      <c r="I196" s="71">
        <f t="shared" si="19"/>
        <v>53000</v>
      </c>
      <c r="J196" s="71">
        <f t="shared" si="19"/>
        <v>43000</v>
      </c>
      <c r="K196" s="71">
        <f t="shared" si="19"/>
        <v>33000</v>
      </c>
      <c r="L196" s="71">
        <f t="shared" si="19"/>
        <v>13000</v>
      </c>
      <c r="M196" s="71">
        <f t="shared" si="19"/>
        <v>203000</v>
      </c>
      <c r="N196" s="71">
        <f t="shared" si="19"/>
        <v>13000</v>
      </c>
      <c r="O196" s="71">
        <f t="shared" si="19"/>
        <v>13000</v>
      </c>
      <c r="P196" s="71">
        <f>SUM(D196:O196)</f>
        <v>2096000</v>
      </c>
    </row>
    <row r="197" spans="1:17" s="7" customFormat="1" ht="6.95" customHeight="1" x14ac:dyDescent="0.2">
      <c r="A197" s="11"/>
      <c r="B197" s="86"/>
      <c r="C197" s="103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8"/>
    </row>
    <row r="198" spans="1:17" s="7" customFormat="1" ht="18" customHeight="1" x14ac:dyDescent="0.2">
      <c r="A198" s="118" t="s">
        <v>165</v>
      </c>
      <c r="B198" s="118"/>
      <c r="C198" s="118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8"/>
    </row>
    <row r="199" spans="1:17" s="7" customFormat="1" ht="6.95" customHeight="1" x14ac:dyDescent="0.2">
      <c r="A199" s="10"/>
      <c r="B199" s="83"/>
      <c r="C199" s="100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8"/>
    </row>
    <row r="200" spans="1:17" s="8" customFormat="1" ht="15" customHeight="1" x14ac:dyDescent="0.2">
      <c r="A200" s="12" t="s">
        <v>166</v>
      </c>
      <c r="B200" s="80" t="s">
        <v>233</v>
      </c>
      <c r="C200" s="97">
        <v>240000</v>
      </c>
      <c r="D200" s="57"/>
      <c r="E200" s="57"/>
      <c r="F200" s="57">
        <v>30000</v>
      </c>
      <c r="G200" s="57">
        <f>(F200/9)+90000</f>
        <v>93333.333333333328</v>
      </c>
      <c r="H200" s="57">
        <v>14583.375</v>
      </c>
      <c r="I200" s="57">
        <v>14583.375</v>
      </c>
      <c r="J200" s="57">
        <v>14583.375</v>
      </c>
      <c r="K200" s="57">
        <v>14583.375</v>
      </c>
      <c r="L200" s="57">
        <v>14583.375</v>
      </c>
      <c r="M200" s="57">
        <v>14583.375</v>
      </c>
      <c r="N200" s="57">
        <v>14583.375</v>
      </c>
      <c r="O200" s="57">
        <v>14583.375</v>
      </c>
      <c r="P200" s="64">
        <f>SUM(D200:O200)</f>
        <v>240000.33333333331</v>
      </c>
    </row>
    <row r="201" spans="1:17" s="8" customFormat="1" ht="15" customHeight="1" x14ac:dyDescent="0.2">
      <c r="A201" s="12" t="s">
        <v>167</v>
      </c>
      <c r="B201" s="80" t="s">
        <v>219</v>
      </c>
      <c r="C201" s="97">
        <v>20000</v>
      </c>
      <c r="D201" s="57">
        <f>C201/12</f>
        <v>1666.6666666666667</v>
      </c>
      <c r="E201" s="57">
        <v>1666.6666666666667</v>
      </c>
      <c r="F201" s="57">
        <v>1666.6666666666667</v>
      </c>
      <c r="G201" s="57">
        <v>1666.6666666666667</v>
      </c>
      <c r="H201" s="57">
        <v>1666.6666666666667</v>
      </c>
      <c r="I201" s="57">
        <v>1666.6666666666667</v>
      </c>
      <c r="J201" s="57">
        <v>1666.6666666666667</v>
      </c>
      <c r="K201" s="57">
        <v>1666.6666666666667</v>
      </c>
      <c r="L201" s="57">
        <v>1666.6666666666667</v>
      </c>
      <c r="M201" s="57">
        <v>1666.6666666666667</v>
      </c>
      <c r="N201" s="57">
        <v>1666.6666666666667</v>
      </c>
      <c r="O201" s="57">
        <v>1666.6666666666667</v>
      </c>
      <c r="P201" s="64">
        <f>SUM(D201:O201)</f>
        <v>20000</v>
      </c>
    </row>
    <row r="202" spans="1:17" s="8" customFormat="1" ht="15" customHeight="1" x14ac:dyDescent="0.2">
      <c r="A202" s="12" t="s">
        <v>124</v>
      </c>
      <c r="B202" s="80" t="s">
        <v>219</v>
      </c>
      <c r="C202" s="97">
        <v>140000</v>
      </c>
      <c r="D202" s="57">
        <f>C202/12</f>
        <v>11666.666666666666</v>
      </c>
      <c r="E202" s="57">
        <v>11666.666666666666</v>
      </c>
      <c r="F202" s="57">
        <v>11666.666666666666</v>
      </c>
      <c r="G202" s="57">
        <v>11666.666666666666</v>
      </c>
      <c r="H202" s="57">
        <v>11666.666666666666</v>
      </c>
      <c r="I202" s="57">
        <v>11666.666666666666</v>
      </c>
      <c r="J202" s="57">
        <v>11666.666666666666</v>
      </c>
      <c r="K202" s="57">
        <v>11666.666666666666</v>
      </c>
      <c r="L202" s="57">
        <v>11666.666666666666</v>
      </c>
      <c r="M202" s="57">
        <v>11666.666666666666</v>
      </c>
      <c r="N202" s="57">
        <v>11666.666666666666</v>
      </c>
      <c r="O202" s="57">
        <v>11666.666666666666</v>
      </c>
      <c r="P202" s="64">
        <f>SUM(D202:O202)</f>
        <v>140000.00000000003</v>
      </c>
    </row>
    <row r="203" spans="1:17" s="8" customFormat="1" ht="15" customHeight="1" x14ac:dyDescent="0.2">
      <c r="A203" s="12" t="s">
        <v>168</v>
      </c>
      <c r="B203" s="80" t="s">
        <v>218</v>
      </c>
      <c r="C203" s="97">
        <v>50000</v>
      </c>
      <c r="D203" s="57"/>
      <c r="E203" s="57"/>
      <c r="F203" s="57">
        <v>20000</v>
      </c>
      <c r="G203" s="57"/>
      <c r="H203" s="57"/>
      <c r="I203" s="57"/>
      <c r="J203" s="57">
        <v>20000</v>
      </c>
      <c r="K203" s="57"/>
      <c r="L203" s="57"/>
      <c r="M203" s="57">
        <v>10000</v>
      </c>
      <c r="N203" s="57"/>
      <c r="O203" s="57"/>
      <c r="P203" s="64">
        <f t="shared" ref="P203:P214" si="20">SUM(D203:O203)</f>
        <v>50000</v>
      </c>
    </row>
    <row r="204" spans="1:17" s="8" customFormat="1" ht="15" customHeight="1" x14ac:dyDescent="0.2">
      <c r="A204" s="12" t="s">
        <v>169</v>
      </c>
      <c r="B204" s="80" t="s">
        <v>218</v>
      </c>
      <c r="C204" s="97">
        <v>40000</v>
      </c>
      <c r="D204" s="57"/>
      <c r="E204" s="57"/>
      <c r="F204" s="57">
        <v>20000</v>
      </c>
      <c r="G204" s="57"/>
      <c r="H204" s="57"/>
      <c r="I204" s="57"/>
      <c r="J204" s="57"/>
      <c r="K204" s="57">
        <v>20000</v>
      </c>
      <c r="L204" s="57"/>
      <c r="M204" s="57"/>
      <c r="N204" s="57"/>
      <c r="O204" s="57"/>
      <c r="P204" s="64">
        <f t="shared" si="20"/>
        <v>40000</v>
      </c>
    </row>
    <row r="205" spans="1:17" s="8" customFormat="1" ht="15" customHeight="1" x14ac:dyDescent="0.2">
      <c r="A205" s="12" t="s">
        <v>170</v>
      </c>
      <c r="B205" s="80" t="s">
        <v>218</v>
      </c>
      <c r="C205" s="97">
        <v>30000</v>
      </c>
      <c r="D205" s="57"/>
      <c r="E205" s="57"/>
      <c r="F205" s="57"/>
      <c r="G205" s="57">
        <v>15000</v>
      </c>
      <c r="H205" s="57"/>
      <c r="I205" s="57"/>
      <c r="J205" s="57"/>
      <c r="K205" s="57">
        <v>15000</v>
      </c>
      <c r="L205" s="57"/>
      <c r="M205" s="57"/>
      <c r="N205" s="57"/>
      <c r="O205" s="57"/>
      <c r="P205" s="64">
        <f t="shared" si="20"/>
        <v>30000</v>
      </c>
    </row>
    <row r="206" spans="1:17" s="8" customFormat="1" ht="15" customHeight="1" x14ac:dyDescent="0.2">
      <c r="A206" s="12" t="s">
        <v>171</v>
      </c>
      <c r="B206" s="80" t="s">
        <v>218</v>
      </c>
      <c r="C206" s="97">
        <v>30000</v>
      </c>
      <c r="D206" s="57"/>
      <c r="E206" s="57"/>
      <c r="F206" s="57"/>
      <c r="G206" s="57"/>
      <c r="H206" s="57">
        <v>15000</v>
      </c>
      <c r="I206" s="57"/>
      <c r="J206" s="57"/>
      <c r="K206" s="57"/>
      <c r="L206" s="57">
        <v>15000</v>
      </c>
      <c r="M206" s="57"/>
      <c r="N206" s="57"/>
      <c r="O206" s="57"/>
      <c r="P206" s="64">
        <f t="shared" si="20"/>
        <v>30000</v>
      </c>
    </row>
    <row r="207" spans="1:17" s="8" customFormat="1" ht="15" customHeight="1" x14ac:dyDescent="0.2">
      <c r="A207" s="12" t="s">
        <v>172</v>
      </c>
      <c r="B207" s="80" t="s">
        <v>218</v>
      </c>
      <c r="C207" s="97">
        <v>20000</v>
      </c>
      <c r="D207" s="57"/>
      <c r="E207" s="57"/>
      <c r="F207" s="57"/>
      <c r="G207" s="57"/>
      <c r="H207" s="57"/>
      <c r="I207" s="57">
        <v>10000</v>
      </c>
      <c r="J207" s="57"/>
      <c r="K207" s="57"/>
      <c r="L207" s="57"/>
      <c r="M207" s="57">
        <v>10000</v>
      </c>
      <c r="N207" s="57"/>
      <c r="O207" s="57"/>
      <c r="P207" s="64">
        <f t="shared" si="20"/>
        <v>20000</v>
      </c>
    </row>
    <row r="208" spans="1:17" s="8" customFormat="1" ht="15" customHeight="1" x14ac:dyDescent="0.2">
      <c r="A208" s="12" t="s">
        <v>277</v>
      </c>
      <c r="B208" s="80" t="s">
        <v>218</v>
      </c>
      <c r="C208" s="97">
        <v>10000</v>
      </c>
      <c r="D208" s="57"/>
      <c r="E208" s="57"/>
      <c r="F208" s="57"/>
      <c r="G208" s="57"/>
      <c r="H208" s="57">
        <v>5000</v>
      </c>
      <c r="I208" s="57"/>
      <c r="J208" s="57"/>
      <c r="K208" s="57"/>
      <c r="L208" s="57">
        <v>5000</v>
      </c>
      <c r="M208" s="57"/>
      <c r="N208" s="57"/>
      <c r="O208" s="57"/>
      <c r="P208" s="64">
        <f t="shared" si="20"/>
        <v>10000</v>
      </c>
    </row>
    <row r="209" spans="1:17" s="8" customFormat="1" ht="15" customHeight="1" x14ac:dyDescent="0.2">
      <c r="A209" s="12" t="s">
        <v>173</v>
      </c>
      <c r="B209" s="80" t="s">
        <v>218</v>
      </c>
      <c r="C209" s="97">
        <v>3000</v>
      </c>
      <c r="D209" s="57"/>
      <c r="E209" s="57"/>
      <c r="F209" s="57"/>
      <c r="G209" s="57">
        <v>1500</v>
      </c>
      <c r="H209" s="57"/>
      <c r="I209" s="57"/>
      <c r="J209" s="57"/>
      <c r="K209" s="57"/>
      <c r="L209" s="57">
        <v>1500</v>
      </c>
      <c r="M209" s="57"/>
      <c r="N209" s="57"/>
      <c r="O209" s="57"/>
      <c r="P209" s="64">
        <f t="shared" si="20"/>
        <v>3000</v>
      </c>
    </row>
    <row r="210" spans="1:17" s="8" customFormat="1" ht="15" customHeight="1" x14ac:dyDescent="0.2">
      <c r="A210" s="12" t="s">
        <v>174</v>
      </c>
      <c r="B210" s="80" t="s">
        <v>234</v>
      </c>
      <c r="C210" s="97">
        <v>3000</v>
      </c>
      <c r="D210" s="57"/>
      <c r="E210" s="57"/>
      <c r="F210" s="57"/>
      <c r="G210" s="57"/>
      <c r="H210" s="57">
        <v>1500</v>
      </c>
      <c r="I210" s="57"/>
      <c r="J210" s="57"/>
      <c r="K210" s="57"/>
      <c r="L210" s="57"/>
      <c r="M210" s="57">
        <v>1500</v>
      </c>
      <c r="N210" s="57"/>
      <c r="O210" s="57"/>
      <c r="P210" s="64">
        <f t="shared" si="20"/>
        <v>3000</v>
      </c>
    </row>
    <row r="211" spans="1:17" s="8" customFormat="1" ht="15" customHeight="1" x14ac:dyDescent="0.2">
      <c r="A211" s="12" t="s">
        <v>175</v>
      </c>
      <c r="B211" s="80" t="s">
        <v>219</v>
      </c>
      <c r="C211" s="97">
        <v>9000</v>
      </c>
      <c r="D211" s="57">
        <f>C211/12</f>
        <v>750</v>
      </c>
      <c r="E211" s="57">
        <v>750</v>
      </c>
      <c r="F211" s="57">
        <v>750</v>
      </c>
      <c r="G211" s="57">
        <v>750</v>
      </c>
      <c r="H211" s="57">
        <v>750</v>
      </c>
      <c r="I211" s="57">
        <v>750</v>
      </c>
      <c r="J211" s="57">
        <v>750</v>
      </c>
      <c r="K211" s="57">
        <v>750</v>
      </c>
      <c r="L211" s="57">
        <v>750</v>
      </c>
      <c r="M211" s="57">
        <v>750</v>
      </c>
      <c r="N211" s="57">
        <v>750</v>
      </c>
      <c r="O211" s="57">
        <v>750</v>
      </c>
      <c r="P211" s="64">
        <f t="shared" si="20"/>
        <v>9000</v>
      </c>
    </row>
    <row r="212" spans="1:17" s="7" customFormat="1" ht="15" customHeight="1" x14ac:dyDescent="0.2">
      <c r="A212" s="12" t="s">
        <v>176</v>
      </c>
      <c r="B212" s="80" t="s">
        <v>235</v>
      </c>
      <c r="C212" s="97">
        <v>200000</v>
      </c>
      <c r="D212" s="59"/>
      <c r="E212" s="59"/>
      <c r="F212" s="59"/>
      <c r="G212" s="59">
        <v>50000</v>
      </c>
      <c r="H212" s="59"/>
      <c r="I212" s="59"/>
      <c r="J212" s="59">
        <v>50000</v>
      </c>
      <c r="K212" s="59"/>
      <c r="L212" s="59"/>
      <c r="M212" s="59">
        <v>50000</v>
      </c>
      <c r="N212" s="65"/>
      <c r="O212" s="59">
        <v>50000</v>
      </c>
      <c r="P212" s="64">
        <f t="shared" si="20"/>
        <v>200000</v>
      </c>
      <c r="Q212" s="8"/>
    </row>
    <row r="213" spans="1:17" s="8" customFormat="1" ht="15" customHeight="1" x14ac:dyDescent="0.2">
      <c r="A213" s="12" t="s">
        <v>177</v>
      </c>
      <c r="B213" s="80" t="s">
        <v>218</v>
      </c>
      <c r="C213" s="97">
        <v>90000</v>
      </c>
      <c r="D213" s="57"/>
      <c r="E213" s="57"/>
      <c r="F213" s="57">
        <v>90000</v>
      </c>
      <c r="G213" s="57"/>
      <c r="H213" s="57"/>
      <c r="I213" s="57"/>
      <c r="J213" s="57"/>
      <c r="K213" s="57"/>
      <c r="L213" s="57"/>
      <c r="M213" s="57"/>
      <c r="N213" s="57"/>
      <c r="O213" s="57"/>
      <c r="P213" s="64">
        <f t="shared" si="20"/>
        <v>90000</v>
      </c>
    </row>
    <row r="214" spans="1:17" s="7" customFormat="1" ht="15" customHeight="1" x14ac:dyDescent="0.2">
      <c r="A214" s="12" t="s">
        <v>140</v>
      </c>
      <c r="B214" s="80" t="s">
        <v>218</v>
      </c>
      <c r="C214" s="97">
        <v>20000</v>
      </c>
      <c r="D214" s="59"/>
      <c r="E214" s="59"/>
      <c r="F214" s="59"/>
      <c r="G214" s="59"/>
      <c r="H214" s="59"/>
      <c r="I214" s="59">
        <v>10000</v>
      </c>
      <c r="J214" s="59"/>
      <c r="K214" s="59"/>
      <c r="L214" s="59"/>
      <c r="M214" s="59"/>
      <c r="N214" s="59">
        <v>10000</v>
      </c>
      <c r="O214" s="59"/>
      <c r="P214" s="53">
        <f t="shared" si="20"/>
        <v>20000</v>
      </c>
      <c r="Q214" s="8"/>
    </row>
    <row r="215" spans="1:17" s="7" customFormat="1" ht="15" customHeight="1" x14ac:dyDescent="0.2">
      <c r="A215" s="12" t="s">
        <v>278</v>
      </c>
      <c r="B215" s="80" t="s">
        <v>279</v>
      </c>
      <c r="C215" s="97">
        <v>30000</v>
      </c>
      <c r="D215" s="59">
        <f>C215/12</f>
        <v>2500</v>
      </c>
      <c r="E215" s="59">
        <v>2500</v>
      </c>
      <c r="F215" s="59">
        <v>2500</v>
      </c>
      <c r="G215" s="59">
        <v>2500</v>
      </c>
      <c r="H215" s="59">
        <v>2500</v>
      </c>
      <c r="I215" s="59">
        <v>2500</v>
      </c>
      <c r="J215" s="59">
        <v>2500</v>
      </c>
      <c r="K215" s="59">
        <v>2500</v>
      </c>
      <c r="L215" s="59">
        <v>2500</v>
      </c>
      <c r="M215" s="59">
        <v>2500</v>
      </c>
      <c r="N215" s="59">
        <v>2500</v>
      </c>
      <c r="O215" s="59">
        <v>2500</v>
      </c>
      <c r="P215" s="53">
        <f t="shared" ref="P215" si="21">SUM(D215:O215)</f>
        <v>30000</v>
      </c>
      <c r="Q215" s="8"/>
    </row>
    <row r="216" spans="1:17" s="8" customFormat="1" ht="6.95" customHeight="1" x14ac:dyDescent="0.2">
      <c r="A216" s="12"/>
      <c r="B216" s="80"/>
      <c r="C216" s="97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4"/>
    </row>
    <row r="217" spans="1:17" s="7" customFormat="1" ht="15" customHeight="1" x14ac:dyDescent="0.2">
      <c r="A217" s="15" t="str">
        <f>"TOTAL "&amp;A198</f>
        <v>TOTAL TOURISM SERVICES</v>
      </c>
      <c r="B217" s="84"/>
      <c r="C217" s="101">
        <f>SUM(C200:C216)</f>
        <v>935000</v>
      </c>
      <c r="D217" s="61">
        <f>SUM(D200:D215)</f>
        <v>16583.333333333332</v>
      </c>
      <c r="E217" s="61">
        <f t="shared" ref="E217:O217" si="22">SUM(E200:E215)</f>
        <v>16583.333333333332</v>
      </c>
      <c r="F217" s="61">
        <f t="shared" si="22"/>
        <v>176583.33333333334</v>
      </c>
      <c r="G217" s="61">
        <f t="shared" si="22"/>
        <v>176416.66666666669</v>
      </c>
      <c r="H217" s="61">
        <f t="shared" si="22"/>
        <v>52666.708333333328</v>
      </c>
      <c r="I217" s="61">
        <f t="shared" si="22"/>
        <v>51166.708333333328</v>
      </c>
      <c r="J217" s="61">
        <f t="shared" si="22"/>
        <v>101166.70833333333</v>
      </c>
      <c r="K217" s="61">
        <f t="shared" si="22"/>
        <v>66166.708333333328</v>
      </c>
      <c r="L217" s="61">
        <f t="shared" si="22"/>
        <v>52666.708333333328</v>
      </c>
      <c r="M217" s="61">
        <f t="shared" si="22"/>
        <v>102666.70833333333</v>
      </c>
      <c r="N217" s="61">
        <f t="shared" si="22"/>
        <v>41166.708333333328</v>
      </c>
      <c r="O217" s="61">
        <f t="shared" si="22"/>
        <v>81166.708333333328</v>
      </c>
      <c r="P217" s="61">
        <f>SUM(D217:O217)</f>
        <v>935000.33333333349</v>
      </c>
      <c r="Q217" s="8"/>
    </row>
    <row r="218" spans="1:17" s="7" customFormat="1" ht="6.95" customHeight="1" x14ac:dyDescent="0.2">
      <c r="A218" s="11"/>
      <c r="B218" s="86"/>
      <c r="C218" s="103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8"/>
    </row>
    <row r="219" spans="1:17" s="7" customFormat="1" ht="18" customHeight="1" x14ac:dyDescent="0.2">
      <c r="A219" s="118" t="s">
        <v>178</v>
      </c>
      <c r="B219" s="118"/>
      <c r="C219" s="118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8"/>
    </row>
    <row r="220" spans="1:17" s="7" customFormat="1" ht="6.95" customHeight="1" x14ac:dyDescent="0.2">
      <c r="A220" s="10"/>
      <c r="B220" s="83"/>
      <c r="C220" s="100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8"/>
    </row>
    <row r="221" spans="1:17" s="8" customFormat="1" ht="15" customHeight="1" x14ac:dyDescent="0.2">
      <c r="A221" s="12" t="s">
        <v>179</v>
      </c>
      <c r="B221" s="80" t="s">
        <v>219</v>
      </c>
      <c r="C221" s="97">
        <v>270000</v>
      </c>
      <c r="D221" s="57">
        <f>C221/12</f>
        <v>22500</v>
      </c>
      <c r="E221" s="57">
        <v>22500</v>
      </c>
      <c r="F221" s="57">
        <v>22500</v>
      </c>
      <c r="G221" s="57">
        <v>22500</v>
      </c>
      <c r="H221" s="57">
        <v>22500</v>
      </c>
      <c r="I221" s="57">
        <v>22500</v>
      </c>
      <c r="J221" s="57">
        <v>22500</v>
      </c>
      <c r="K221" s="57">
        <v>22500</v>
      </c>
      <c r="L221" s="57">
        <v>22500</v>
      </c>
      <c r="M221" s="57">
        <v>22500</v>
      </c>
      <c r="N221" s="57">
        <v>22500</v>
      </c>
      <c r="O221" s="57">
        <v>22500</v>
      </c>
      <c r="P221" s="64">
        <f>SUM(D221:O221)</f>
        <v>270000</v>
      </c>
    </row>
    <row r="222" spans="1:17" s="7" customFormat="1" ht="15" customHeight="1" x14ac:dyDescent="0.2">
      <c r="A222" s="12" t="s">
        <v>180</v>
      </c>
      <c r="B222" s="80" t="s">
        <v>219</v>
      </c>
      <c r="C222" s="97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3">
        <f>SUM(D222:O222)</f>
        <v>0</v>
      </c>
      <c r="Q222" s="8"/>
    </row>
    <row r="223" spans="1:17" s="8" customFormat="1" ht="6.95" customHeight="1" x14ac:dyDescent="0.2">
      <c r="A223" s="12"/>
      <c r="B223" s="80"/>
      <c r="C223" s="97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4"/>
    </row>
    <row r="224" spans="1:17" s="7" customFormat="1" ht="15" customHeight="1" x14ac:dyDescent="0.2">
      <c r="A224" s="15" t="str">
        <f>"TOTAL "&amp;A219</f>
        <v xml:space="preserve">TOTAL PENANG CENTRE OF EDUCATION TOURISM </v>
      </c>
      <c r="B224" s="84"/>
      <c r="C224" s="101">
        <f>SUM(C221:C223)</f>
        <v>270000</v>
      </c>
      <c r="D224" s="61">
        <f>SUM(D221:D222)</f>
        <v>22500</v>
      </c>
      <c r="E224" s="61">
        <f t="shared" ref="E224:O224" si="23">SUM(E221:E222)</f>
        <v>22500</v>
      </c>
      <c r="F224" s="61">
        <f t="shared" si="23"/>
        <v>22500</v>
      </c>
      <c r="G224" s="61">
        <f t="shared" si="23"/>
        <v>22500</v>
      </c>
      <c r="H224" s="61">
        <f t="shared" si="23"/>
        <v>22500</v>
      </c>
      <c r="I224" s="61">
        <f t="shared" si="23"/>
        <v>22500</v>
      </c>
      <c r="J224" s="61">
        <f t="shared" si="23"/>
        <v>22500</v>
      </c>
      <c r="K224" s="61">
        <f t="shared" si="23"/>
        <v>22500</v>
      </c>
      <c r="L224" s="61">
        <f t="shared" si="23"/>
        <v>22500</v>
      </c>
      <c r="M224" s="61">
        <f t="shared" si="23"/>
        <v>22500</v>
      </c>
      <c r="N224" s="61">
        <f t="shared" si="23"/>
        <v>22500</v>
      </c>
      <c r="O224" s="61">
        <f t="shared" si="23"/>
        <v>22500</v>
      </c>
      <c r="P224" s="61">
        <f>SUM(D224:O224)</f>
        <v>270000</v>
      </c>
      <c r="Q224" s="8"/>
    </row>
    <row r="225" spans="1:18" s="7" customFormat="1" ht="6.95" customHeight="1" x14ac:dyDescent="0.2">
      <c r="A225" s="11"/>
      <c r="B225" s="86"/>
      <c r="C225" s="103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8"/>
    </row>
    <row r="226" spans="1:18" s="7" customFormat="1" ht="18" customHeight="1" x14ac:dyDescent="0.2">
      <c r="A226" s="118" t="s">
        <v>280</v>
      </c>
      <c r="B226" s="118"/>
      <c r="C226" s="118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8"/>
    </row>
    <row r="227" spans="1:18" s="7" customFormat="1" ht="6.95" customHeight="1" x14ac:dyDescent="0.2">
      <c r="A227" s="10"/>
      <c r="B227" s="83"/>
      <c r="C227" s="100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8"/>
    </row>
    <row r="228" spans="1:18" s="8" customFormat="1" ht="15" customHeight="1" x14ac:dyDescent="0.2">
      <c r="A228" s="12" t="s">
        <v>281</v>
      </c>
      <c r="B228" s="80" t="s">
        <v>219</v>
      </c>
      <c r="C228" s="97">
        <v>200000</v>
      </c>
      <c r="D228" s="57">
        <f>C228/12</f>
        <v>16666.666666666668</v>
      </c>
      <c r="E228" s="57">
        <v>16666.666666666668</v>
      </c>
      <c r="F228" s="57">
        <v>16666.666666666668</v>
      </c>
      <c r="G228" s="57">
        <v>16666.666666666668</v>
      </c>
      <c r="H228" s="57">
        <v>16666.666666666668</v>
      </c>
      <c r="I228" s="57">
        <v>16666.666666666668</v>
      </c>
      <c r="J228" s="57">
        <v>16666.666666666668</v>
      </c>
      <c r="K228" s="57">
        <v>16666.666666666668</v>
      </c>
      <c r="L228" s="57">
        <v>16666.666666666668</v>
      </c>
      <c r="M228" s="57">
        <v>16666.666666666668</v>
      </c>
      <c r="N228" s="57">
        <v>16666.666666666668</v>
      </c>
      <c r="O228" s="57">
        <v>16666.666666666668</v>
      </c>
      <c r="P228" s="64">
        <f>SUM(D228:O228)</f>
        <v>199999.99999999997</v>
      </c>
    </row>
    <row r="229" spans="1:18" s="7" customFormat="1" ht="15" customHeight="1" x14ac:dyDescent="0.2">
      <c r="A229" s="12" t="s">
        <v>180</v>
      </c>
      <c r="B229" s="80" t="s">
        <v>219</v>
      </c>
      <c r="C229" s="97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3">
        <f>SUM(D229:O229)</f>
        <v>0</v>
      </c>
      <c r="Q229" s="8"/>
    </row>
    <row r="230" spans="1:18" s="8" customFormat="1" ht="6.95" customHeight="1" x14ac:dyDescent="0.2">
      <c r="A230" s="12"/>
      <c r="B230" s="80"/>
      <c r="C230" s="97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4"/>
    </row>
    <row r="231" spans="1:18" s="7" customFormat="1" ht="15" customHeight="1" x14ac:dyDescent="0.2">
      <c r="A231" s="15" t="str">
        <f>"TOTAL "&amp;A226</f>
        <v xml:space="preserve">TOTAL PENANG CENTRE MEDICAL TOURISM </v>
      </c>
      <c r="B231" s="84"/>
      <c r="C231" s="101">
        <f>SUM(C228:C230)</f>
        <v>200000</v>
      </c>
      <c r="D231" s="61">
        <f t="shared" ref="D231:O231" si="24">SUM(D228:D229)</f>
        <v>16666.666666666668</v>
      </c>
      <c r="E231" s="61">
        <f t="shared" si="24"/>
        <v>16666.666666666668</v>
      </c>
      <c r="F231" s="61">
        <f t="shared" si="24"/>
        <v>16666.666666666668</v>
      </c>
      <c r="G231" s="61">
        <f t="shared" si="24"/>
        <v>16666.666666666668</v>
      </c>
      <c r="H231" s="61">
        <f t="shared" si="24"/>
        <v>16666.666666666668</v>
      </c>
      <c r="I231" s="61">
        <f t="shared" si="24"/>
        <v>16666.666666666668</v>
      </c>
      <c r="J231" s="61">
        <f t="shared" si="24"/>
        <v>16666.666666666668</v>
      </c>
      <c r="K231" s="61">
        <f t="shared" si="24"/>
        <v>16666.666666666668</v>
      </c>
      <c r="L231" s="61">
        <f t="shared" si="24"/>
        <v>16666.666666666668</v>
      </c>
      <c r="M231" s="61">
        <f t="shared" si="24"/>
        <v>16666.666666666668</v>
      </c>
      <c r="N231" s="61">
        <f t="shared" si="24"/>
        <v>16666.666666666668</v>
      </c>
      <c r="O231" s="61">
        <f t="shared" si="24"/>
        <v>16666.666666666668</v>
      </c>
      <c r="P231" s="61">
        <f>SUM(D231:O231)</f>
        <v>199999.99999999997</v>
      </c>
      <c r="Q231" s="8"/>
    </row>
    <row r="232" spans="1:18" ht="6.95" customHeight="1" x14ac:dyDescent="0.2">
      <c r="Q232" s="8"/>
    </row>
    <row r="233" spans="1:18" s="8" customFormat="1" ht="15" customHeight="1" x14ac:dyDescent="0.2">
      <c r="A233" s="12" t="s">
        <v>287</v>
      </c>
      <c r="B233" s="80" t="s">
        <v>288</v>
      </c>
      <c r="C233" s="97"/>
      <c r="D233" s="57"/>
      <c r="E233" s="57"/>
      <c r="F233" s="57"/>
      <c r="G233" s="57"/>
      <c r="H233" s="57">
        <v>50000</v>
      </c>
      <c r="I233" s="57"/>
      <c r="J233" s="57"/>
      <c r="K233" s="57"/>
      <c r="L233" s="57"/>
      <c r="M233" s="57"/>
      <c r="N233" s="57"/>
      <c r="O233" s="57"/>
      <c r="P233" s="64">
        <f>SUM(D233:O233)</f>
        <v>50000</v>
      </c>
    </row>
    <row r="234" spans="1:18" s="8" customFormat="1" ht="15" customHeight="1" x14ac:dyDescent="0.2">
      <c r="A234" s="12" t="s">
        <v>286</v>
      </c>
      <c r="B234" s="80" t="s">
        <v>285</v>
      </c>
      <c r="C234" s="97"/>
      <c r="D234" s="57">
        <f>436390.27-E234</f>
        <v>136390.27000000002</v>
      </c>
      <c r="E234" s="57">
        <f>120000+180000</f>
        <v>300000</v>
      </c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64">
        <f>SUM(D234:O234)</f>
        <v>436390.27</v>
      </c>
    </row>
    <row r="235" spans="1:18" s="7" customFormat="1" ht="15" customHeight="1" x14ac:dyDescent="0.2">
      <c r="A235" s="15" t="str">
        <f>"TOTAL "&amp;A234</f>
        <v xml:space="preserve">TOTAL Accrual </v>
      </c>
      <c r="B235" s="84"/>
      <c r="C235" s="101">
        <f>C62+C79+C88+C97+C155+C181+C196+C217+C224+C231</f>
        <v>11999999.992000001</v>
      </c>
      <c r="D235" s="61">
        <f>SUM(D234)</f>
        <v>136390.27000000002</v>
      </c>
      <c r="E235" s="61">
        <f t="shared" ref="E235:O235" si="25">SUM(E234)</f>
        <v>300000</v>
      </c>
      <c r="F235" s="61">
        <f t="shared" si="25"/>
        <v>0</v>
      </c>
      <c r="G235" s="61">
        <f t="shared" si="25"/>
        <v>0</v>
      </c>
      <c r="H235" s="61">
        <f t="shared" si="25"/>
        <v>0</v>
      </c>
      <c r="I235" s="61">
        <f t="shared" si="25"/>
        <v>0</v>
      </c>
      <c r="J235" s="61">
        <f t="shared" si="25"/>
        <v>0</v>
      </c>
      <c r="K235" s="61">
        <f t="shared" si="25"/>
        <v>0</v>
      </c>
      <c r="L235" s="61">
        <f t="shared" si="25"/>
        <v>0</v>
      </c>
      <c r="M235" s="61">
        <f t="shared" si="25"/>
        <v>0</v>
      </c>
      <c r="N235" s="61">
        <f t="shared" si="25"/>
        <v>0</v>
      </c>
      <c r="O235" s="61">
        <f t="shared" si="25"/>
        <v>0</v>
      </c>
      <c r="P235" s="61">
        <f>SUM(D235:O235)</f>
        <v>436390.27</v>
      </c>
      <c r="Q235" s="8"/>
    </row>
    <row r="236" spans="1:18" ht="6.95" customHeight="1" x14ac:dyDescent="0.2">
      <c r="Q236" s="8"/>
    </row>
    <row r="237" spans="1:18" s="7" customFormat="1" ht="20.100000000000001" customHeight="1" x14ac:dyDescent="0.2">
      <c r="A237" s="116" t="s">
        <v>34</v>
      </c>
      <c r="B237" s="116"/>
      <c r="C237" s="116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  <c r="P237" s="117"/>
      <c r="Q237" s="8"/>
    </row>
    <row r="238" spans="1:18" ht="6.95" customHeight="1" x14ac:dyDescent="0.2">
      <c r="A238" s="18"/>
      <c r="B238" s="90"/>
      <c r="C238" s="107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8"/>
    </row>
    <row r="239" spans="1:18" s="8" customFormat="1" ht="15" customHeight="1" x14ac:dyDescent="0.2">
      <c r="A239" s="19" t="s">
        <v>18</v>
      </c>
      <c r="B239" s="91"/>
      <c r="C239" s="108"/>
      <c r="D239" s="74">
        <f t="shared" ref="D239:P239" si="26">D14</f>
        <v>350000</v>
      </c>
      <c r="E239" s="74">
        <f>E14</f>
        <v>1000000</v>
      </c>
      <c r="F239" s="74">
        <f t="shared" si="26"/>
        <v>1650000</v>
      </c>
      <c r="G239" s="74">
        <f t="shared" si="26"/>
        <v>1600000</v>
      </c>
      <c r="H239" s="74">
        <f t="shared" si="26"/>
        <v>2000000</v>
      </c>
      <c r="I239" s="74">
        <f t="shared" si="26"/>
        <v>1000000</v>
      </c>
      <c r="J239" s="74">
        <f t="shared" si="26"/>
        <v>1000000</v>
      </c>
      <c r="K239" s="74">
        <f t="shared" si="26"/>
        <v>1000000</v>
      </c>
      <c r="L239" s="74">
        <f t="shared" si="26"/>
        <v>1000000</v>
      </c>
      <c r="M239" s="74">
        <f t="shared" si="26"/>
        <v>1000000</v>
      </c>
      <c r="N239" s="74">
        <f t="shared" si="26"/>
        <v>1000000</v>
      </c>
      <c r="O239" s="74">
        <f t="shared" si="26"/>
        <v>400000</v>
      </c>
      <c r="P239" s="74">
        <f t="shared" si="26"/>
        <v>13000000</v>
      </c>
      <c r="R239" s="114">
        <f>P240-P235</f>
        <v>12000000.325333335</v>
      </c>
    </row>
    <row r="240" spans="1:18" s="8" customFormat="1" ht="15" customHeight="1" x14ac:dyDescent="0.2">
      <c r="A240" s="19" t="s">
        <v>19</v>
      </c>
      <c r="B240" s="91"/>
      <c r="C240" s="108"/>
      <c r="D240" s="74">
        <f t="shared" ref="D240:O240" si="27">SUM(D62,D79,D97,D88,D155,D181,D196,D217,D224)</f>
        <v>272017.83266666671</v>
      </c>
      <c r="E240" s="74">
        <f t="shared" si="27"/>
        <v>832817.83266666671</v>
      </c>
      <c r="F240" s="74">
        <f t="shared" si="27"/>
        <v>1915117.8326666665</v>
      </c>
      <c r="G240" s="74">
        <f t="shared" si="27"/>
        <v>1832551.166</v>
      </c>
      <c r="H240" s="74">
        <f t="shared" si="27"/>
        <v>1293701.2076666665</v>
      </c>
      <c r="I240" s="74">
        <f t="shared" si="27"/>
        <v>928301.2076666666</v>
      </c>
      <c r="J240" s="74">
        <f t="shared" si="27"/>
        <v>945201.20766666671</v>
      </c>
      <c r="K240" s="74">
        <f t="shared" si="27"/>
        <v>890501.2076666666</v>
      </c>
      <c r="L240" s="74">
        <f t="shared" si="27"/>
        <v>716001.20766666671</v>
      </c>
      <c r="M240" s="74">
        <f t="shared" si="27"/>
        <v>825351.2076666666</v>
      </c>
      <c r="N240" s="74">
        <f t="shared" si="27"/>
        <v>488637.2076666666</v>
      </c>
      <c r="O240" s="74">
        <f t="shared" si="27"/>
        <v>859801.20766666671</v>
      </c>
      <c r="P240" s="74">
        <f>SUM(P62,P79,P97,P88,P155,P181,P196,P217,P224+P231+P235)</f>
        <v>12436390.595333334</v>
      </c>
      <c r="R240" s="42">
        <v>11500000</v>
      </c>
    </row>
    <row r="241" spans="1:18" x14ac:dyDescent="0.2">
      <c r="A241" s="18"/>
      <c r="B241" s="90"/>
      <c r="C241" s="107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R241" s="115"/>
    </row>
    <row r="242" spans="1:18" s="8" customFormat="1" ht="18" customHeight="1" x14ac:dyDescent="0.2">
      <c r="A242" s="20" t="s">
        <v>181</v>
      </c>
      <c r="B242" s="92"/>
      <c r="C242" s="109"/>
      <c r="D242" s="75">
        <f>D239-D240</f>
        <v>77982.167333333287</v>
      </c>
      <c r="E242" s="75">
        <f t="shared" ref="E242:N242" si="28">E239-E240</f>
        <v>167182.16733333329</v>
      </c>
      <c r="F242" s="75">
        <f t="shared" si="28"/>
        <v>-265117.83266666648</v>
      </c>
      <c r="G242" s="75">
        <f t="shared" si="28"/>
        <v>-232551.16599999997</v>
      </c>
      <c r="H242" s="75">
        <f t="shared" si="28"/>
        <v>706298.79233333352</v>
      </c>
      <c r="I242" s="75">
        <f t="shared" si="28"/>
        <v>71698.792333333404</v>
      </c>
      <c r="J242" s="75">
        <f t="shared" si="28"/>
        <v>54798.792333333287</v>
      </c>
      <c r="K242" s="75">
        <f t="shared" si="28"/>
        <v>109498.7923333334</v>
      </c>
      <c r="L242" s="75">
        <f t="shared" si="28"/>
        <v>283998.79233333329</v>
      </c>
      <c r="M242" s="75">
        <f t="shared" si="28"/>
        <v>174648.7923333334</v>
      </c>
      <c r="N242" s="75">
        <f t="shared" si="28"/>
        <v>511362.7923333334</v>
      </c>
      <c r="O242" s="75">
        <f>O239-O240</f>
        <v>-459801.20766666671</v>
      </c>
      <c r="P242" s="75">
        <f>P239-P240</f>
        <v>563609.40466666594</v>
      </c>
    </row>
    <row r="244" spans="1:18" x14ac:dyDescent="0.2">
      <c r="D244" s="72">
        <f>SUBTOTAL(9,D8:D235)</f>
        <v>1550149.5386666667</v>
      </c>
      <c r="E244" s="72">
        <f t="shared" ref="E244:O244" si="29">SUBTOTAL(9,E8:E235)</f>
        <v>4298968.9986666664</v>
      </c>
      <c r="F244" s="72">
        <f t="shared" si="29"/>
        <v>7163568.9986666664</v>
      </c>
      <c r="G244" s="72">
        <f t="shared" si="29"/>
        <v>6898435.6653333334</v>
      </c>
      <c r="H244" s="72">
        <f t="shared" si="29"/>
        <v>6670735.7486666674</v>
      </c>
      <c r="I244" s="72">
        <f t="shared" si="29"/>
        <v>3889935.748666666</v>
      </c>
      <c r="J244" s="72">
        <f t="shared" si="29"/>
        <v>3923735.748666666</v>
      </c>
      <c r="K244" s="72">
        <f t="shared" si="29"/>
        <v>3814335.748666666</v>
      </c>
      <c r="L244" s="72">
        <f t="shared" si="29"/>
        <v>3465335.748666666</v>
      </c>
      <c r="M244" s="72">
        <f t="shared" si="29"/>
        <v>3684035.748666666</v>
      </c>
      <c r="N244" s="72">
        <f t="shared" si="29"/>
        <v>3010607.748666666</v>
      </c>
      <c r="O244" s="72">
        <f t="shared" si="29"/>
        <v>2552935.7486666664</v>
      </c>
    </row>
  </sheetData>
  <autoFilter ref="A4:P240"/>
  <mergeCells count="15">
    <mergeCell ref="A90:P90"/>
    <mergeCell ref="A1:P1"/>
    <mergeCell ref="A6:P6"/>
    <mergeCell ref="A17:P17"/>
    <mergeCell ref="A19:P19"/>
    <mergeCell ref="A81:P81"/>
    <mergeCell ref="A64:P64"/>
    <mergeCell ref="D3:O3"/>
    <mergeCell ref="A237:P237"/>
    <mergeCell ref="A198:P198"/>
    <mergeCell ref="A219:P219"/>
    <mergeCell ref="A99:P99"/>
    <mergeCell ref="A157:P157"/>
    <mergeCell ref="A183:P183"/>
    <mergeCell ref="A226:P226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65" orientation="landscape" r:id="rId1"/>
  <headerFooter alignWithMargins="0"/>
  <rowBreaks count="2" manualBreakCount="2">
    <brk id="170" max="15" man="1"/>
    <brk id="225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6" zoomScale="85" zoomScaleNormal="85" workbookViewId="0">
      <selection activeCell="V41" sqref="V41"/>
    </sheetView>
  </sheetViews>
  <sheetFormatPr defaultRowHeight="12.75" x14ac:dyDescent="0.2"/>
  <cols>
    <col min="1" max="16384" width="9.140625" style="2"/>
  </cols>
  <sheetData>
    <row r="1" spans="1:17" ht="35.1" customHeight="1" x14ac:dyDescent="0.2">
      <c r="A1" s="120" t="s">
        <v>33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s="3" customFormat="1" x14ac:dyDescent="0.2">
      <c r="A2" s="125"/>
      <c r="B2" s="125"/>
      <c r="C2" s="125"/>
      <c r="D2" s="125"/>
      <c r="E2" s="125"/>
      <c r="F2" s="125"/>
      <c r="G2" s="125"/>
      <c r="H2" s="125"/>
      <c r="Q2" s="4"/>
    </row>
    <row r="4" spans="1:17" s="21" customFormat="1" ht="20.100000000000001" customHeight="1" x14ac:dyDescent="0.2">
      <c r="A4" s="124" t="s">
        <v>18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22" spans="1:17" s="21" customFormat="1" ht="20.100000000000001" customHeight="1" x14ac:dyDescent="0.2">
      <c r="A22" s="124" t="s">
        <v>19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</row>
    <row r="25" spans="1:17" x14ac:dyDescent="0.2">
      <c r="C25" s="22" t="str">
        <f>'Personal Budget'!D4</f>
        <v>JAN</v>
      </c>
      <c r="D25" s="22" t="str">
        <f>'Personal Budget'!E4</f>
        <v>FEB</v>
      </c>
      <c r="E25" s="22" t="str">
        <f>'Personal Budget'!F4</f>
        <v>MAR</v>
      </c>
      <c r="F25" s="22" t="str">
        <f>'Personal Budget'!G4</f>
        <v>APR</v>
      </c>
      <c r="G25" s="22" t="str">
        <f>'Personal Budget'!H4</f>
        <v>MAY</v>
      </c>
      <c r="H25" s="22" t="str">
        <f>'Personal Budget'!I4</f>
        <v>JUN</v>
      </c>
      <c r="I25" s="22" t="str">
        <f>'Personal Budget'!J4</f>
        <v>JUL</v>
      </c>
      <c r="J25" s="22" t="str">
        <f>'Personal Budget'!K4</f>
        <v>AUG</v>
      </c>
      <c r="K25" s="22" t="str">
        <f>'Personal Budget'!L4</f>
        <v>SEP</v>
      </c>
      <c r="L25" s="22" t="str">
        <f>'Personal Budget'!M4</f>
        <v>OCT</v>
      </c>
      <c r="M25" s="22" t="str">
        <f>'Personal Budget'!N4</f>
        <v>NOV</v>
      </c>
      <c r="N25" s="22" t="str">
        <f>'Personal Budget'!O4</f>
        <v>DEC</v>
      </c>
      <c r="O25" s="22" t="str">
        <f>'Personal Budget'!P4</f>
        <v>YEAR</v>
      </c>
    </row>
    <row r="26" spans="1:17" x14ac:dyDescent="0.2">
      <c r="B26" s="2" t="str">
        <f>'Personal Budget'!A19</f>
        <v>OPERATING EXPENSES (OPEX) - PGT</v>
      </c>
      <c r="C26" s="23">
        <f>'Personal Budget'!D62</f>
        <v>134367.49933333331</v>
      </c>
      <c r="D26" s="23">
        <f>'Personal Budget'!E62</f>
        <v>169967.49933333334</v>
      </c>
      <c r="E26" s="23">
        <f>'Personal Budget'!F62</f>
        <v>135867.49933333331</v>
      </c>
      <c r="F26" s="23">
        <f>'Personal Budget'!G62</f>
        <v>134867.49933333331</v>
      </c>
      <c r="G26" s="23">
        <f>'Personal Budget'!H62</f>
        <v>134367.49933333331</v>
      </c>
      <c r="H26" s="23">
        <f>'Personal Budget'!I62</f>
        <v>135867.49933333331</v>
      </c>
      <c r="I26" s="23">
        <f>'Personal Budget'!J62</f>
        <v>236367.49933333331</v>
      </c>
      <c r="J26" s="23">
        <f>'Personal Budget'!K62</f>
        <v>134867.49933333331</v>
      </c>
      <c r="K26" s="23">
        <f>'Personal Budget'!L62</f>
        <v>146867.49933333331</v>
      </c>
      <c r="L26" s="23">
        <f>'Personal Budget'!M62</f>
        <v>134367.49933333331</v>
      </c>
      <c r="M26" s="23">
        <f>'Personal Budget'!N62</f>
        <v>140167.49933333331</v>
      </c>
      <c r="N26" s="23">
        <f>'Personal Budget'!O62</f>
        <v>241367.49933333331</v>
      </c>
      <c r="O26" s="23">
        <f>'Personal Budget'!P62</f>
        <v>1879309.9919999994</v>
      </c>
    </row>
    <row r="27" spans="1:17" x14ac:dyDescent="0.2">
      <c r="B27" s="2" t="str">
        <f>'Personal Budget'!A81</f>
        <v>CAPITAL EXPENDITURE (CAPEX) - PGT</v>
      </c>
      <c r="C27" s="23">
        <f>'Personal Budget'!D88</f>
        <v>0</v>
      </c>
      <c r="D27" s="23">
        <f>'Personal Budget'!E88</f>
        <v>4000</v>
      </c>
      <c r="E27" s="23">
        <f>'Personal Budget'!F88</f>
        <v>0</v>
      </c>
      <c r="F27" s="23">
        <f>'Personal Budget'!G88</f>
        <v>3000</v>
      </c>
      <c r="G27" s="23">
        <f>'Personal Budget'!H88</f>
        <v>1000</v>
      </c>
      <c r="H27" s="23">
        <f>'Personal Budget'!I88</f>
        <v>3000</v>
      </c>
      <c r="I27" s="23">
        <f>'Personal Budget'!J88</f>
        <v>0</v>
      </c>
      <c r="J27" s="23">
        <f>'Personal Budget'!K88</f>
        <v>4000</v>
      </c>
      <c r="K27" s="23">
        <f>'Personal Budget'!L88</f>
        <v>0</v>
      </c>
      <c r="L27" s="23">
        <f>'Personal Budget'!M88</f>
        <v>3000</v>
      </c>
      <c r="M27" s="23">
        <f>'Personal Budget'!N88</f>
        <v>1000</v>
      </c>
      <c r="N27" s="23">
        <f>'Personal Budget'!O88</f>
        <v>5000</v>
      </c>
      <c r="O27" s="23">
        <f>'Personal Budget'!P88</f>
        <v>24000</v>
      </c>
    </row>
    <row r="28" spans="1:17" x14ac:dyDescent="0.2">
      <c r="B28" s="2" t="str">
        <f>'Personal Budget'!A99</f>
        <v>MARKETING/TOURISM PROMOTION</v>
      </c>
      <c r="C28" s="23">
        <f>'Personal Budget'!D155</f>
        <v>17708.333333333332</v>
      </c>
      <c r="D28" s="23">
        <f>'Personal Budget'!E155</f>
        <v>17708.333333333332</v>
      </c>
      <c r="E28" s="23">
        <f>'Personal Budget'!F155</f>
        <v>425708.33333333331</v>
      </c>
      <c r="F28" s="23">
        <f>'Personal Budget'!G155</f>
        <v>482708.33333333331</v>
      </c>
      <c r="G28" s="23">
        <f>'Personal Budget'!H155</f>
        <v>441708.33333333331</v>
      </c>
      <c r="H28" s="23">
        <f>'Personal Budget'!I155</f>
        <v>415708.33333333331</v>
      </c>
      <c r="I28" s="23">
        <f>'Personal Budget'!J155</f>
        <v>249708.33333333331</v>
      </c>
      <c r="J28" s="23">
        <f>'Personal Budget'!K155</f>
        <v>443708.33333333331</v>
      </c>
      <c r="K28" s="23">
        <f>'Personal Budget'!L155</f>
        <v>127708.33333333333</v>
      </c>
      <c r="L28" s="23">
        <f>'Personal Budget'!M155</f>
        <v>166708.33333333331</v>
      </c>
      <c r="M28" s="23">
        <f>'Personal Budget'!N155</f>
        <v>151708.33333333331</v>
      </c>
      <c r="N28" s="23">
        <f>'Personal Budget'!O155</f>
        <v>397708.33333333331</v>
      </c>
      <c r="O28" s="23">
        <f>'Personal Budget'!P155</f>
        <v>3338500.0000000005</v>
      </c>
    </row>
    <row r="29" spans="1:17" x14ac:dyDescent="0.2">
      <c r="B29" s="2" t="str">
        <f>'Personal Budget'!A157</f>
        <v>COMMUNICATIONS</v>
      </c>
      <c r="C29" s="23">
        <f>'Personal Budget'!D181</f>
        <v>46688.666666666672</v>
      </c>
      <c r="D29" s="23">
        <f>'Personal Budget'!E181</f>
        <v>67888.666666666672</v>
      </c>
      <c r="E29" s="23">
        <f>'Personal Budget'!F181</f>
        <v>259688.66666666666</v>
      </c>
      <c r="F29" s="23">
        <f>'Personal Budget'!G181</f>
        <v>828888.66666666674</v>
      </c>
      <c r="G29" s="23">
        <f>'Personal Budget'!H181</f>
        <v>456688.66666666663</v>
      </c>
      <c r="H29" s="23">
        <f>'Personal Budget'!I181</f>
        <v>175888.66666666669</v>
      </c>
      <c r="I29" s="23">
        <f>'Personal Budget'!J181</f>
        <v>260688.66666666666</v>
      </c>
      <c r="J29" s="23">
        <f>'Personal Budget'!K181</f>
        <v>165088.66666666666</v>
      </c>
      <c r="K29" s="23">
        <f>'Personal Budget'!L181</f>
        <v>331488.66666666669</v>
      </c>
      <c r="L29" s="23">
        <f>'Personal Budget'!M181</f>
        <v>171938.66666666669</v>
      </c>
      <c r="M29" s="23">
        <f>'Personal Budget'!N181</f>
        <v>97324.666666666672</v>
      </c>
      <c r="N29" s="23">
        <f>'Personal Budget'!O181</f>
        <v>67888.666666666672</v>
      </c>
      <c r="O29" s="23">
        <f>'Personal Budget'!P181</f>
        <v>2930149.9999999995</v>
      </c>
    </row>
    <row r="30" spans="1:17" x14ac:dyDescent="0.2">
      <c r="B30" s="2" t="str">
        <f>'Personal Budget'!A183</f>
        <v>EVENTS</v>
      </c>
      <c r="C30" s="23">
        <f>'Personal Budget'!D196</f>
        <v>13000</v>
      </c>
      <c r="D30" s="23">
        <f>'Personal Budget'!E196</f>
        <v>513000</v>
      </c>
      <c r="E30" s="23">
        <f>'Personal Budget'!F196</f>
        <v>873000</v>
      </c>
      <c r="F30" s="23">
        <f>'Personal Budget'!G196</f>
        <v>163000</v>
      </c>
      <c r="G30" s="23">
        <f>'Personal Budget'!H196</f>
        <v>163000</v>
      </c>
      <c r="H30" s="23">
        <f>'Personal Budget'!I196</f>
        <v>53000</v>
      </c>
      <c r="I30" s="23">
        <f>'Personal Budget'!J196</f>
        <v>43000</v>
      </c>
      <c r="J30" s="23">
        <f>'Personal Budget'!K196</f>
        <v>33000</v>
      </c>
      <c r="K30" s="23">
        <f>'Personal Budget'!L196</f>
        <v>13000</v>
      </c>
      <c r="L30" s="23">
        <f>'Personal Budget'!M196</f>
        <v>203000</v>
      </c>
      <c r="M30" s="23">
        <f>'Personal Budget'!N196</f>
        <v>13000</v>
      </c>
      <c r="N30" s="23">
        <f>'Personal Budget'!O196</f>
        <v>13000</v>
      </c>
      <c r="O30" s="23">
        <f>'Personal Budget'!P196</f>
        <v>2096000</v>
      </c>
    </row>
    <row r="31" spans="1:17" x14ac:dyDescent="0.2">
      <c r="B31" s="2" t="str">
        <f>'Personal Budget'!A198</f>
        <v>TOURISM SERVICES</v>
      </c>
      <c r="C31" s="23">
        <f>'Personal Budget'!D217</f>
        <v>16583.333333333332</v>
      </c>
      <c r="D31" s="23">
        <f>'Personal Budget'!E217</f>
        <v>16583.333333333332</v>
      </c>
      <c r="E31" s="23">
        <f>'Personal Budget'!F217</f>
        <v>176583.33333333334</v>
      </c>
      <c r="F31" s="23">
        <f>'Personal Budget'!G217</f>
        <v>176416.66666666669</v>
      </c>
      <c r="G31" s="23">
        <f>'Personal Budget'!H217</f>
        <v>52666.708333333328</v>
      </c>
      <c r="H31" s="23">
        <f>'Personal Budget'!I217</f>
        <v>51166.708333333328</v>
      </c>
      <c r="I31" s="23">
        <f>'Personal Budget'!J217</f>
        <v>101166.70833333333</v>
      </c>
      <c r="J31" s="23">
        <f>'Personal Budget'!K217</f>
        <v>66166.708333333328</v>
      </c>
      <c r="K31" s="23">
        <f>'Personal Budget'!L217</f>
        <v>52666.708333333328</v>
      </c>
      <c r="L31" s="23">
        <f>'Personal Budget'!M217</f>
        <v>102666.70833333333</v>
      </c>
      <c r="M31" s="23">
        <f>'Personal Budget'!N217</f>
        <v>41166.708333333328</v>
      </c>
      <c r="N31" s="23">
        <f>'Personal Budget'!O217</f>
        <v>81166.708333333328</v>
      </c>
      <c r="O31" s="23">
        <f>'Personal Budget'!P217</f>
        <v>935000.33333333349</v>
      </c>
    </row>
    <row r="32" spans="1:17" x14ac:dyDescent="0.2">
      <c r="B32" s="2" t="str">
        <f>'Personal Budget'!A219</f>
        <v xml:space="preserve">PENANG CENTRE OF EDUCATION TOURISM </v>
      </c>
      <c r="C32" s="23">
        <f>'Personal Budget'!D224</f>
        <v>22500</v>
      </c>
      <c r="D32" s="23">
        <f>'Personal Budget'!E224</f>
        <v>22500</v>
      </c>
      <c r="E32" s="23">
        <f>'Personal Budget'!F224</f>
        <v>22500</v>
      </c>
      <c r="F32" s="23">
        <f>'Personal Budget'!G224</f>
        <v>22500</v>
      </c>
      <c r="G32" s="23">
        <f>'Personal Budget'!H224</f>
        <v>22500</v>
      </c>
      <c r="H32" s="23">
        <f>'Personal Budget'!I224</f>
        <v>22500</v>
      </c>
      <c r="I32" s="23">
        <f>'Personal Budget'!J224</f>
        <v>22500</v>
      </c>
      <c r="J32" s="23">
        <f>'Personal Budget'!K224</f>
        <v>22500</v>
      </c>
      <c r="K32" s="23">
        <f>'Personal Budget'!L224</f>
        <v>22500</v>
      </c>
      <c r="L32" s="23">
        <f>'Personal Budget'!M224</f>
        <v>22500</v>
      </c>
      <c r="M32" s="23">
        <f>'Personal Budget'!N224</f>
        <v>22500</v>
      </c>
      <c r="N32" s="23">
        <f>'Personal Budget'!O224</f>
        <v>22500</v>
      </c>
      <c r="O32" s="23">
        <f>'Personal Budget'!P224</f>
        <v>270000</v>
      </c>
    </row>
    <row r="33" spans="2:15" x14ac:dyDescent="0.2">
      <c r="B33" s="2" t="e">
        <f>'Personal Budget'!#REF!</f>
        <v>#REF!</v>
      </c>
      <c r="C33" s="23" t="e">
        <f>'Personal Budget'!#REF!</f>
        <v>#REF!</v>
      </c>
      <c r="D33" s="23" t="e">
        <f>'Personal Budget'!#REF!</f>
        <v>#REF!</v>
      </c>
      <c r="E33" s="23" t="e">
        <f>'Personal Budget'!#REF!</f>
        <v>#REF!</v>
      </c>
      <c r="F33" s="23" t="e">
        <f>'Personal Budget'!#REF!</f>
        <v>#REF!</v>
      </c>
      <c r="G33" s="23" t="e">
        <f>'Personal Budget'!#REF!</f>
        <v>#REF!</v>
      </c>
      <c r="H33" s="23" t="e">
        <f>'Personal Budget'!#REF!</f>
        <v>#REF!</v>
      </c>
      <c r="I33" s="23" t="e">
        <f>'Personal Budget'!#REF!</f>
        <v>#REF!</v>
      </c>
      <c r="J33" s="23" t="e">
        <f>'Personal Budget'!#REF!</f>
        <v>#REF!</v>
      </c>
      <c r="K33" s="23" t="e">
        <f>'Personal Budget'!#REF!</f>
        <v>#REF!</v>
      </c>
      <c r="L33" s="23" t="e">
        <f>'Personal Budget'!#REF!</f>
        <v>#REF!</v>
      </c>
      <c r="M33" s="23" t="e">
        <f>'Personal Budget'!#REF!</f>
        <v>#REF!</v>
      </c>
      <c r="N33" s="23" t="e">
        <f>'Personal Budget'!#REF!</f>
        <v>#REF!</v>
      </c>
      <c r="O33" s="23" t="e">
        <f>'Personal Budget'!#REF!</f>
        <v>#REF!</v>
      </c>
    </row>
    <row r="34" spans="2:15" x14ac:dyDescent="0.2">
      <c r="B34" s="2" t="e">
        <f>'Personal Budget'!#REF!</f>
        <v>#REF!</v>
      </c>
      <c r="C34" s="23" t="e">
        <f>'Personal Budget'!#REF!</f>
        <v>#REF!</v>
      </c>
      <c r="D34" s="23" t="e">
        <f>'Personal Budget'!#REF!</f>
        <v>#REF!</v>
      </c>
      <c r="E34" s="23" t="e">
        <f>'Personal Budget'!#REF!</f>
        <v>#REF!</v>
      </c>
      <c r="F34" s="23" t="e">
        <f>'Personal Budget'!#REF!</f>
        <v>#REF!</v>
      </c>
      <c r="G34" s="23" t="e">
        <f>'Personal Budget'!#REF!</f>
        <v>#REF!</v>
      </c>
      <c r="H34" s="23" t="e">
        <f>'Personal Budget'!#REF!</f>
        <v>#REF!</v>
      </c>
      <c r="I34" s="23" t="e">
        <f>'Personal Budget'!#REF!</f>
        <v>#REF!</v>
      </c>
      <c r="J34" s="23" t="e">
        <f>'Personal Budget'!#REF!</f>
        <v>#REF!</v>
      </c>
      <c r="K34" s="23" t="e">
        <f>'Personal Budget'!#REF!</f>
        <v>#REF!</v>
      </c>
      <c r="L34" s="23" t="e">
        <f>'Personal Budget'!#REF!</f>
        <v>#REF!</v>
      </c>
      <c r="M34" s="23" t="e">
        <f>'Personal Budget'!#REF!</f>
        <v>#REF!</v>
      </c>
      <c r="N34" s="23" t="e">
        <f>'Personal Budget'!#REF!</f>
        <v>#REF!</v>
      </c>
      <c r="O34" s="23" t="e">
        <f>'Personal Budget'!#REF!</f>
        <v>#REF!</v>
      </c>
    </row>
    <row r="35" spans="2:15" x14ac:dyDescent="0.2">
      <c r="B35" s="2" t="e">
        <f>'Personal Budget'!#REF!</f>
        <v>#REF!</v>
      </c>
      <c r="C35" s="23" t="e">
        <f>'Personal Budget'!#REF!</f>
        <v>#REF!</v>
      </c>
      <c r="D35" s="23" t="e">
        <f>'Personal Budget'!#REF!</f>
        <v>#REF!</v>
      </c>
      <c r="E35" s="23" t="e">
        <f>'Personal Budget'!#REF!</f>
        <v>#REF!</v>
      </c>
      <c r="F35" s="23" t="e">
        <f>'Personal Budget'!#REF!</f>
        <v>#REF!</v>
      </c>
      <c r="G35" s="23" t="e">
        <f>'Personal Budget'!#REF!</f>
        <v>#REF!</v>
      </c>
      <c r="H35" s="23" t="e">
        <f>'Personal Budget'!#REF!</f>
        <v>#REF!</v>
      </c>
      <c r="I35" s="23" t="e">
        <f>'Personal Budget'!#REF!</f>
        <v>#REF!</v>
      </c>
      <c r="J35" s="23" t="e">
        <f>'Personal Budget'!#REF!</f>
        <v>#REF!</v>
      </c>
      <c r="K35" s="23" t="e">
        <f>'Personal Budget'!#REF!</f>
        <v>#REF!</v>
      </c>
      <c r="L35" s="23" t="e">
        <f>'Personal Budget'!#REF!</f>
        <v>#REF!</v>
      </c>
      <c r="M35" s="23" t="e">
        <f>'Personal Budget'!#REF!</f>
        <v>#REF!</v>
      </c>
      <c r="N35" s="23" t="e">
        <f>'Personal Budget'!#REF!</f>
        <v>#REF!</v>
      </c>
      <c r="O35" s="23" t="e">
        <f>'Personal Budget'!#REF!</f>
        <v>#REF!</v>
      </c>
    </row>
    <row r="36" spans="2:15" x14ac:dyDescent="0.2">
      <c r="B36" s="2" t="e">
        <f>'Personal Budget'!#REF!</f>
        <v>#REF!</v>
      </c>
      <c r="C36" s="23" t="e">
        <f>'Personal Budget'!#REF!</f>
        <v>#REF!</v>
      </c>
      <c r="D36" s="23" t="e">
        <f>'Personal Budget'!#REF!</f>
        <v>#REF!</v>
      </c>
      <c r="E36" s="23" t="e">
        <f>'Personal Budget'!#REF!</f>
        <v>#REF!</v>
      </c>
      <c r="F36" s="23" t="e">
        <f>'Personal Budget'!#REF!</f>
        <v>#REF!</v>
      </c>
      <c r="G36" s="23" t="e">
        <f>'Personal Budget'!#REF!</f>
        <v>#REF!</v>
      </c>
      <c r="H36" s="23" t="e">
        <f>'Personal Budget'!#REF!</f>
        <v>#REF!</v>
      </c>
      <c r="I36" s="23" t="e">
        <f>'Personal Budget'!#REF!</f>
        <v>#REF!</v>
      </c>
      <c r="J36" s="23" t="e">
        <f>'Personal Budget'!#REF!</f>
        <v>#REF!</v>
      </c>
      <c r="K36" s="23" t="e">
        <f>'Personal Budget'!#REF!</f>
        <v>#REF!</v>
      </c>
      <c r="L36" s="23" t="e">
        <f>'Personal Budget'!#REF!</f>
        <v>#REF!</v>
      </c>
      <c r="M36" s="23" t="e">
        <f>'Personal Budget'!#REF!</f>
        <v>#REF!</v>
      </c>
      <c r="N36" s="23" t="e">
        <f>'Personal Budget'!#REF!</f>
        <v>#REF!</v>
      </c>
      <c r="O36" s="23" t="e">
        <f>'Personal Budget'!#REF!</f>
        <v>#REF!</v>
      </c>
    </row>
    <row r="93" spans="1:17" s="21" customFormat="1" ht="20.100000000000001" customHeight="1" x14ac:dyDescent="0.2">
      <c r="A93" s="124" t="s">
        <v>61</v>
      </c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</row>
    <row r="117" spans="1:17" s="21" customFormat="1" ht="20.100000000000001" customHeight="1" x14ac:dyDescent="0.2">
      <c r="A117" s="124" t="s">
        <v>182</v>
      </c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topLeftCell="A16" workbookViewId="0">
      <selection activeCell="J3" sqref="J3"/>
    </sheetView>
  </sheetViews>
  <sheetFormatPr defaultRowHeight="12.75" x14ac:dyDescent="0.2"/>
  <cols>
    <col min="1" max="8" width="9.140625" style="31"/>
    <col min="9" max="9" width="35.42578125" style="31" customWidth="1"/>
    <col min="10" max="16384" width="9.140625" style="31"/>
  </cols>
  <sheetData>
    <row r="1" spans="1:21" s="26" customFormat="1" ht="30" customHeight="1" x14ac:dyDescent="0.5">
      <c r="A1" s="128" t="s">
        <v>35</v>
      </c>
      <c r="B1" s="128"/>
      <c r="C1" s="128"/>
      <c r="D1" s="128"/>
      <c r="E1" s="128"/>
      <c r="F1" s="128"/>
      <c r="G1" s="128"/>
      <c r="H1" s="128"/>
      <c r="I1" s="128"/>
      <c r="J1" s="24"/>
      <c r="K1" s="24"/>
      <c r="L1" s="24"/>
      <c r="M1" s="25"/>
      <c r="N1" s="25"/>
      <c r="O1" s="25"/>
      <c r="P1" s="25"/>
      <c r="Q1" s="25"/>
      <c r="T1" s="27"/>
      <c r="U1" s="27"/>
    </row>
    <row r="2" spans="1:21" s="26" customFormat="1" x14ac:dyDescent="0.2">
      <c r="A2" s="28"/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</row>
    <row r="3" spans="1:21" x14ac:dyDescent="0.2">
      <c r="A3" s="30"/>
      <c r="B3" s="30"/>
      <c r="I3" s="32" t="str">
        <f ca="1">"© "&amp;YEAR(TODAY())&amp;" Spreadsheet123 LTD. All rights reserved"</f>
        <v>© 2016 Spreadsheet123 LTD. All rights reserved</v>
      </c>
    </row>
    <row r="4" spans="1:21" ht="5.0999999999999996" customHeight="1" x14ac:dyDescent="0.2"/>
    <row r="5" spans="1:21" ht="15" x14ac:dyDescent="0.25">
      <c r="A5" s="127" t="s">
        <v>1</v>
      </c>
      <c r="B5" s="127"/>
      <c r="C5" s="127"/>
      <c r="D5" s="127"/>
      <c r="E5" s="127"/>
      <c r="F5" s="127"/>
      <c r="G5" s="127"/>
      <c r="H5" s="127"/>
      <c r="I5" s="127"/>
    </row>
    <row r="6" spans="1:21" s="26" customFormat="1" x14ac:dyDescent="0.2">
      <c r="A6" s="129" t="s">
        <v>2</v>
      </c>
      <c r="B6" s="129"/>
      <c r="C6" s="129"/>
      <c r="D6" s="129"/>
      <c r="E6" s="129"/>
      <c r="F6" s="129"/>
      <c r="G6" s="129"/>
      <c r="H6" s="129"/>
      <c r="I6" s="129"/>
    </row>
    <row r="7" spans="1:21" s="26" customFormat="1" x14ac:dyDescent="0.2">
      <c r="A7" s="126" t="s">
        <v>36</v>
      </c>
      <c r="B7" s="126"/>
      <c r="C7" s="126"/>
      <c r="D7" s="126"/>
      <c r="E7" s="126"/>
      <c r="F7" s="126"/>
      <c r="G7" s="126"/>
      <c r="H7" s="126"/>
      <c r="I7" s="126"/>
    </row>
    <row r="8" spans="1:21" s="26" customFormat="1" x14ac:dyDescent="0.2">
      <c r="A8" s="33" t="s">
        <v>37</v>
      </c>
      <c r="B8" s="33"/>
      <c r="C8" s="33"/>
      <c r="D8" s="33"/>
      <c r="E8" s="33"/>
      <c r="F8" s="33"/>
      <c r="G8" s="33"/>
      <c r="H8" s="33"/>
      <c r="I8" s="33"/>
    </row>
    <row r="9" spans="1:21" s="26" customFormat="1" x14ac:dyDescent="0.2">
      <c r="A9" s="126"/>
      <c r="B9" s="126"/>
      <c r="C9" s="126"/>
      <c r="D9" s="126"/>
      <c r="E9" s="126"/>
      <c r="F9" s="126"/>
      <c r="G9" s="126"/>
      <c r="H9" s="126"/>
      <c r="I9" s="126"/>
    </row>
    <row r="10" spans="1:21" s="26" customFormat="1" x14ac:dyDescent="0.2">
      <c r="A10" s="126" t="s">
        <v>38</v>
      </c>
      <c r="B10" s="126"/>
      <c r="C10" s="126"/>
      <c r="D10" s="126"/>
      <c r="E10" s="126"/>
      <c r="F10" s="126"/>
      <c r="G10" s="126"/>
      <c r="H10" s="126"/>
      <c r="I10" s="126"/>
    </row>
    <row r="11" spans="1:21" s="26" customFormat="1" x14ac:dyDescent="0.2">
      <c r="A11" s="126" t="s">
        <v>39</v>
      </c>
      <c r="B11" s="126"/>
      <c r="C11" s="126"/>
      <c r="D11" s="126"/>
      <c r="E11" s="126"/>
      <c r="F11" s="126"/>
      <c r="G11" s="126"/>
      <c r="H11" s="126"/>
      <c r="I11" s="126"/>
    </row>
    <row r="12" spans="1:21" s="26" customFormat="1" x14ac:dyDescent="0.2">
      <c r="A12" s="33"/>
      <c r="B12" s="33"/>
      <c r="C12" s="33"/>
      <c r="D12" s="33"/>
      <c r="E12" s="33"/>
      <c r="F12" s="33"/>
      <c r="G12" s="33"/>
      <c r="H12" s="33"/>
      <c r="I12" s="33"/>
    </row>
    <row r="13" spans="1:21" ht="15" x14ac:dyDescent="0.25">
      <c r="A13" s="127" t="s">
        <v>3</v>
      </c>
      <c r="B13" s="127"/>
      <c r="C13" s="127"/>
      <c r="D13" s="127"/>
      <c r="E13" s="127"/>
      <c r="F13" s="127"/>
      <c r="G13" s="127"/>
      <c r="H13" s="127"/>
      <c r="I13" s="127"/>
    </row>
    <row r="14" spans="1:21" s="26" customFormat="1" x14ac:dyDescent="0.2">
      <c r="A14" s="126" t="s">
        <v>4</v>
      </c>
      <c r="B14" s="126"/>
      <c r="C14" s="126"/>
      <c r="D14" s="126"/>
      <c r="E14" s="126"/>
      <c r="F14" s="126"/>
      <c r="G14" s="126"/>
      <c r="H14" s="126"/>
      <c r="I14" s="126"/>
    </row>
    <row r="15" spans="1:21" s="26" customFormat="1" x14ac:dyDescent="0.2">
      <c r="A15" s="126" t="s">
        <v>5</v>
      </c>
      <c r="B15" s="126"/>
      <c r="C15" s="126"/>
      <c r="D15" s="126"/>
      <c r="E15" s="126"/>
      <c r="F15" s="126"/>
      <c r="G15" s="126"/>
      <c r="H15" s="126"/>
      <c r="I15" s="126"/>
    </row>
    <row r="16" spans="1:21" s="26" customFormat="1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" x14ac:dyDescent="0.25">
      <c r="A17" s="127" t="s">
        <v>6</v>
      </c>
      <c r="B17" s="127"/>
      <c r="C17" s="127"/>
      <c r="D17" s="127"/>
      <c r="E17" s="127"/>
      <c r="F17" s="127"/>
      <c r="G17" s="127"/>
      <c r="H17" s="127"/>
      <c r="I17" s="127"/>
    </row>
    <row r="18" spans="1:9" s="26" customFormat="1" x14ac:dyDescent="0.2">
      <c r="A18" s="126" t="s">
        <v>40</v>
      </c>
      <c r="B18" s="126"/>
      <c r="C18" s="126"/>
      <c r="D18" s="126"/>
      <c r="E18" s="126"/>
      <c r="F18" s="126"/>
      <c r="G18" s="126"/>
      <c r="H18" s="126"/>
      <c r="I18" s="126"/>
    </row>
    <row r="19" spans="1:9" s="26" customFormat="1" x14ac:dyDescent="0.2">
      <c r="A19" s="126" t="s">
        <v>41</v>
      </c>
      <c r="B19" s="126"/>
      <c r="C19" s="126"/>
      <c r="D19" s="126"/>
      <c r="E19" s="126"/>
      <c r="F19" s="126"/>
      <c r="G19" s="126"/>
      <c r="H19" s="126"/>
      <c r="I19" s="126"/>
    </row>
    <row r="20" spans="1:9" s="26" customFormat="1" x14ac:dyDescent="0.2">
      <c r="A20" s="126" t="s">
        <v>42</v>
      </c>
      <c r="B20" s="126"/>
      <c r="C20" s="126"/>
      <c r="D20" s="126"/>
      <c r="E20" s="126"/>
      <c r="F20" s="126"/>
      <c r="G20" s="126"/>
      <c r="H20" s="126"/>
      <c r="I20" s="126"/>
    </row>
    <row r="21" spans="1:9" s="26" customFormat="1" x14ac:dyDescent="0.2">
      <c r="A21" s="126" t="s">
        <v>43</v>
      </c>
      <c r="B21" s="126"/>
      <c r="C21" s="126"/>
      <c r="D21" s="126"/>
      <c r="E21" s="126"/>
      <c r="F21" s="126"/>
      <c r="G21" s="126"/>
      <c r="H21" s="126"/>
      <c r="I21" s="126"/>
    </row>
    <row r="22" spans="1:9" s="26" customFormat="1" ht="15" x14ac:dyDescent="0.25">
      <c r="A22" s="131" t="s">
        <v>44</v>
      </c>
      <c r="B22" s="131"/>
      <c r="C22" s="131"/>
      <c r="D22" s="131"/>
      <c r="E22" s="131"/>
      <c r="F22" s="131"/>
      <c r="G22" s="131"/>
      <c r="H22" s="131"/>
      <c r="I22" s="131"/>
    </row>
    <row r="23" spans="1:9" s="26" customFormat="1" ht="15" x14ac:dyDescent="0.25">
      <c r="A23" s="131" t="s">
        <v>45</v>
      </c>
      <c r="B23" s="131"/>
      <c r="C23" s="131"/>
      <c r="D23" s="131"/>
      <c r="E23" s="131"/>
      <c r="F23" s="131"/>
      <c r="G23" s="131"/>
      <c r="H23" s="131"/>
      <c r="I23" s="131"/>
    </row>
    <row r="24" spans="1:9" s="26" customFormat="1" ht="15" x14ac:dyDescent="0.25">
      <c r="A24" s="34" t="s">
        <v>46</v>
      </c>
      <c r="B24" s="34"/>
      <c r="C24" s="34"/>
      <c r="D24" s="34"/>
      <c r="E24" s="34"/>
      <c r="F24" s="34"/>
      <c r="G24" s="34"/>
      <c r="H24" s="34"/>
      <c r="I24" s="34"/>
    </row>
    <row r="25" spans="1:9" s="26" customFormat="1" ht="15" x14ac:dyDescent="0.25">
      <c r="A25" s="34" t="s">
        <v>47</v>
      </c>
      <c r="B25" s="34"/>
      <c r="C25" s="34"/>
      <c r="D25" s="34"/>
      <c r="E25" s="34"/>
      <c r="F25" s="34"/>
      <c r="G25" s="34"/>
      <c r="H25" s="34"/>
      <c r="I25" s="34"/>
    </row>
    <row r="26" spans="1:9" s="26" customFormat="1" ht="15" x14ac:dyDescent="0.25">
      <c r="A26" s="34" t="s">
        <v>48</v>
      </c>
      <c r="B26" s="34"/>
      <c r="C26" s="34"/>
      <c r="D26" s="34"/>
      <c r="E26" s="34"/>
      <c r="F26" s="34"/>
      <c r="G26" s="34"/>
      <c r="H26" s="34"/>
      <c r="I26" s="34"/>
    </row>
    <row r="27" spans="1:9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ht="15" x14ac:dyDescent="0.25">
      <c r="A28" s="127" t="s">
        <v>49</v>
      </c>
      <c r="B28" s="127"/>
      <c r="C28" s="127"/>
      <c r="D28" s="127"/>
      <c r="E28" s="127"/>
      <c r="F28" s="127"/>
      <c r="G28" s="127"/>
      <c r="H28" s="127"/>
      <c r="I28" s="127"/>
    </row>
    <row r="29" spans="1:9" s="26" customFormat="1" ht="15" customHeight="1" x14ac:dyDescent="0.2">
      <c r="A29" s="130" t="s">
        <v>50</v>
      </c>
      <c r="B29" s="130"/>
      <c r="C29" s="130"/>
      <c r="D29" s="130"/>
      <c r="E29" s="130"/>
      <c r="F29" s="130"/>
      <c r="G29" s="130"/>
      <c r="H29" s="130"/>
      <c r="I29" s="130"/>
    </row>
    <row r="30" spans="1:9" s="26" customFormat="1" ht="15" customHeight="1" x14ac:dyDescent="0.2">
      <c r="A30" s="130" t="s">
        <v>51</v>
      </c>
      <c r="B30" s="130"/>
      <c r="C30" s="130"/>
      <c r="D30" s="130"/>
      <c r="E30" s="130"/>
      <c r="F30" s="130"/>
      <c r="G30" s="130"/>
      <c r="H30" s="130"/>
      <c r="I30" s="130"/>
    </row>
    <row r="31" spans="1:9" s="26" customFormat="1" x14ac:dyDescent="0.2">
      <c r="A31" s="130" t="s">
        <v>52</v>
      </c>
      <c r="B31" s="126"/>
      <c r="C31" s="126"/>
      <c r="D31" s="126"/>
      <c r="E31" s="126"/>
      <c r="F31" s="126"/>
      <c r="G31" s="126"/>
      <c r="H31" s="126"/>
      <c r="I31" s="126"/>
    </row>
    <row r="32" spans="1:9" s="26" customFormat="1" x14ac:dyDescent="0.2">
      <c r="A32" s="130" t="s">
        <v>53</v>
      </c>
      <c r="B32" s="130"/>
      <c r="C32" s="130"/>
      <c r="D32" s="130"/>
      <c r="E32" s="130"/>
      <c r="F32" s="130"/>
      <c r="G32" s="130"/>
      <c r="H32" s="130"/>
      <c r="I32" s="130"/>
    </row>
    <row r="33" spans="1:9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5" x14ac:dyDescent="0.25">
      <c r="A34" s="127" t="s">
        <v>54</v>
      </c>
      <c r="B34" s="127"/>
      <c r="C34" s="127"/>
      <c r="D34" s="127"/>
      <c r="E34" s="127"/>
      <c r="F34" s="127"/>
      <c r="G34" s="127"/>
      <c r="H34" s="127"/>
      <c r="I34" s="127"/>
    </row>
    <row r="35" spans="1:9" s="26" customFormat="1" ht="15" x14ac:dyDescent="0.25">
      <c r="A35" s="126" t="s">
        <v>55</v>
      </c>
      <c r="B35" s="126"/>
      <c r="C35" s="126"/>
      <c r="D35" s="126"/>
      <c r="E35" s="126"/>
      <c r="F35" s="126"/>
      <c r="G35" s="126"/>
      <c r="H35" s="126"/>
      <c r="I35" s="126"/>
    </row>
    <row r="36" spans="1:9" s="26" customFormat="1" x14ac:dyDescent="0.2">
      <c r="A36" s="126" t="s">
        <v>7</v>
      </c>
      <c r="B36" s="126"/>
      <c r="C36" s="126"/>
      <c r="D36" s="126"/>
      <c r="E36" s="126"/>
      <c r="F36" s="126"/>
      <c r="G36" s="126"/>
      <c r="H36" s="126"/>
      <c r="I36" s="126"/>
    </row>
    <row r="37" spans="1:9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</row>
    <row r="38" spans="1:9" ht="15" x14ac:dyDescent="0.25">
      <c r="A38" s="127" t="s">
        <v>56</v>
      </c>
      <c r="B38" s="127"/>
      <c r="C38" s="127"/>
      <c r="D38" s="127"/>
      <c r="E38" s="127"/>
      <c r="F38" s="127"/>
      <c r="G38" s="127"/>
      <c r="H38" s="127"/>
      <c r="I38" s="127"/>
    </row>
    <row r="39" spans="1:9" s="26" customFormat="1" x14ac:dyDescent="0.2">
      <c r="A39" s="126" t="s">
        <v>8</v>
      </c>
      <c r="B39" s="126"/>
      <c r="C39" s="126"/>
      <c r="D39" s="126"/>
      <c r="E39" s="126"/>
      <c r="F39" s="126"/>
      <c r="G39" s="126"/>
      <c r="H39" s="126"/>
      <c r="I39" s="126"/>
    </row>
    <row r="40" spans="1:9" s="26" customFormat="1" x14ac:dyDescent="0.2">
      <c r="A40" s="126" t="s">
        <v>9</v>
      </c>
      <c r="B40" s="126"/>
      <c r="C40" s="126"/>
      <c r="D40" s="126"/>
      <c r="E40" s="126"/>
      <c r="F40" s="126"/>
      <c r="G40" s="126"/>
      <c r="H40" s="126"/>
      <c r="I40" s="126"/>
    </row>
    <row r="41" spans="1:9" s="26" customFormat="1" x14ac:dyDescent="0.2">
      <c r="A41" s="126" t="s">
        <v>10</v>
      </c>
      <c r="B41" s="126"/>
      <c r="C41" s="126"/>
      <c r="D41" s="126"/>
      <c r="E41" s="126"/>
      <c r="F41" s="126"/>
      <c r="G41" s="126"/>
      <c r="H41" s="126"/>
      <c r="I41" s="126"/>
    </row>
    <row r="42" spans="1:9" s="26" customFormat="1" x14ac:dyDescent="0.2">
      <c r="A42" s="126" t="s">
        <v>11</v>
      </c>
      <c r="B42" s="126"/>
      <c r="C42" s="126"/>
      <c r="D42" s="126"/>
      <c r="E42" s="126"/>
      <c r="F42" s="126"/>
      <c r="G42" s="126"/>
      <c r="H42" s="126"/>
      <c r="I42" s="126"/>
    </row>
    <row r="43" spans="1:9" s="26" customFormat="1" x14ac:dyDescent="0.2">
      <c r="A43" s="126" t="s">
        <v>12</v>
      </c>
      <c r="B43" s="126"/>
      <c r="C43" s="126"/>
      <c r="D43" s="126"/>
      <c r="E43" s="126"/>
      <c r="F43" s="126"/>
      <c r="G43" s="126"/>
      <c r="H43" s="126"/>
      <c r="I43" s="126"/>
    </row>
    <row r="44" spans="1:9" s="26" customFormat="1" x14ac:dyDescent="0.2">
      <c r="A44" s="126" t="s">
        <v>13</v>
      </c>
      <c r="B44" s="126"/>
      <c r="C44" s="126"/>
      <c r="D44" s="126"/>
      <c r="E44" s="126"/>
      <c r="F44" s="126"/>
      <c r="G44" s="126"/>
      <c r="H44" s="126"/>
      <c r="I44" s="126"/>
    </row>
    <row r="45" spans="1:9" s="26" customFormat="1" x14ac:dyDescent="0.2">
      <c r="A45" s="126" t="s">
        <v>14</v>
      </c>
      <c r="B45" s="126"/>
      <c r="C45" s="126"/>
      <c r="D45" s="126"/>
      <c r="E45" s="126"/>
      <c r="F45" s="126"/>
      <c r="G45" s="126"/>
      <c r="H45" s="126"/>
      <c r="I45" s="126"/>
    </row>
    <row r="46" spans="1:9" s="26" customFormat="1" x14ac:dyDescent="0.2">
      <c r="A46" s="126" t="s">
        <v>15</v>
      </c>
      <c r="B46" s="126"/>
      <c r="C46" s="126"/>
      <c r="D46" s="126"/>
      <c r="E46" s="126"/>
      <c r="F46" s="126"/>
      <c r="G46" s="126"/>
      <c r="H46" s="126"/>
      <c r="I46" s="126"/>
    </row>
    <row r="47" spans="1:9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9" s="37" customFormat="1" ht="9" x14ac:dyDescent="0.15">
      <c r="A48" s="35" t="s">
        <v>57</v>
      </c>
      <c r="B48" s="36"/>
      <c r="C48" s="36"/>
      <c r="D48" s="36"/>
      <c r="E48" s="36"/>
      <c r="F48" s="36"/>
      <c r="G48" s="36"/>
      <c r="H48" s="36"/>
      <c r="I48" s="36"/>
    </row>
    <row r="49" spans="1:9" s="37" customFormat="1" ht="9" x14ac:dyDescent="0.15">
      <c r="A49" s="36" t="s">
        <v>58</v>
      </c>
      <c r="B49" s="36"/>
      <c r="C49" s="36"/>
      <c r="D49" s="36"/>
      <c r="E49" s="36"/>
      <c r="F49" s="36"/>
      <c r="G49" s="36"/>
      <c r="H49" s="36"/>
      <c r="I49" s="36"/>
    </row>
    <row r="50" spans="1:9" s="37" customFormat="1" ht="9" x14ac:dyDescent="0.15">
      <c r="A50" s="36" t="s">
        <v>59</v>
      </c>
      <c r="B50" s="36"/>
      <c r="C50" s="36"/>
      <c r="D50" s="36"/>
      <c r="E50" s="36"/>
      <c r="F50" s="36"/>
      <c r="G50" s="36"/>
      <c r="H50" s="36"/>
      <c r="I50" s="36"/>
    </row>
    <row r="51" spans="1:9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ht="15" x14ac:dyDescent="0.25">
      <c r="A52" s="127" t="s">
        <v>60</v>
      </c>
      <c r="B52" s="127"/>
      <c r="C52" s="127"/>
      <c r="D52" s="127"/>
      <c r="E52" s="127"/>
      <c r="F52" s="127"/>
      <c r="G52" s="127"/>
      <c r="H52" s="127"/>
      <c r="I52" s="127"/>
    </row>
    <row r="53" spans="1:9" s="26" customFormat="1" x14ac:dyDescent="0.2">
      <c r="A53" s="126" t="s">
        <v>16</v>
      </c>
      <c r="B53" s="126"/>
      <c r="C53" s="126"/>
      <c r="D53" s="126"/>
      <c r="E53" s="126"/>
      <c r="F53" s="126"/>
      <c r="G53" s="126"/>
      <c r="H53" s="126"/>
      <c r="I53" s="126"/>
    </row>
    <row r="54" spans="1:9" s="26" customFormat="1" x14ac:dyDescent="0.2">
      <c r="A54" s="33" t="s">
        <v>17</v>
      </c>
      <c r="B54" s="33"/>
      <c r="C54" s="33"/>
      <c r="D54" s="33"/>
      <c r="E54" s="33"/>
      <c r="F54" s="33"/>
      <c r="G54" s="33"/>
      <c r="H54" s="33"/>
      <c r="I54" s="33"/>
    </row>
  </sheetData>
  <sheetProtection selectLockedCells="1" selectUnlockedCells="1"/>
  <mergeCells count="36">
    <mergeCell ref="A21:I21"/>
    <mergeCell ref="A31:I31"/>
    <mergeCell ref="A20:I20"/>
    <mergeCell ref="A22:I22"/>
    <mergeCell ref="A23:I23"/>
    <mergeCell ref="A38:I38"/>
    <mergeCell ref="A28:I28"/>
    <mergeCell ref="A29:I29"/>
    <mergeCell ref="A30:I30"/>
    <mergeCell ref="A39:I39"/>
    <mergeCell ref="A32:I32"/>
    <mergeCell ref="A34:I34"/>
    <mergeCell ref="A35:I35"/>
    <mergeCell ref="A36:I36"/>
    <mergeCell ref="A1:I1"/>
    <mergeCell ref="A18:I18"/>
    <mergeCell ref="A19:I19"/>
    <mergeCell ref="A5:I5"/>
    <mergeCell ref="A9:I9"/>
    <mergeCell ref="A10:I10"/>
    <mergeCell ref="A15:I15"/>
    <mergeCell ref="A11:I11"/>
    <mergeCell ref="A6:I6"/>
    <mergeCell ref="A7:I7"/>
    <mergeCell ref="A13:I13"/>
    <mergeCell ref="A14:I14"/>
    <mergeCell ref="A17:I17"/>
    <mergeCell ref="A40:I40"/>
    <mergeCell ref="A41:I41"/>
    <mergeCell ref="A42:I42"/>
    <mergeCell ref="A43:I43"/>
    <mergeCell ref="A53:I53"/>
    <mergeCell ref="A44:I44"/>
    <mergeCell ref="A45:I45"/>
    <mergeCell ref="A46:I46"/>
    <mergeCell ref="A52:I5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Personal Budget</vt:lpstr>
      <vt:lpstr>Dashboards</vt:lpstr>
      <vt:lpstr>EULA</vt:lpstr>
      <vt:lpstr>Dashboards!Print_Area</vt:lpstr>
      <vt:lpstr>'Personal Budget'!Print_Area</vt:lpstr>
      <vt:lpstr>'Personal Budget'!Print_Titles</vt:lpstr>
    </vt:vector>
  </TitlesOfParts>
  <Company>Spreadsheet123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Spreadsheet123.com</dc:creator>
  <dc:description>© 2013 Spreadsheet123 LTD. All rights reserved</dc:description>
  <cp:lastModifiedBy>Michelle</cp:lastModifiedBy>
  <cp:lastPrinted>2016-02-16T10:02:24Z</cp:lastPrinted>
  <dcterms:created xsi:type="dcterms:W3CDTF">2001-05-18T00:29:33Z</dcterms:created>
  <dcterms:modified xsi:type="dcterms:W3CDTF">2016-03-16T02:11:10Z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