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60" windowWidth="23985" windowHeight="5100" activeTab="1"/>
  </bookViews>
  <sheets>
    <sheet name="Summary" sheetId="1" r:id="rId1"/>
    <sheet name="Budget 2016" sheetId="2" r:id="rId2"/>
    <sheet name="Sheet1" sheetId="3" r:id="rId3"/>
  </sheets>
  <definedNames>
    <definedName name="_xlnm._FilterDatabase" localSheetId="1" hidden="1">'Budget 2016'!$A$1:$K$326</definedName>
    <definedName name="_xlnm.Print_Area" localSheetId="1">'Budget 2016'!$A$1:$K$315</definedName>
    <definedName name="_xlnm.Print_Area" localSheetId="0">Summary!$A$1:$I$32</definedName>
    <definedName name="_xlnm.Print_Titles" localSheetId="1">'Budget 2016'!$1:$5</definedName>
  </definedNames>
  <calcPr calcId="125725"/>
</workbook>
</file>

<file path=xl/calcChain.xml><?xml version="1.0" encoding="utf-8"?>
<calcChain xmlns="http://schemas.openxmlformats.org/spreadsheetml/2006/main">
  <c r="L8" i="2"/>
  <c r="E36" i="3" l="1"/>
  <c r="F29" l="1"/>
  <c r="F30"/>
  <c r="F31"/>
  <c r="F32"/>
  <c r="F33"/>
  <c r="F34"/>
  <c r="F28"/>
  <c r="F36"/>
  <c r="D36"/>
  <c r="D11" l="1"/>
  <c r="D23" i="1"/>
  <c r="N313" i="2"/>
  <c r="J311"/>
  <c r="J313" s="1"/>
  <c r="F23" i="1" s="1"/>
  <c r="G311" i="2"/>
  <c r="G313" s="1"/>
  <c r="C311"/>
  <c r="C313" s="1"/>
  <c r="B23" i="1" s="1"/>
  <c r="C297" i="2"/>
  <c r="L313" l="1"/>
  <c r="C257"/>
  <c r="B31" i="1"/>
  <c r="G274" i="2"/>
  <c r="C274"/>
  <c r="D29" i="1" l="1"/>
  <c r="L109" i="2"/>
  <c r="L108"/>
  <c r="L105"/>
  <c r="L104"/>
  <c r="L103"/>
  <c r="L102"/>
  <c r="L101"/>
  <c r="L100"/>
  <c r="L85"/>
  <c r="L83"/>
  <c r="L82"/>
  <c r="L81"/>
  <c r="L80"/>
  <c r="L79"/>
  <c r="L78"/>
  <c r="L77"/>
  <c r="L76"/>
  <c r="L75"/>
  <c r="L71"/>
  <c r="L70"/>
  <c r="L69"/>
  <c r="L68"/>
  <c r="L67"/>
  <c r="L66"/>
  <c r="L65"/>
  <c r="L64"/>
  <c r="L63"/>
  <c r="L62"/>
  <c r="L61"/>
  <c r="L60"/>
  <c r="L55"/>
  <c r="L56"/>
  <c r="L52"/>
  <c r="L49"/>
  <c r="L42"/>
  <c r="L41"/>
  <c r="L37"/>
  <c r="L36"/>
  <c r="L29"/>
  <c r="L28"/>
  <c r="L27"/>
  <c r="L26"/>
  <c r="L25"/>
  <c r="L24"/>
  <c r="L23"/>
  <c r="L22"/>
  <c r="L21"/>
  <c r="L9"/>
  <c r="L10"/>
  <c r="L11"/>
  <c r="L12"/>
  <c r="L13"/>
  <c r="L14"/>
  <c r="L15"/>
  <c r="L16"/>
  <c r="L17"/>
  <c r="L18"/>
  <c r="C43"/>
  <c r="C321"/>
  <c r="C304"/>
  <c r="C306" s="1"/>
  <c r="C299"/>
  <c r="C276"/>
  <c r="C259"/>
  <c r="C215"/>
  <c r="C208"/>
  <c r="C133"/>
  <c r="C126"/>
  <c r="C112"/>
  <c r="C106"/>
  <c r="C86"/>
  <c r="C72"/>
  <c r="C57"/>
  <c r="C38"/>
  <c r="C30"/>
  <c r="C19"/>
  <c r="B19" i="1" l="1"/>
  <c r="B21"/>
  <c r="B15"/>
  <c r="B17"/>
  <c r="C114" i="2"/>
  <c r="C32"/>
  <c r="C94" s="1"/>
  <c r="C210"/>
  <c r="C217" s="1"/>
  <c r="C45"/>
  <c r="J321"/>
  <c r="F31" i="1" s="1"/>
  <c r="G321" i="2"/>
  <c r="D31" i="1" s="1"/>
  <c r="J304" i="2"/>
  <c r="J306" s="1"/>
  <c r="F21" i="1" s="1"/>
  <c r="G304" i="2"/>
  <c r="G306" s="1"/>
  <c r="D21" i="1" s="1"/>
  <c r="J297" i="2"/>
  <c r="J299" s="1"/>
  <c r="F19" i="1" s="1"/>
  <c r="G297" i="2"/>
  <c r="J274"/>
  <c r="J276" s="1"/>
  <c r="F17" i="1" s="1"/>
  <c r="J257" i="2"/>
  <c r="J259" s="1"/>
  <c r="F15" i="1" s="1"/>
  <c r="G257" i="2"/>
  <c r="G259" s="1"/>
  <c r="D15" i="1" s="1"/>
  <c r="G215" i="2"/>
  <c r="J213"/>
  <c r="J208"/>
  <c r="G208"/>
  <c r="J133"/>
  <c r="G133"/>
  <c r="J126"/>
  <c r="G126"/>
  <c r="J112"/>
  <c r="G112"/>
  <c r="L112" s="1"/>
  <c r="J106"/>
  <c r="G106"/>
  <c r="L106" s="1"/>
  <c r="J86"/>
  <c r="G86"/>
  <c r="L86" s="1"/>
  <c r="J72"/>
  <c r="G72"/>
  <c r="L72" s="1"/>
  <c r="J57"/>
  <c r="G57"/>
  <c r="L57" s="1"/>
  <c r="J43"/>
  <c r="G43"/>
  <c r="L43" s="1"/>
  <c r="J38"/>
  <c r="G38"/>
  <c r="L38" s="1"/>
  <c r="J30"/>
  <c r="G30"/>
  <c r="L30" s="1"/>
  <c r="J19"/>
  <c r="G19"/>
  <c r="L19" s="1"/>
  <c r="F29" i="1"/>
  <c r="K21" l="1"/>
  <c r="K15"/>
  <c r="L306" i="2"/>
  <c r="B11" i="1"/>
  <c r="B9"/>
  <c r="N306" i="2"/>
  <c r="N259"/>
  <c r="C315"/>
  <c r="J32"/>
  <c r="L259"/>
  <c r="B13" i="1"/>
  <c r="J45" i="2"/>
  <c r="J210"/>
  <c r="G32"/>
  <c r="G299"/>
  <c r="G210"/>
  <c r="G276"/>
  <c r="N276" s="1"/>
  <c r="G45"/>
  <c r="L45" s="1"/>
  <c r="G114"/>
  <c r="D11" i="1" s="1"/>
  <c r="J215" i="2"/>
  <c r="J114"/>
  <c r="F11" i="1" s="1"/>
  <c r="K11" l="1"/>
  <c r="N114" i="2"/>
  <c r="L299"/>
  <c r="N299"/>
  <c r="B26" i="1"/>
  <c r="H26" s="1"/>
  <c r="J94" i="2"/>
  <c r="D17" i="1"/>
  <c r="K17" s="1"/>
  <c r="L276" i="2"/>
  <c r="D19" i="1"/>
  <c r="K19" s="1"/>
  <c r="L114" i="2"/>
  <c r="C116"/>
  <c r="L32"/>
  <c r="J217"/>
  <c r="F13" i="1" s="1"/>
  <c r="G217" i="2"/>
  <c r="G94"/>
  <c r="H13" i="1" l="1"/>
  <c r="H9"/>
  <c r="D9"/>
  <c r="K9" s="1"/>
  <c r="N94" i="2"/>
  <c r="H23" i="1"/>
  <c r="G315" i="2"/>
  <c r="P315" s="1"/>
  <c r="N217"/>
  <c r="N315" s="1"/>
  <c r="F9" i="1"/>
  <c r="F26" s="1"/>
  <c r="J315" i="2"/>
  <c r="J116"/>
  <c r="H15" i="1"/>
  <c r="H11"/>
  <c r="H21"/>
  <c r="H19"/>
  <c r="H17"/>
  <c r="D13"/>
  <c r="L217" i="2"/>
  <c r="L94"/>
  <c r="G116"/>
  <c r="L116" s="1"/>
  <c r="D26" i="1" l="1"/>
  <c r="B34" s="1"/>
  <c r="B36" s="1"/>
  <c r="K13"/>
</calcChain>
</file>

<file path=xl/comments1.xml><?xml version="1.0" encoding="utf-8"?>
<comments xmlns="http://schemas.openxmlformats.org/spreadsheetml/2006/main">
  <authors>
    <author>Michelle</author>
  </authors>
  <commentList>
    <comment ref="G251" author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Transferred RM11k to Ads in Magazine
</t>
        </r>
      </text>
    </comment>
  </commentList>
</comments>
</file>

<file path=xl/sharedStrings.xml><?xml version="1.0" encoding="utf-8"?>
<sst xmlns="http://schemas.openxmlformats.org/spreadsheetml/2006/main" count="541" uniqueCount="297">
  <si>
    <t>PENANG GLOBAL TOURISM SDN BHD</t>
  </si>
  <si>
    <t>SUMMARY</t>
  </si>
  <si>
    <t xml:space="preserve">BUDGET </t>
  </si>
  <si>
    <t xml:space="preserve">ACTUAL </t>
  </si>
  <si>
    <t>2015</t>
  </si>
  <si>
    <t>EXPENDITURE</t>
  </si>
  <si>
    <t xml:space="preserve">(APPROVED BY BOD) </t>
  </si>
  <si>
    <t>TILL SEPT 2015</t>
  </si>
  <si>
    <t>RM</t>
  </si>
  <si>
    <t>%</t>
  </si>
  <si>
    <t>Operating Expenditure (OPEX)</t>
  </si>
  <si>
    <t>Capital Expenditure (CAPEX)</t>
  </si>
  <si>
    <t>Marketing/Promotion</t>
  </si>
  <si>
    <t>Communications</t>
  </si>
  <si>
    <t>Events</t>
  </si>
  <si>
    <t>Tourism Services</t>
  </si>
  <si>
    <t>GRAND TOTAL</t>
  </si>
  <si>
    <t xml:space="preserve"> - DC Justice League Run</t>
  </si>
  <si>
    <t>DETAILS OF BUDGET</t>
  </si>
  <si>
    <t>OPERATING EXPENDITURE (OPEX)</t>
  </si>
  <si>
    <t>Personnel - PGT</t>
  </si>
  <si>
    <t xml:space="preserve"> - Salary</t>
  </si>
  <si>
    <t>@</t>
  </si>
  <si>
    <t xml:space="preserve"> - Allowance</t>
  </si>
  <si>
    <t xml:space="preserve"> - Incentive / Bonus</t>
  </si>
  <si>
    <t xml:space="preserve"> - EPF</t>
  </si>
  <si>
    <t xml:space="preserve"> - Socso</t>
  </si>
  <si>
    <t xml:space="preserve"> - Medical fee</t>
  </si>
  <si>
    <t xml:space="preserve"> - Overtime</t>
  </si>
  <si>
    <t xml:space="preserve"> - Insurance</t>
  </si>
  <si>
    <t xml:space="preserve"> - Trainer &amp; Trainee Allowance</t>
  </si>
  <si>
    <t xml:space="preserve"> - Mileage /Toll claims/Petrol</t>
  </si>
  <si>
    <t xml:space="preserve"> - Gratuity</t>
  </si>
  <si>
    <t>Personnel - TIC (Whiteaways &amp; Airport)</t>
  </si>
  <si>
    <t xml:space="preserve"> - Salary </t>
  </si>
  <si>
    <t>SUB-TOTAL Personnel</t>
  </si>
  <si>
    <t>Utilities</t>
  </si>
  <si>
    <t>PGT</t>
  </si>
  <si>
    <t xml:space="preserve"> - Telephone/Fax /Email</t>
  </si>
  <si>
    <t xml:space="preserve"> - Electricity &amp; Water</t>
  </si>
  <si>
    <t>Tourist Information Center</t>
  </si>
  <si>
    <t xml:space="preserve"> - Telephone/Fax </t>
  </si>
  <si>
    <t>SUB-TOTAL Utilities</t>
  </si>
  <si>
    <t>Rental</t>
  </si>
  <si>
    <t xml:space="preserve"> - Office Rental</t>
  </si>
  <si>
    <t xml:space="preserve"> - Office Rental </t>
  </si>
  <si>
    <t>Training &amp; Development</t>
  </si>
  <si>
    <t xml:space="preserve"> - Team Building</t>
  </si>
  <si>
    <t xml:space="preserve"> - Skills Development</t>
  </si>
  <si>
    <t>Office Expenses</t>
  </si>
  <si>
    <t xml:space="preserve"> - Annual Dinner</t>
  </si>
  <si>
    <t xml:space="preserve"> - Postage &amp; Courier</t>
  </si>
  <si>
    <t xml:space="preserve"> - Stationery &amp; Supplies</t>
  </si>
  <si>
    <t xml:space="preserve"> - Photostating &amp; Others/Photography                 </t>
  </si>
  <si>
    <t xml:space="preserve"> - Newspapers/books</t>
  </si>
  <si>
    <t xml:space="preserve"> - Office Upkeep &amp; expenses</t>
  </si>
  <si>
    <t xml:space="preserve"> - Refreshment &amp; Food</t>
  </si>
  <si>
    <t xml:space="preserve"> - Meeting expenses</t>
  </si>
  <si>
    <t xml:space="preserve"> - Upkeep of M Vehicle</t>
  </si>
  <si>
    <t xml:space="preserve"> - Staff Uniform</t>
  </si>
  <si>
    <t xml:space="preserve"> - Miscellaneous Expenses</t>
  </si>
  <si>
    <t xml:space="preserve"> - Advertisement - Vacancy</t>
  </si>
  <si>
    <t>Misc</t>
  </si>
  <si>
    <t xml:space="preserve"> - Audit Fee                            </t>
  </si>
  <si>
    <t xml:space="preserve"> - Accounting fee &amp; Payroll (Outsource)</t>
  </si>
  <si>
    <t xml:space="preserve"> - Secretarial fee</t>
  </si>
  <si>
    <t xml:space="preserve"> - Income tax consultancy fee                   </t>
  </si>
  <si>
    <t xml:space="preserve"> - Bank charges                            </t>
  </si>
  <si>
    <t xml:space="preserve"> - Filing fee                              </t>
  </si>
  <si>
    <t xml:space="preserve"> - Legal &amp; Professional Fees</t>
  </si>
  <si>
    <t xml:space="preserve"> - License Fee (TIC)</t>
  </si>
  <si>
    <t xml:space="preserve"> - Taxation</t>
  </si>
  <si>
    <t xml:space="preserve"> - Gain/Loss of Forex Exchange</t>
  </si>
  <si>
    <t>#</t>
  </si>
  <si>
    <t xml:space="preserve"> - Others </t>
  </si>
  <si>
    <t>Provisional expenses</t>
  </si>
  <si>
    <t>Fixed Assets written off</t>
  </si>
  <si>
    <t>Depreciation of Fixed Assets</t>
  </si>
  <si>
    <t>TOTAL OPERATING EXPENDITURE (OPEX)</t>
  </si>
  <si>
    <t>CAPITAL EXPENDITURE (CAPEX)</t>
  </si>
  <si>
    <t>CAPEX - Purchase of fixed assets</t>
  </si>
  <si>
    <t xml:space="preserve"> - Computers (Hardware &amp; Software)</t>
  </si>
  <si>
    <t xml:space="preserve"> - Office Equipment </t>
  </si>
  <si>
    <t xml:space="preserve"> - Furniture &amp; Fittings </t>
  </si>
  <si>
    <t xml:space="preserve"> - Motor Vehicle</t>
  </si>
  <si>
    <t xml:space="preserve"> - Electrical Installation</t>
  </si>
  <si>
    <t xml:space="preserve"> - Renovation (Conference Room Glass Door)</t>
  </si>
  <si>
    <t xml:space="preserve"> - Computers (Hardware &amp; Software) </t>
  </si>
  <si>
    <t xml:space="preserve"> - Furniture &amp; Fittings</t>
  </si>
  <si>
    <t xml:space="preserve"> - Renovation</t>
  </si>
  <si>
    <t>Sub-Total CAPEX - Purchase of fixed assets</t>
  </si>
  <si>
    <t xml:space="preserve">TOTAL OPEX &amp; CAPEX </t>
  </si>
  <si>
    <t>MARKETING/PROMOTION</t>
  </si>
  <si>
    <t xml:space="preserve"> - Banner Streamers &amp; artwork</t>
  </si>
  <si>
    <t>Others</t>
  </si>
  <si>
    <t xml:space="preserve"> - Printing of Business Card</t>
  </si>
  <si>
    <t xml:space="preserve"> - FAM Trip </t>
  </si>
  <si>
    <t>FAM</t>
  </si>
  <si>
    <t xml:space="preserve"> - Welcoming reception</t>
  </si>
  <si>
    <t xml:space="preserve"> - Lunch/Dinner hosting</t>
  </si>
  <si>
    <t xml:space="preserve"> - Incentive for MICE</t>
  </si>
  <si>
    <t xml:space="preserve">  - PATA membership fee (USD 2,400)</t>
  </si>
  <si>
    <t>Trade Fairs &amp; Roadshows</t>
  </si>
  <si>
    <t xml:space="preserve"> - Local </t>
  </si>
  <si>
    <t xml:space="preserve"> - Local Travel</t>
  </si>
  <si>
    <t xml:space="preserve"> - Product updates &amp; Networking for KL</t>
  </si>
  <si>
    <t xml:space="preserve"> - Tourism Malaysia (Business to Business)</t>
  </si>
  <si>
    <t xml:space="preserve"> - Europe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</si>
  <si>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ITB Berlin (Germany)</t>
    </r>
    <r>
      <rPr>
        <i/>
        <sz val="11"/>
        <rFont val="Arial"/>
        <family val="2"/>
      </rPr>
      <t xml:space="preserve"> </t>
    </r>
  </si>
  <si>
    <t>March</t>
  </si>
  <si>
    <t>Europe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</si>
  <si>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World Travel Mart, London</t>
    </r>
  </si>
  <si>
    <t>Nov</t>
  </si>
  <si>
    <t>Feb</t>
  </si>
  <si>
    <t xml:space="preserve"> - Hong Kong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</si>
  <si>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Hong Kong Sales Mission </t>
    </r>
  </si>
  <si>
    <t>May</t>
  </si>
  <si>
    <t>Regional</t>
  </si>
  <si>
    <t xml:space="preserve"> - Singapore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</si>
  <si>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NATAS Singapore  - Promotion campaign with wholesaler</t>
    </r>
  </si>
  <si>
    <t>Asean</t>
  </si>
  <si>
    <t>April</t>
  </si>
  <si>
    <t>Oct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</si>
  <si>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ITB Asia </t>
    </r>
  </si>
  <si>
    <t xml:space="preserve"> - Australia</t>
  </si>
  <si>
    <t>Mar, Sept</t>
  </si>
  <si>
    <t>Australia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</si>
  <si>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AIME Melbourne (M.I.C.E)</t>
    </r>
  </si>
  <si>
    <t xml:space="preserve"> - Taiwan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</si>
  <si>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Taipei International Travel Fair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</si>
  <si>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TM Sales Mission  &amp; Sales Mission in Taiwan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</si>
  <si>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Marketing Proposal with Taiwan University </t>
    </r>
  </si>
  <si>
    <t>Sept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</si>
  <si>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Special Interest Tour - Sport/Event/Festival</t>
    </r>
  </si>
  <si>
    <t xml:space="preserve"> - Indonesia</t>
  </si>
  <si>
    <t>Aug</t>
  </si>
  <si>
    <t>Feb, June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</si>
  <si>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Invest &amp; Promotion Mission to Aceh</t>
    </r>
  </si>
  <si>
    <t xml:space="preserve"> - Thailand</t>
  </si>
  <si>
    <t>June</t>
  </si>
  <si>
    <t xml:space="preserve"> - Korea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</si>
  <si>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Korea Travel Guide Book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</si>
  <si>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 Hana Tour Fair </t>
    </r>
  </si>
  <si>
    <t xml:space="preserve"> - Philppines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</si>
  <si>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Tourism Malaysia Manila Food Festival  </t>
    </r>
  </si>
  <si>
    <t xml:space="preserve"> - Japan</t>
  </si>
  <si>
    <t xml:space="preserve"> - Myanmar</t>
  </si>
  <si>
    <t xml:space="preserve"> - South Asia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</si>
  <si>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Satte New Delhi Sales Mission, India</t>
    </r>
  </si>
  <si>
    <t>Jan</t>
  </si>
  <si>
    <t xml:space="preserve"> - China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</si>
  <si>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</t>
    </r>
  </si>
  <si>
    <t xml:space="preserve"> - UAE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</si>
  <si>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Arabian Travel Mart, Dubai</t>
    </r>
  </si>
  <si>
    <t xml:space="preserve"> - Provisional </t>
  </si>
  <si>
    <t>Dec</t>
  </si>
  <si>
    <t>Provisional</t>
  </si>
  <si>
    <t>Total for Trade Fairs &amp; Roadshows (International)</t>
  </si>
  <si>
    <t>Total for Trade Fairs &amp; Roadshows (Local &amp; International)</t>
  </si>
  <si>
    <t>Additional Projects :</t>
  </si>
  <si>
    <t>1) OBS TV Programme</t>
  </si>
  <si>
    <t>2) Penang Convention Exhibition Bureau</t>
  </si>
  <si>
    <t xml:space="preserve">TOTAL MARKETING/PROMOTION </t>
  </si>
  <si>
    <t xml:space="preserve">COMMUNICATIONS </t>
  </si>
  <si>
    <t xml:space="preserve"> - General</t>
  </si>
  <si>
    <t xml:space="preserve">General 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</si>
  <si>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Photo/Video Archiving</t>
    </r>
  </si>
  <si>
    <t xml:space="preserve">  - Advertisement in Magazines</t>
  </si>
  <si>
    <t>Local</t>
  </si>
  <si>
    <t xml:space="preserve"> - Production cost of ads on Billboards / CAT buses / CUBE </t>
  </si>
  <si>
    <t xml:space="preserve"> - Media Campaign (Advertising &amp; Promotion)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</si>
  <si>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Hong Kong Media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</si>
  <si>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Singapore Media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</si>
  <si>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Thailand Media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</si>
  <si>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Indonesia Media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</si>
  <si>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Taiwan Media Campaign </t>
    </r>
  </si>
  <si>
    <t xml:space="preserve"> - Advertising &amp; Promotion of Events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</si>
  <si>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'10 Days 3 Festivals' - GTLF, TIBF &amp; Jazz Festival</t>
    </r>
  </si>
  <si>
    <t xml:space="preserve"> - Outdoor / Airport Advertising (domestic) - LED / Billboards / Lightbox Billboards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</si>
  <si>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LED advertising - Domestic (for events)</t>
    </r>
  </si>
  <si>
    <t xml:space="preserve"> - Online Advertising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</si>
  <si>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Google AdSense (Indonesia)</t>
    </r>
  </si>
  <si>
    <t xml:space="preserve"> - Radio Advertising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</si>
  <si>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Radio Advertising (ASTRO - LiteFM, Mix, Sinar &amp; Melody) - whole year advertising</t>
    </r>
  </si>
  <si>
    <t xml:space="preserve"> - Provisional</t>
  </si>
  <si>
    <t>General</t>
  </si>
  <si>
    <t xml:space="preserve"> - TV Advertising</t>
  </si>
  <si>
    <t xml:space="preserve">TOTAL COMMUNICATIONS </t>
  </si>
  <si>
    <t>EVENTS</t>
  </si>
  <si>
    <t xml:space="preserve"> - Contribution/sponsor</t>
  </si>
  <si>
    <t xml:space="preserve"> - Shanghai Yue Opera (Sponsorship for permit)</t>
  </si>
  <si>
    <t xml:space="preserve"> - Last Fri, Sat &amp; Sun for the month (12 months)</t>
  </si>
  <si>
    <t xml:space="preserve"> - GT Literary  Festival</t>
  </si>
  <si>
    <t xml:space="preserve"> - In Between Art Festival</t>
  </si>
  <si>
    <t xml:space="preserve"> - Penang Anime Matsuri - Summer Party</t>
  </si>
  <si>
    <t xml:space="preserve"> - Hot Air Balloon Fiesta</t>
  </si>
  <si>
    <t xml:space="preserve">  Ticket Sales &amp; Sponsorship for Hot Air Balloon Fiesta</t>
  </si>
  <si>
    <t xml:space="preserve"> - Comic Fiesta Mini</t>
  </si>
  <si>
    <t xml:space="preserve"> - Raja Muda S'gor International Regatta</t>
  </si>
  <si>
    <t xml:space="preserve"> - Recee (Hot Air Balloon) </t>
  </si>
  <si>
    <t>TOTAL EVENTS</t>
  </si>
  <si>
    <t>TOURISM SERVICES</t>
  </si>
  <si>
    <t xml:space="preserve"> - Souvenirs/Gifts</t>
  </si>
  <si>
    <t xml:space="preserve"> - Heritage walk &amp; tour / Car Free Day Event </t>
  </si>
  <si>
    <t xml:space="preserve"> - Printing of publication/brochures (Reprint)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</si>
  <si>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Marking Georgetown Brochure  (3 Languages)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</si>
  <si>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Trade Show Booklet  (4 Languages)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</si>
  <si>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Peranakan Brochure &amp; Booklet (4 Languages)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</si>
  <si>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George Town Heritage Site Map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</si>
  <si>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Discovery Balik Pulau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</si>
  <si>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Heritage Walkabout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</si>
  <si>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Second Penang Bridge and Ferry Experience Brochure</t>
    </r>
  </si>
  <si>
    <t xml:space="preserve"> - DVD Duplication  (D.I.E 5 language + MICE)</t>
  </si>
  <si>
    <t xml:space="preserve"> - PGT Networking with Tourism Players</t>
  </si>
  <si>
    <t xml:space="preserve"> - Development of surveys </t>
  </si>
  <si>
    <t xml:space="preserve"> - Production cost for Halal Travel Guide</t>
  </si>
  <si>
    <r>
      <t xml:space="preserve"> - Provisional</t>
    </r>
    <r>
      <rPr>
        <b/>
        <sz val="11"/>
        <color indexed="8"/>
        <rFont val="Arial"/>
        <family val="2"/>
      </rPr>
      <t xml:space="preserve"> </t>
    </r>
  </si>
  <si>
    <t xml:space="preserve"> - Professional fee for Brochure Distribution</t>
  </si>
  <si>
    <t>TOTAL TOURISM SERVICES</t>
  </si>
  <si>
    <t>PENANG CENTRE OF EDUCATION TOURISM</t>
  </si>
  <si>
    <t xml:space="preserve"> - Membership fee collection</t>
  </si>
  <si>
    <t>TOTAL (PGT)</t>
  </si>
  <si>
    <t>AD-HOC PROJECTS :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</si>
  <si>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DC Justice League Run </t>
    </r>
  </si>
  <si>
    <t>TOTAL AD-HOC PROJECTS:</t>
  </si>
  <si>
    <t>PROPOSED BUDGET FOR YEAR 2016</t>
  </si>
  <si>
    <t>PROPOSED</t>
  </si>
  <si>
    <t>BUDGET</t>
  </si>
  <si>
    <t>2016</t>
  </si>
  <si>
    <t>INCREASE/</t>
  </si>
  <si>
    <t>DECREASE</t>
  </si>
  <si>
    <t>(+ / -)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</si>
  <si>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New Brochures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</si>
  <si>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Ad-Hoc Copy writing/Translation</t>
    </r>
  </si>
  <si>
    <r>
      <t xml:space="preserve">  - Mobile App - D.I.E </t>
    </r>
    <r>
      <rPr>
        <sz val="10"/>
        <rFont val="Arial"/>
        <family val="2"/>
      </rPr>
      <t>(New)</t>
    </r>
  </si>
  <si>
    <t xml:space="preserve">  - Ebuzz - EDMs/Newsletter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</si>
  <si>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UK Online Media Campaign (2 months)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</si>
  <si>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Japan Online Media Campaign (2 months)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</si>
  <si>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South Korea Online Media Campaign (2 months)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</si>
  <si>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 Li TV (30min infomertial) - covers M'sia, Taiwan, S'pore, Indonesia, Thailand &amp; HK</t>
    </r>
  </si>
  <si>
    <t xml:space="preserve">  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</si>
  <si>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Facebook boosting (for events and general tourism related)</t>
    </r>
  </si>
  <si>
    <t>AD-HOC PROJECT (2015)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</si>
  <si>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Airlines/Wholesaler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</si>
  <si>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Wedding Tourism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</si>
  <si>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Special Interest Tour - Sport/Event/Festival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</si>
  <si>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</si>
  <si>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Australia Tactical Promotion - OTA/Wholsaler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</si>
  <si>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Tourism Malaysia Roadshow (2015 : Perth &amp; Adelaide)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</si>
  <si>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Support TM Travel Fairs/Campaigns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</si>
  <si>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Hong Kong Summer Holidays Promotion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</si>
  <si>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(1st half &amp; 2nd half)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</si>
  <si>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Taiwan Tactical Campaign with Taiwan Travel Agents/Airlines</t>
    </r>
    <r>
      <rPr>
        <sz val="11"/>
        <rFont val="Arial"/>
        <family val="2"/>
      </rPr>
      <t>(1st half &amp; 2nd half)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</si>
  <si>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Surabaya &amp; Medan Sales Mission (2015: Jakarta &amp; Aceh)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</si>
  <si>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Bangkok &amp; Phuket Sales Mission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</si>
  <si>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TM Bangkok Travel Fair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</si>
  <si>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Seoul &amp; Busan Sales Mission (2015 : Seoul Products Updates)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</si>
  <si>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TM Travel Madness</t>
    </r>
  </si>
  <si>
    <t xml:space="preserve"> - Vietnam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</si>
  <si>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Vietnam Sales Mission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</si>
  <si>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ITE Vietnam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</si>
  <si>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Yangon Sales Mission</t>
    </r>
  </si>
  <si>
    <t xml:space="preserve"> - New Zealand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</si>
  <si>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 &amp; Agents</t>
    </r>
  </si>
  <si>
    <t xml:space="preserve"> - Trishaw Entourage  </t>
  </si>
  <si>
    <t xml:space="preserve">State Exco - Trade fairs &amp; Roadshow </t>
  </si>
  <si>
    <r>
      <t xml:space="preserve"> - </t>
    </r>
    <r>
      <rPr>
        <b/>
        <sz val="12"/>
        <rFont val="Arial"/>
        <family val="2"/>
      </rPr>
      <t>Website (New Look)</t>
    </r>
  </si>
  <si>
    <r>
      <rPr>
        <sz val="12"/>
        <color indexed="56"/>
        <rFont val="Wingdings"/>
        <charset val="2"/>
      </rPr>
      <t xml:space="preserve">  </t>
    </r>
    <r>
      <rPr>
        <strike/>
        <sz val="12"/>
        <color indexed="56"/>
        <rFont val="Arial"/>
        <family val="2"/>
      </rPr>
      <t>Bangkok Tactical Campaign - Airlines</t>
    </r>
    <r>
      <rPr>
        <sz val="12"/>
        <color indexed="56"/>
        <rFont val="Arial"/>
        <family val="2"/>
      </rPr>
      <t/>
    </r>
  </si>
  <si>
    <r>
      <rPr>
        <sz val="12"/>
        <color indexed="56"/>
        <rFont val="Wingdings"/>
        <charset val="2"/>
      </rPr>
      <t xml:space="preserve">  </t>
    </r>
    <r>
      <rPr>
        <strike/>
        <sz val="12"/>
        <color indexed="56"/>
        <rFont val="Arial"/>
        <family val="2"/>
      </rPr>
      <t xml:space="preserve">Phuket / Krabi Tactical Campaign - Firefly </t>
    </r>
  </si>
  <si>
    <r>
      <rPr>
        <sz val="12"/>
        <color indexed="56"/>
        <rFont val="Wingdings"/>
        <charset val="2"/>
      </rPr>
      <t xml:space="preserve">  </t>
    </r>
    <r>
      <rPr>
        <strike/>
        <sz val="12"/>
        <color indexed="56"/>
        <rFont val="Arial"/>
        <family val="2"/>
      </rPr>
      <t>Destination Promotio</t>
    </r>
    <r>
      <rPr>
        <sz val="12"/>
        <color indexed="56"/>
        <rFont val="Arial"/>
        <family val="2"/>
      </rPr>
      <t>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</si>
  <si>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Yosakoi Parade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</si>
  <si>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Cruise Brochure</t>
    </r>
  </si>
  <si>
    <t xml:space="preserve">PENANG CENTRE MEDICAL TOURISM </t>
  </si>
  <si>
    <t xml:space="preserve">TOTAL PENANG CENTRE OF EDUCATION TOURISM </t>
  </si>
  <si>
    <t xml:space="preserve">TOTAL PENANG CENTRE MEDICAL TOURISM </t>
  </si>
  <si>
    <t xml:space="preserve"> - Pg Centre of Education Tourism (Refer to Appendix I)</t>
  </si>
  <si>
    <t xml:space="preserve"> - Pg Centre of Medical Tourism (Refer to Appendix II)</t>
  </si>
  <si>
    <t>PCET</t>
  </si>
  <si>
    <t>PCMT</t>
  </si>
  <si>
    <t>OPEX</t>
  </si>
  <si>
    <t>CAPEX</t>
  </si>
  <si>
    <t>2015 Budget</t>
  </si>
  <si>
    <t>Marketing</t>
  </si>
  <si>
    <t>Comms</t>
  </si>
  <si>
    <t>Year 2015</t>
  </si>
  <si>
    <t>Year 2016</t>
  </si>
  <si>
    <t>% Increase/Decrease</t>
  </si>
  <si>
    <t>TILL OCT 2015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</si>
  <si>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Singapore Travel Agent Networking Session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</si>
  <si>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Jakarta Shopping Mall Campaign (2015: Surabaya Shopping Mall)</t>
    </r>
  </si>
  <si>
    <r>
      <t xml:space="preserve"> - </t>
    </r>
    <r>
      <rPr>
        <b/>
        <sz val="12"/>
        <rFont val="Arial"/>
        <family val="2"/>
      </rPr>
      <t xml:space="preserve">Video Production </t>
    </r>
    <r>
      <rPr>
        <sz val="11"/>
        <rFont val="Arial"/>
        <family val="2"/>
      </rPr>
      <t>(2015 : Year Of Festival &amp; World Curry Festival)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</si>
  <si>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Hot Air Balloon Fiesta 2017 (2015: Publicity for VPY &amp; PAM)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</si>
  <si>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Billboard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</si>
  <si>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Online Regional Campaign </t>
    </r>
  </si>
  <si>
    <t xml:space="preserve"> - Regional Marketing Campaign (Digital Campaign)</t>
  </si>
  <si>
    <t>Penang Centre of Education Tourism (Appendix I)</t>
  </si>
  <si>
    <t>Penang Centre of Medical Tourism (Appendix II)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</si>
</sst>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&quot;RM&quot;* #,##0_);_(&quot;RM&quot;* \(#,##0\);_(&quot;RM&quot;* &quot;-&quot;??_);_(@_)"/>
    <numFmt numFmtId="167" formatCode="&quot;RM&quot;#,##0"/>
  </numFmts>
  <fonts count="4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b/>
      <sz val="9"/>
      <name val="Arial"/>
      <family val="2"/>
    </font>
    <font>
      <i/>
      <sz val="12"/>
      <color indexed="8"/>
      <name val="Arial"/>
      <family val="2"/>
    </font>
    <font>
      <b/>
      <u/>
      <sz val="11"/>
      <color indexed="8"/>
      <name val="Arial"/>
      <family val="2"/>
    </font>
    <font>
      <u/>
      <sz val="11"/>
      <color indexed="8"/>
      <name val="Arial"/>
      <family val="2"/>
    </font>
    <font>
      <b/>
      <u/>
      <sz val="11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u/>
      <sz val="12"/>
      <color indexed="8"/>
      <name val="Arial"/>
      <family val="2"/>
    </font>
    <font>
      <u/>
      <sz val="12"/>
      <color indexed="8"/>
      <name val="Arial"/>
      <family val="2"/>
    </font>
    <font>
      <b/>
      <u/>
      <sz val="12"/>
      <name val="Arial"/>
      <family val="2"/>
    </font>
    <font>
      <i/>
      <sz val="12"/>
      <name val="Arial"/>
      <family val="2"/>
    </font>
    <font>
      <sz val="9"/>
      <color indexed="8"/>
      <name val="Verdana"/>
      <family val="2"/>
    </font>
    <font>
      <sz val="12"/>
      <name val="Wingdings"/>
      <charset val="2"/>
    </font>
    <font>
      <i/>
      <sz val="11"/>
      <name val="Arial"/>
      <family val="2"/>
    </font>
    <font>
      <sz val="12"/>
      <color theme="3"/>
      <name val="Arial"/>
      <family val="2"/>
    </font>
    <font>
      <sz val="12"/>
      <color indexed="56"/>
      <name val="Wingdings"/>
      <charset val="2"/>
    </font>
    <font>
      <strike/>
      <sz val="12"/>
      <color indexed="56"/>
      <name val="Arial"/>
      <family val="2"/>
    </font>
    <font>
      <sz val="12"/>
      <color indexed="56"/>
      <name val="Arial"/>
      <family val="2"/>
    </font>
    <font>
      <b/>
      <sz val="12"/>
      <color theme="4" tint="-0.249977111117893"/>
      <name val="Arial"/>
      <family val="2"/>
    </font>
    <font>
      <b/>
      <i/>
      <sz val="12"/>
      <name val="Arial"/>
      <family val="2"/>
    </font>
    <font>
      <b/>
      <sz val="11"/>
      <name val="Arial"/>
      <family val="2"/>
    </font>
    <font>
      <i/>
      <sz val="12"/>
      <color theme="9" tint="-0.249977111117893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theme="1"/>
      <name val="Verdana"/>
      <family val="2"/>
    </font>
    <font>
      <sz val="12"/>
      <name val="宋体"/>
      <charset val="134"/>
    </font>
    <font>
      <sz val="12"/>
      <color rgb="FFFF000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9" fillId="0" borderId="0"/>
    <xf numFmtId="0" fontId="40" fillId="0" borderId="0"/>
  </cellStyleXfs>
  <cellXfs count="214">
    <xf numFmtId="0" fontId="0" fillId="0" borderId="0" xfId="0"/>
    <xf numFmtId="37" fontId="2" fillId="0" borderId="0" xfId="0" applyNumberFormat="1" applyFont="1"/>
    <xf numFmtId="164" fontId="4" fillId="0" borderId="0" xfId="1" applyNumberFormat="1" applyFont="1"/>
    <xf numFmtId="164" fontId="4" fillId="0" borderId="0" xfId="1" applyNumberFormat="1" applyFont="1" applyBorder="1"/>
    <xf numFmtId="37" fontId="2" fillId="0" borderId="0" xfId="0" applyNumberFormat="1" applyFont="1" applyFill="1" applyBorder="1"/>
    <xf numFmtId="37" fontId="4" fillId="0" borderId="0" xfId="0" applyNumberFormat="1" applyFont="1"/>
    <xf numFmtId="164" fontId="6" fillId="0" borderId="1" xfId="1" quotePrefix="1" applyNumberFormat="1" applyFont="1" applyFill="1" applyBorder="1" applyAlignment="1">
      <alignment horizontal="center"/>
    </xf>
    <xf numFmtId="164" fontId="6" fillId="0" borderId="0" xfId="1" quotePrefix="1" applyNumberFormat="1" applyFont="1" applyFill="1" applyBorder="1" applyAlignment="1">
      <alignment horizontal="center"/>
    </xf>
    <xf numFmtId="164" fontId="6" fillId="0" borderId="1" xfId="1" applyNumberFormat="1" applyFont="1" applyFill="1" applyBorder="1" applyAlignment="1">
      <alignment horizontal="center"/>
    </xf>
    <xf numFmtId="164" fontId="6" fillId="0" borderId="2" xfId="1" quotePrefix="1" applyNumberFormat="1" applyFont="1" applyFill="1" applyBorder="1" applyAlignment="1">
      <alignment horizontal="center"/>
    </xf>
    <xf numFmtId="164" fontId="6" fillId="0" borderId="2" xfId="1" applyNumberFormat="1" applyFont="1" applyFill="1" applyBorder="1" applyAlignment="1">
      <alignment horizontal="center"/>
    </xf>
    <xf numFmtId="164" fontId="8" fillId="0" borderId="2" xfId="1" quotePrefix="1" applyNumberFormat="1" applyFont="1" applyFill="1" applyBorder="1" applyAlignment="1">
      <alignment horizontal="center"/>
    </xf>
    <xf numFmtId="164" fontId="6" fillId="0" borderId="3" xfId="1" applyNumberFormat="1" applyFont="1" applyFill="1" applyBorder="1" applyAlignment="1">
      <alignment horizontal="center"/>
    </xf>
    <xf numFmtId="164" fontId="6" fillId="0" borderId="0" xfId="1" applyNumberFormat="1" applyFont="1" applyFill="1" applyBorder="1" applyAlignment="1">
      <alignment horizontal="center"/>
    </xf>
    <xf numFmtId="164" fontId="7" fillId="0" borderId="0" xfId="1" applyNumberFormat="1" applyFont="1" applyAlignment="1">
      <alignment horizontal="center"/>
    </xf>
    <xf numFmtId="0" fontId="4" fillId="0" borderId="0" xfId="0" applyNumberFormat="1" applyFont="1"/>
    <xf numFmtId="164" fontId="4" fillId="0" borderId="0" xfId="1" applyNumberFormat="1" applyFont="1" applyAlignment="1">
      <alignment horizontal="center"/>
    </xf>
    <xf numFmtId="164" fontId="9" fillId="0" borderId="0" xfId="1" applyNumberFormat="1" applyFont="1"/>
    <xf numFmtId="43" fontId="1" fillId="0" borderId="0" xfId="1" applyFont="1"/>
    <xf numFmtId="0" fontId="9" fillId="0" borderId="0" xfId="0" applyFont="1"/>
    <xf numFmtId="43" fontId="9" fillId="0" borderId="0" xfId="1" applyFont="1"/>
    <xf numFmtId="0" fontId="10" fillId="0" borderId="0" xfId="0" applyNumberFormat="1" applyFont="1"/>
    <xf numFmtId="43" fontId="10" fillId="0" borderId="0" xfId="1" applyFont="1" applyBorder="1"/>
    <xf numFmtId="0" fontId="9" fillId="0" borderId="0" xfId="0" applyNumberFormat="1" applyFont="1"/>
    <xf numFmtId="0" fontId="10" fillId="0" borderId="0" xfId="1" applyNumberFormat="1" applyFont="1"/>
    <xf numFmtId="164" fontId="10" fillId="0" borderId="6" xfId="1" applyNumberFormat="1" applyFont="1" applyBorder="1"/>
    <xf numFmtId="164" fontId="10" fillId="0" borderId="0" xfId="1" applyNumberFormat="1" applyFont="1" applyBorder="1"/>
    <xf numFmtId="9" fontId="10" fillId="0" borderId="6" xfId="2" applyFont="1" applyBorder="1" applyAlignment="1">
      <alignment horizontal="center"/>
    </xf>
    <xf numFmtId="0" fontId="10" fillId="0" borderId="0" xfId="0" applyFont="1"/>
    <xf numFmtId="0" fontId="9" fillId="0" borderId="0" xfId="1" applyNumberFormat="1" applyFont="1"/>
    <xf numFmtId="164" fontId="0" fillId="0" borderId="0" xfId="0" applyNumberFormat="1"/>
    <xf numFmtId="43" fontId="10" fillId="0" borderId="6" xfId="1" applyFont="1" applyBorder="1"/>
    <xf numFmtId="43" fontId="0" fillId="0" borderId="0" xfId="0" applyNumberFormat="1"/>
    <xf numFmtId="164" fontId="11" fillId="0" borderId="0" xfId="1" applyNumberFormat="1" applyFont="1" applyFill="1" applyBorder="1" applyAlignment="1">
      <alignment horizontal="center"/>
    </xf>
    <xf numFmtId="164" fontId="12" fillId="0" borderId="1" xfId="1" quotePrefix="1" applyNumberFormat="1" applyFont="1" applyFill="1" applyBorder="1" applyAlignment="1">
      <alignment horizontal="center"/>
    </xf>
    <xf numFmtId="164" fontId="12" fillId="0" borderId="0" xfId="1" quotePrefix="1" applyNumberFormat="1" applyFont="1" applyFill="1" applyBorder="1" applyAlignment="1">
      <alignment horizontal="center"/>
    </xf>
    <xf numFmtId="164" fontId="12" fillId="0" borderId="1" xfId="1" applyNumberFormat="1" applyFont="1" applyFill="1" applyBorder="1" applyAlignment="1">
      <alignment horizontal="center"/>
    </xf>
    <xf numFmtId="164" fontId="12" fillId="0" borderId="0" xfId="1" applyNumberFormat="1" applyFont="1" applyFill="1" applyBorder="1" applyAlignment="1">
      <alignment horizontal="center"/>
    </xf>
    <xf numFmtId="164" fontId="12" fillId="0" borderId="2" xfId="1" applyNumberFormat="1" applyFont="1" applyFill="1" applyBorder="1" applyAlignment="1">
      <alignment horizontal="center"/>
    </xf>
    <xf numFmtId="37" fontId="13" fillId="0" borderId="0" xfId="0" applyNumberFormat="1" applyFont="1" applyFill="1" applyBorder="1"/>
    <xf numFmtId="37" fontId="13" fillId="0" borderId="0" xfId="0" applyNumberFormat="1" applyFont="1" applyFill="1"/>
    <xf numFmtId="164" fontId="11" fillId="0" borderId="0" xfId="1" quotePrefix="1" applyNumberFormat="1" applyFont="1" applyFill="1" applyBorder="1" applyAlignment="1">
      <alignment horizontal="center"/>
    </xf>
    <xf numFmtId="164" fontId="12" fillId="0" borderId="2" xfId="1" quotePrefix="1" applyNumberFormat="1" applyFont="1" applyFill="1" applyBorder="1" applyAlignment="1">
      <alignment horizontal="center"/>
    </xf>
    <xf numFmtId="164" fontId="14" fillId="0" borderId="2" xfId="1" quotePrefix="1" applyNumberFormat="1" applyFont="1" applyFill="1" applyBorder="1" applyAlignment="1">
      <alignment horizontal="center"/>
    </xf>
    <xf numFmtId="164" fontId="14" fillId="0" borderId="0" xfId="1" quotePrefix="1" applyNumberFormat="1" applyFont="1" applyFill="1" applyBorder="1" applyAlignment="1">
      <alignment horizontal="center"/>
    </xf>
    <xf numFmtId="37" fontId="12" fillId="0" borderId="0" xfId="0" applyNumberFormat="1" applyFont="1" applyFill="1" applyBorder="1"/>
    <xf numFmtId="164" fontId="12" fillId="0" borderId="3" xfId="1" applyNumberFormat="1" applyFont="1" applyFill="1" applyBorder="1" applyAlignment="1">
      <alignment horizontal="center"/>
    </xf>
    <xf numFmtId="164" fontId="11" fillId="0" borderId="0" xfId="1" applyNumberFormat="1" applyFont="1" applyFill="1"/>
    <xf numFmtId="9" fontId="11" fillId="0" borderId="0" xfId="2" applyFont="1" applyFill="1"/>
    <xf numFmtId="164" fontId="11" fillId="0" borderId="0" xfId="1" applyNumberFormat="1" applyFont="1" applyFill="1" applyBorder="1"/>
    <xf numFmtId="37" fontId="2" fillId="2" borderId="0" xfId="0" applyNumberFormat="1" applyFont="1" applyFill="1"/>
    <xf numFmtId="37" fontId="13" fillId="2" borderId="0" xfId="0" applyNumberFormat="1" applyFont="1" applyFill="1" applyBorder="1"/>
    <xf numFmtId="164" fontId="12" fillId="2" borderId="0" xfId="1" applyNumberFormat="1" applyFont="1" applyFill="1"/>
    <xf numFmtId="37" fontId="4" fillId="0" borderId="0" xfId="0" applyNumberFormat="1" applyFont="1" applyFill="1" applyBorder="1"/>
    <xf numFmtId="37" fontId="4" fillId="0" borderId="0" xfId="0" applyNumberFormat="1" applyFont="1" applyFill="1"/>
    <xf numFmtId="37" fontId="2" fillId="0" borderId="0" xfId="0" applyNumberFormat="1" applyFont="1" applyFill="1"/>
    <xf numFmtId="164" fontId="12" fillId="0" borderId="0" xfId="1" applyNumberFormat="1" applyFont="1" applyFill="1"/>
    <xf numFmtId="164" fontId="12" fillId="0" borderId="0" xfId="1" applyNumberFormat="1" applyFont="1" applyFill="1" applyBorder="1"/>
    <xf numFmtId="37" fontId="11" fillId="0" borderId="0" xfId="0" applyNumberFormat="1" applyFont="1" applyFill="1" applyBorder="1"/>
    <xf numFmtId="164" fontId="11" fillId="0" borderId="4" xfId="1" applyNumberFormat="1" applyFont="1" applyFill="1" applyBorder="1"/>
    <xf numFmtId="164" fontId="11" fillId="0" borderId="5" xfId="1" applyNumberFormat="1" applyFont="1" applyFill="1" applyBorder="1"/>
    <xf numFmtId="37" fontId="16" fillId="0" borderId="0" xfId="0" applyNumberFormat="1" applyFont="1" applyFill="1"/>
    <xf numFmtId="37" fontId="17" fillId="0" borderId="0" xfId="0" applyNumberFormat="1" applyFont="1" applyFill="1" applyBorder="1"/>
    <xf numFmtId="164" fontId="18" fillId="0" borderId="0" xfId="1" applyNumberFormat="1" applyFont="1" applyFill="1"/>
    <xf numFmtId="37" fontId="19" fillId="0" borderId="0" xfId="0" applyNumberFormat="1" applyFont="1" applyFill="1" applyBorder="1"/>
    <xf numFmtId="37" fontId="19" fillId="0" borderId="0" xfId="0" applyNumberFormat="1" applyFont="1" applyFill="1"/>
    <xf numFmtId="164" fontId="20" fillId="0" borderId="0" xfId="1" applyNumberFormat="1" applyFont="1" applyFill="1"/>
    <xf numFmtId="164" fontId="12" fillId="0" borderId="7" xfId="1" applyNumberFormat="1" applyFont="1" applyFill="1" applyBorder="1"/>
    <xf numFmtId="164" fontId="21" fillId="0" borderId="0" xfId="1" applyNumberFormat="1" applyFont="1" applyFill="1"/>
    <xf numFmtId="164" fontId="21" fillId="0" borderId="0" xfId="1" applyNumberFormat="1" applyFont="1" applyFill="1" applyBorder="1"/>
    <xf numFmtId="37" fontId="22" fillId="0" borderId="0" xfId="0" applyNumberFormat="1" applyFont="1" applyFill="1"/>
    <xf numFmtId="37" fontId="23" fillId="0" borderId="0" xfId="0" applyNumberFormat="1" applyFont="1" applyFill="1" applyBorder="1"/>
    <xf numFmtId="164" fontId="24" fillId="0" borderId="0" xfId="1" applyNumberFormat="1" applyFont="1" applyFill="1"/>
    <xf numFmtId="37" fontId="15" fillId="0" borderId="0" xfId="0" applyNumberFormat="1" applyFont="1" applyFill="1"/>
    <xf numFmtId="37" fontId="15" fillId="0" borderId="0" xfId="0" applyNumberFormat="1" applyFont="1" applyFill="1" applyBorder="1"/>
    <xf numFmtId="164" fontId="25" fillId="0" borderId="0" xfId="1" applyNumberFormat="1" applyFont="1" applyFill="1"/>
    <xf numFmtId="37" fontId="11" fillId="0" borderId="0" xfId="0" quotePrefix="1" applyNumberFormat="1" applyFont="1" applyFill="1" applyBorder="1"/>
    <xf numFmtId="164" fontId="6" fillId="0" borderId="0" xfId="1" applyNumberFormat="1" applyFont="1" applyFill="1"/>
    <xf numFmtId="37" fontId="12" fillId="2" borderId="0" xfId="0" applyNumberFormat="1" applyFont="1" applyFill="1"/>
    <xf numFmtId="37" fontId="11" fillId="2" borderId="0" xfId="0" applyNumberFormat="1" applyFont="1" applyFill="1" applyBorder="1"/>
    <xf numFmtId="37" fontId="12" fillId="0" borderId="0" xfId="0" applyNumberFormat="1" applyFont="1" applyFill="1"/>
    <xf numFmtId="37" fontId="2" fillId="3" borderId="0" xfId="0" applyNumberFormat="1" applyFont="1" applyFill="1"/>
    <xf numFmtId="37" fontId="13" fillId="3" borderId="0" xfId="0" applyNumberFormat="1" applyFont="1" applyFill="1" applyBorder="1"/>
    <xf numFmtId="164" fontId="12" fillId="3" borderId="0" xfId="1" applyNumberFormat="1" applyFont="1" applyFill="1"/>
    <xf numFmtId="37" fontId="12" fillId="4" borderId="0" xfId="0" applyNumberFormat="1" applyFont="1" applyFill="1"/>
    <xf numFmtId="37" fontId="11" fillId="4" borderId="0" xfId="0" applyNumberFormat="1" applyFont="1" applyFill="1" applyBorder="1"/>
    <xf numFmtId="164" fontId="12" fillId="4" borderId="0" xfId="1" applyNumberFormat="1" applyFont="1" applyFill="1"/>
    <xf numFmtId="37" fontId="2" fillId="5" borderId="0" xfId="0" applyNumberFormat="1" applyFont="1" applyFill="1"/>
    <xf numFmtId="37" fontId="13" fillId="5" borderId="0" xfId="0" applyNumberFormat="1" applyFont="1" applyFill="1" applyBorder="1"/>
    <xf numFmtId="164" fontId="12" fillId="5" borderId="0" xfId="1" applyNumberFormat="1" applyFont="1" applyFill="1"/>
    <xf numFmtId="37" fontId="7" fillId="0" borderId="0" xfId="0" applyNumberFormat="1" applyFont="1" applyFill="1"/>
    <xf numFmtId="37" fontId="13" fillId="0" borderId="0" xfId="3" applyNumberFormat="1" applyFont="1" applyFill="1"/>
    <xf numFmtId="37" fontId="11" fillId="0" borderId="0" xfId="3" applyNumberFormat="1" applyFont="1" applyFill="1"/>
    <xf numFmtId="37" fontId="13" fillId="0" borderId="0" xfId="3" quotePrefix="1" applyNumberFormat="1" applyFont="1" applyFill="1"/>
    <xf numFmtId="37" fontId="13" fillId="0" borderId="0" xfId="3" quotePrefix="1" applyNumberFormat="1" applyFont="1" applyFill="1" applyBorder="1"/>
    <xf numFmtId="164" fontId="12" fillId="0" borderId="7" xfId="1" quotePrefix="1" applyNumberFormat="1" applyFont="1" applyFill="1" applyBorder="1"/>
    <xf numFmtId="164" fontId="12" fillId="0" borderId="0" xfId="1" quotePrefix="1" applyNumberFormat="1" applyFont="1" applyFill="1" applyBorder="1"/>
    <xf numFmtId="37" fontId="11" fillId="0" borderId="0" xfId="3" quotePrefix="1" applyNumberFormat="1" applyFont="1" applyFill="1"/>
    <xf numFmtId="37" fontId="11" fillId="2" borderId="0" xfId="3" quotePrefix="1" applyNumberFormat="1" applyFont="1" applyFill="1"/>
    <xf numFmtId="37" fontId="11" fillId="2" borderId="0" xfId="3" quotePrefix="1" applyNumberFormat="1" applyFont="1" applyFill="1" applyBorder="1"/>
    <xf numFmtId="37" fontId="11" fillId="0" borderId="0" xfId="3" quotePrefix="1" applyNumberFormat="1" applyFont="1" applyFill="1" applyBorder="1"/>
    <xf numFmtId="37" fontId="11" fillId="6" borderId="0" xfId="3" quotePrefix="1" applyNumberFormat="1" applyFont="1" applyFill="1"/>
    <xf numFmtId="37" fontId="11" fillId="6" borderId="0" xfId="3" quotePrefix="1" applyNumberFormat="1" applyFont="1" applyFill="1" applyBorder="1"/>
    <xf numFmtId="37" fontId="11" fillId="7" borderId="0" xfId="3" quotePrefix="1" applyNumberFormat="1" applyFont="1" applyFill="1"/>
    <xf numFmtId="37" fontId="11" fillId="7" borderId="0" xfId="3" quotePrefix="1" applyNumberFormat="1" applyFont="1" applyFill="1" applyBorder="1"/>
    <xf numFmtId="37" fontId="12" fillId="0" borderId="0" xfId="3" quotePrefix="1" applyNumberFormat="1" applyFont="1" applyFill="1"/>
    <xf numFmtId="37" fontId="11" fillId="8" borderId="0" xfId="3" quotePrefix="1" applyNumberFormat="1" applyFont="1" applyFill="1"/>
    <xf numFmtId="37" fontId="11" fillId="8" borderId="0" xfId="3" quotePrefix="1" applyNumberFormat="1" applyFont="1" applyFill="1" applyBorder="1"/>
    <xf numFmtId="37" fontId="29" fillId="0" borderId="0" xfId="3" quotePrefix="1" applyNumberFormat="1" applyFont="1" applyFill="1"/>
    <xf numFmtId="37" fontId="11" fillId="9" borderId="0" xfId="3" quotePrefix="1" applyNumberFormat="1" applyFont="1" applyFill="1"/>
    <xf numFmtId="37" fontId="11" fillId="9" borderId="0" xfId="3" quotePrefix="1" applyNumberFormat="1" applyFont="1" applyFill="1" applyBorder="1"/>
    <xf numFmtId="37" fontId="11" fillId="10" borderId="0" xfId="3" quotePrefix="1" applyNumberFormat="1" applyFont="1" applyFill="1"/>
    <xf numFmtId="37" fontId="11" fillId="10" borderId="0" xfId="3" quotePrefix="1" applyNumberFormat="1" applyFont="1" applyFill="1" applyBorder="1"/>
    <xf numFmtId="164" fontId="11" fillId="0" borderId="0" xfId="1" applyNumberFormat="1" applyFont="1" applyFill="1" applyBorder="1" applyAlignment="1">
      <alignment vertical="center"/>
    </xf>
    <xf numFmtId="37" fontId="11" fillId="11" borderId="0" xfId="3" quotePrefix="1" applyNumberFormat="1" applyFont="1" applyFill="1"/>
    <xf numFmtId="37" fontId="11" fillId="11" borderId="0" xfId="3" quotePrefix="1" applyNumberFormat="1" applyFont="1" applyFill="1" applyBorder="1"/>
    <xf numFmtId="37" fontId="11" fillId="12" borderId="0" xfId="3" quotePrefix="1" applyNumberFormat="1" applyFont="1" applyFill="1"/>
    <xf numFmtId="37" fontId="11" fillId="12" borderId="0" xfId="3" quotePrefix="1" applyNumberFormat="1" applyFont="1" applyFill="1" applyBorder="1"/>
    <xf numFmtId="37" fontId="11" fillId="13" borderId="0" xfId="3" quotePrefix="1" applyNumberFormat="1" applyFont="1" applyFill="1"/>
    <xf numFmtId="37" fontId="11" fillId="13" borderId="0" xfId="3" quotePrefix="1" applyNumberFormat="1" applyFont="1" applyFill="1" applyBorder="1"/>
    <xf numFmtId="164" fontId="11" fillId="0" borderId="0" xfId="1" applyNumberFormat="1" applyFont="1" applyFill="1" applyAlignment="1">
      <alignment vertical="center"/>
    </xf>
    <xf numFmtId="37" fontId="13" fillId="0" borderId="0" xfId="0" applyNumberFormat="1" applyFont="1" applyFill="1" applyAlignment="1">
      <alignment vertical="center"/>
    </xf>
    <xf numFmtId="37" fontId="11" fillId="14" borderId="0" xfId="0" applyNumberFormat="1" applyFont="1" applyFill="1" applyBorder="1"/>
    <xf numFmtId="37" fontId="11" fillId="14" borderId="0" xfId="3" quotePrefix="1" applyNumberFormat="1" applyFont="1" applyFill="1" applyBorder="1"/>
    <xf numFmtId="37" fontId="33" fillId="0" borderId="0" xfId="3" quotePrefix="1" applyNumberFormat="1" applyFont="1" applyFill="1"/>
    <xf numFmtId="37" fontId="11" fillId="0" borderId="0" xfId="0" applyNumberFormat="1" applyFont="1" applyFill="1"/>
    <xf numFmtId="37" fontId="11" fillId="15" borderId="0" xfId="0" applyNumberFormat="1" applyFont="1" applyFill="1"/>
    <xf numFmtId="37" fontId="11" fillId="15" borderId="0" xfId="3" quotePrefix="1" applyNumberFormat="1" applyFont="1" applyFill="1" applyBorder="1"/>
    <xf numFmtId="164" fontId="11" fillId="0" borderId="0" xfId="1" quotePrefix="1" applyNumberFormat="1" applyFont="1" applyFill="1"/>
    <xf numFmtId="164" fontId="11" fillId="0" borderId="5" xfId="1" quotePrefix="1" applyNumberFormat="1" applyFont="1" applyFill="1" applyBorder="1"/>
    <xf numFmtId="37" fontId="13" fillId="0" borderId="0" xfId="3" applyNumberFormat="1" applyFont="1" applyFill="1" applyBorder="1"/>
    <xf numFmtId="164" fontId="12" fillId="0" borderId="7" xfId="1" applyNumberFormat="1" applyFont="1" applyFill="1" applyBorder="1" applyAlignment="1">
      <alignment horizontal="right"/>
    </xf>
    <xf numFmtId="164" fontId="12" fillId="0" borderId="0" xfId="1" applyNumberFormat="1" applyFont="1" applyFill="1" applyBorder="1" applyAlignment="1">
      <alignment horizontal="right"/>
    </xf>
    <xf numFmtId="164" fontId="11" fillId="0" borderId="0" xfId="1" applyNumberFormat="1" applyFont="1" applyFill="1" applyBorder="1" applyAlignment="1">
      <alignment horizontal="right"/>
    </xf>
    <xf numFmtId="164" fontId="11" fillId="0" borderId="7" xfId="1" applyNumberFormat="1" applyFont="1" applyFill="1" applyBorder="1" applyAlignment="1">
      <alignment horizontal="right"/>
    </xf>
    <xf numFmtId="37" fontId="34" fillId="0" borderId="0" xfId="0" applyNumberFormat="1" applyFont="1" applyFill="1" applyBorder="1"/>
    <xf numFmtId="37" fontId="12" fillId="5" borderId="0" xfId="0" applyNumberFormat="1" applyFont="1" applyFill="1" applyBorder="1"/>
    <xf numFmtId="37" fontId="11" fillId="5" borderId="0" xfId="0" applyNumberFormat="1" applyFont="1" applyFill="1" applyBorder="1"/>
    <xf numFmtId="164" fontId="12" fillId="5" borderId="0" xfId="1" applyNumberFormat="1" applyFont="1" applyFill="1" applyBorder="1" applyAlignment="1">
      <alignment horizontal="right"/>
    </xf>
    <xf numFmtId="37" fontId="12" fillId="7" borderId="0" xfId="0" applyNumberFormat="1" applyFont="1" applyFill="1" applyBorder="1"/>
    <xf numFmtId="37" fontId="11" fillId="7" borderId="0" xfId="0" applyNumberFormat="1" applyFont="1" applyFill="1" applyBorder="1"/>
    <xf numFmtId="164" fontId="11" fillId="7" borderId="0" xfId="1" applyNumberFormat="1" applyFont="1" applyFill="1"/>
    <xf numFmtId="37" fontId="35" fillId="0" borderId="0" xfId="0" applyNumberFormat="1" applyFont="1" applyFill="1" applyBorder="1"/>
    <xf numFmtId="37" fontId="20" fillId="0" borderId="0" xfId="0" applyNumberFormat="1" applyFont="1" applyFill="1" applyBorder="1"/>
    <xf numFmtId="37" fontId="12" fillId="0" borderId="0" xfId="0" quotePrefix="1" applyNumberFormat="1" applyFont="1" applyFill="1" applyBorder="1"/>
    <xf numFmtId="37" fontId="11" fillId="0" borderId="0" xfId="0" applyNumberFormat="1" applyFont="1" applyFill="1" applyBorder="1" applyAlignment="1">
      <alignment vertical="top" wrapText="1"/>
    </xf>
    <xf numFmtId="37" fontId="12" fillId="0" borderId="0" xfId="3" applyNumberFormat="1" applyFont="1" applyFill="1"/>
    <xf numFmtId="37" fontId="11" fillId="0" borderId="0" xfId="3" applyNumberFormat="1" applyFont="1" applyFill="1" applyBorder="1"/>
    <xf numFmtId="37" fontId="12" fillId="16" borderId="0" xfId="0" applyNumberFormat="1" applyFont="1" applyFill="1" applyBorder="1"/>
    <xf numFmtId="37" fontId="11" fillId="16" borderId="0" xfId="0" applyNumberFormat="1" applyFont="1" applyFill="1" applyBorder="1"/>
    <xf numFmtId="164" fontId="11" fillId="16" borderId="0" xfId="1" applyNumberFormat="1" applyFont="1" applyFill="1" applyBorder="1"/>
    <xf numFmtId="37" fontId="13" fillId="16" borderId="0" xfId="0" applyNumberFormat="1" applyFont="1" applyFill="1"/>
    <xf numFmtId="164" fontId="12" fillId="0" borderId="5" xfId="1" applyNumberFormat="1" applyFont="1" applyFill="1" applyBorder="1"/>
    <xf numFmtId="164" fontId="12" fillId="7" borderId="0" xfId="1" applyNumberFormat="1" applyFont="1" applyFill="1" applyBorder="1"/>
    <xf numFmtId="37" fontId="2" fillId="17" borderId="0" xfId="0" applyNumberFormat="1" applyFont="1" applyFill="1" applyBorder="1"/>
    <xf numFmtId="37" fontId="13" fillId="17" borderId="0" xfId="0" applyNumberFormat="1" applyFont="1" applyFill="1" applyBorder="1"/>
    <xf numFmtId="164" fontId="12" fillId="17" borderId="0" xfId="1" applyNumberFormat="1" applyFont="1" applyFill="1" applyBorder="1"/>
    <xf numFmtId="37" fontId="11" fillId="8" borderId="0" xfId="3" applyNumberFormat="1" applyFont="1" applyFill="1"/>
    <xf numFmtId="37" fontId="13" fillId="8" borderId="0" xfId="3" applyNumberFormat="1" applyFont="1" applyFill="1" applyBorder="1"/>
    <xf numFmtId="37" fontId="11" fillId="7" borderId="0" xfId="3" applyNumberFormat="1" applyFont="1" applyFill="1"/>
    <xf numFmtId="37" fontId="13" fillId="7" borderId="0" xfId="3" applyNumberFormat="1" applyFont="1" applyFill="1" applyBorder="1"/>
    <xf numFmtId="37" fontId="25" fillId="0" borderId="0" xfId="3" applyNumberFormat="1" applyFont="1" applyFill="1"/>
    <xf numFmtId="37" fontId="12" fillId="17" borderId="0" xfId="0" applyNumberFormat="1" applyFont="1" applyFill="1" applyBorder="1"/>
    <xf numFmtId="37" fontId="11" fillId="17" borderId="0" xfId="0" applyNumberFormat="1" applyFont="1" applyFill="1" applyBorder="1"/>
    <xf numFmtId="37" fontId="4" fillId="0" borderId="0" xfId="3" applyNumberFormat="1" applyFont="1" applyFill="1"/>
    <xf numFmtId="37" fontId="4" fillId="0" borderId="0" xfId="3" applyNumberFormat="1" applyFont="1" applyFill="1" applyBorder="1"/>
    <xf numFmtId="37" fontId="2" fillId="18" borderId="0" xfId="0" applyNumberFormat="1" applyFont="1" applyFill="1" applyBorder="1"/>
    <xf numFmtId="37" fontId="13" fillId="18" borderId="0" xfId="0" applyNumberFormat="1" applyFont="1" applyFill="1" applyBorder="1"/>
    <xf numFmtId="164" fontId="12" fillId="18" borderId="0" xfId="1" applyNumberFormat="1" applyFont="1" applyFill="1" applyBorder="1"/>
    <xf numFmtId="37" fontId="36" fillId="0" borderId="0" xfId="0" applyNumberFormat="1" applyFont="1" applyFill="1"/>
    <xf numFmtId="37" fontId="12" fillId="18" borderId="0" xfId="0" applyNumberFormat="1" applyFont="1" applyFill="1" applyBorder="1"/>
    <xf numFmtId="37" fontId="11" fillId="18" borderId="0" xfId="0" applyNumberFormat="1" applyFont="1" applyFill="1" applyBorder="1"/>
    <xf numFmtId="37" fontId="12" fillId="13" borderId="0" xfId="0" applyNumberFormat="1" applyFont="1" applyFill="1" applyBorder="1"/>
    <xf numFmtId="37" fontId="11" fillId="13" borderId="0" xfId="0" applyNumberFormat="1" applyFont="1" applyFill="1" applyBorder="1"/>
    <xf numFmtId="164" fontId="12" fillId="13" borderId="0" xfId="1" applyNumberFormat="1" applyFont="1" applyFill="1" applyBorder="1"/>
    <xf numFmtId="37" fontId="12" fillId="0" borderId="6" xfId="0" applyNumberFormat="1" applyFont="1" applyFill="1" applyBorder="1"/>
    <xf numFmtId="37" fontId="11" fillId="0" borderId="6" xfId="0" applyNumberFormat="1" applyFont="1" applyFill="1" applyBorder="1"/>
    <xf numFmtId="164" fontId="12" fillId="0" borderId="6" xfId="1" applyNumberFormat="1" applyFont="1" applyFill="1" applyBorder="1"/>
    <xf numFmtId="9" fontId="13" fillId="0" borderId="0" xfId="2" applyFont="1" applyFill="1"/>
    <xf numFmtId="9" fontId="4" fillId="0" borderId="0" xfId="2" applyFont="1" applyFill="1"/>
    <xf numFmtId="9" fontId="19" fillId="0" borderId="0" xfId="2" applyFont="1" applyFill="1"/>
    <xf numFmtId="9" fontId="13" fillId="0" borderId="0" xfId="2" applyFont="1" applyFill="1" applyAlignment="1">
      <alignment vertical="center"/>
    </xf>
    <xf numFmtId="9" fontId="13" fillId="16" borderId="0" xfId="2" applyFont="1" applyFill="1"/>
    <xf numFmtId="9" fontId="2" fillId="0" borderId="0" xfId="2" applyFont="1" applyFill="1"/>
    <xf numFmtId="9" fontId="21" fillId="0" borderId="0" xfId="2" applyFont="1" applyFill="1" applyBorder="1"/>
    <xf numFmtId="43" fontId="4" fillId="0" borderId="0" xfId="1" applyFont="1"/>
    <xf numFmtId="164" fontId="10" fillId="0" borderId="0" xfId="1" applyNumberFormat="1" applyFont="1"/>
    <xf numFmtId="164" fontId="0" fillId="0" borderId="0" xfId="1" applyNumberFormat="1" applyFont="1"/>
    <xf numFmtId="37" fontId="11" fillId="0" borderId="0" xfId="3" quotePrefix="1" applyNumberFormat="1" applyFont="1" applyFill="1" applyAlignment="1"/>
    <xf numFmtId="165" fontId="4" fillId="0" borderId="0" xfId="2" applyNumberFormat="1" applyFont="1" applyAlignment="1">
      <alignment horizontal="center"/>
    </xf>
    <xf numFmtId="165" fontId="4" fillId="0" borderId="0" xfId="1" applyNumberFormat="1" applyFont="1" applyAlignment="1">
      <alignment horizontal="center"/>
    </xf>
    <xf numFmtId="165" fontId="4" fillId="0" borderId="0" xfId="1" applyNumberFormat="1" applyFont="1"/>
    <xf numFmtId="165" fontId="4" fillId="0" borderId="0" xfId="1" applyNumberFormat="1" applyFont="1" applyBorder="1"/>
    <xf numFmtId="165" fontId="9" fillId="0" borderId="0" xfId="1" applyNumberFormat="1" applyFont="1"/>
    <xf numFmtId="37" fontId="2" fillId="0" borderId="0" xfId="3" applyNumberFormat="1" applyFont="1" applyFill="1"/>
    <xf numFmtId="37" fontId="12" fillId="19" borderId="0" xfId="0" applyNumberFormat="1" applyFont="1" applyFill="1" applyBorder="1"/>
    <xf numFmtId="164" fontId="12" fillId="19" borderId="0" xfId="1" applyNumberFormat="1" applyFont="1" applyFill="1" applyBorder="1"/>
    <xf numFmtId="37" fontId="11" fillId="19" borderId="0" xfId="0" applyNumberFormat="1" applyFont="1" applyFill="1" applyBorder="1"/>
    <xf numFmtId="0" fontId="2" fillId="0" borderId="0" xfId="2" applyNumberFormat="1" applyFont="1" applyFill="1"/>
    <xf numFmtId="43" fontId="0" fillId="0" borderId="0" xfId="1" applyFont="1"/>
    <xf numFmtId="166" fontId="0" fillId="0" borderId="0" xfId="1" applyNumberFormat="1" applyFont="1"/>
    <xf numFmtId="9" fontId="0" fillId="0" borderId="0" xfId="2" applyFont="1"/>
    <xf numFmtId="167" fontId="0" fillId="0" borderId="0" xfId="1" applyNumberFormat="1" applyFont="1"/>
    <xf numFmtId="167" fontId="0" fillId="0" borderId="0" xfId="0" applyNumberFormat="1"/>
    <xf numFmtId="0" fontId="0" fillId="0" borderId="0" xfId="0" applyAlignment="1">
      <alignment horizontal="right"/>
    </xf>
    <xf numFmtId="164" fontId="0" fillId="0" borderId="0" xfId="1" applyNumberFormat="1" applyFont="1" applyAlignment="1">
      <alignment horizontal="right"/>
    </xf>
    <xf numFmtId="164" fontId="0" fillId="0" borderId="0" xfId="0" applyNumberFormat="1" applyAlignment="1">
      <alignment horizontal="right"/>
    </xf>
    <xf numFmtId="167" fontId="0" fillId="0" borderId="0" xfId="1" applyNumberFormat="1" applyFont="1" applyAlignment="1">
      <alignment horizontal="right"/>
    </xf>
    <xf numFmtId="0" fontId="0" fillId="0" borderId="0" xfId="0" applyAlignment="1">
      <alignment horizontal="left"/>
    </xf>
    <xf numFmtId="164" fontId="0" fillId="0" borderId="0" xfId="2" applyNumberFormat="1" applyFont="1"/>
    <xf numFmtId="164" fontId="41" fillId="0" borderId="0" xfId="1" applyNumberFormat="1" applyFont="1" applyFill="1" applyBorder="1"/>
    <xf numFmtId="164" fontId="41" fillId="0" borderId="0" xfId="1" applyNumberFormat="1" applyFont="1" applyFill="1"/>
    <xf numFmtId="164" fontId="41" fillId="0" borderId="0" xfId="1" applyNumberFormat="1" applyFont="1" applyFill="1" applyBorder="1" applyAlignment="1">
      <alignment vertical="center"/>
    </xf>
    <xf numFmtId="164" fontId="41" fillId="0" borderId="0" xfId="1" applyNumberFormat="1" applyFont="1" applyFill="1" applyAlignment="1">
      <alignment vertical="center"/>
    </xf>
  </cellXfs>
  <cellStyles count="8">
    <cellStyle name="Comma" xfId="1" builtinId="3"/>
    <cellStyle name="Comma 2" xfId="4"/>
    <cellStyle name="Comma 3" xfId="5"/>
    <cellStyle name="Excel Built-in Normal" xfId="3"/>
    <cellStyle name="Normal" xfId="0" builtinId="0"/>
    <cellStyle name="Normal 2" xfId="6"/>
    <cellStyle name="Normal 3" xfId="7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MY"/>
  <c:chart>
    <c:autoTitleDeleted val="1"/>
    <c:plotArea>
      <c:layout>
        <c:manualLayout>
          <c:layoutTarget val="inner"/>
          <c:xMode val="edge"/>
          <c:yMode val="edge"/>
          <c:x val="0.27795777553737716"/>
          <c:y val="0.19422043010752696"/>
          <c:w val="0.50027012425715811"/>
          <c:h val="0.62231182795698925"/>
        </c:manualLayout>
      </c:layout>
      <c:pieChart>
        <c:varyColors val="1"/>
        <c:ser>
          <c:idx val="0"/>
          <c:order val="0"/>
          <c:dLbls>
            <c:dLbl>
              <c:idx val="1"/>
              <c:layout>
                <c:manualLayout>
                  <c:x val="3.8619175844510543E-2"/>
                  <c:y val="-1.807996782660232E-2"/>
                </c:manualLayout>
              </c:layout>
              <c:showVal val="1"/>
              <c:showCatName val="1"/>
            </c:dLbl>
            <c:showVal val="1"/>
            <c:showCatName val="1"/>
            <c:showLeaderLines val="1"/>
          </c:dLbls>
          <c:cat>
            <c:strRef>
              <c:f>Sheet1!$C$3:$C$10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</c:v>
                </c:pt>
                <c:pt idx="3">
                  <c:v>Comms</c:v>
                </c:pt>
                <c:pt idx="4">
                  <c:v>Events</c:v>
                </c:pt>
                <c:pt idx="5">
                  <c:v>Tourism Services</c:v>
                </c:pt>
                <c:pt idx="6">
                  <c:v>PCET</c:v>
                </c:pt>
                <c:pt idx="7">
                  <c:v>PCMT</c:v>
                </c:pt>
              </c:strCache>
            </c:strRef>
          </c:cat>
          <c:val>
            <c:numRef>
              <c:f>Sheet1!$D$3:$D$10</c:f>
              <c:numCache>
                <c:formatCode>_("RM"* #,##0_);_("RM"* \(#,##0\);_("RM"* "-"??_);_(@_)</c:formatCode>
                <c:ptCount val="8"/>
                <c:pt idx="0">
                  <c:v>161212.9047999999</c:v>
                </c:pt>
                <c:pt idx="1">
                  <c:v>-15300</c:v>
                </c:pt>
                <c:pt idx="2">
                  <c:v>1295000</c:v>
                </c:pt>
                <c:pt idx="3">
                  <c:v>381796</c:v>
                </c:pt>
                <c:pt idx="4">
                  <c:v>-314000</c:v>
                </c:pt>
                <c:pt idx="5">
                  <c:v>97000</c:v>
                </c:pt>
                <c:pt idx="6">
                  <c:v>130000</c:v>
                </c:pt>
                <c:pt idx="7">
                  <c:v>250000</c:v>
                </c:pt>
              </c:numCache>
            </c:numRef>
          </c:val>
        </c:ser>
        <c:dLbls>
          <c:showVal val="1"/>
          <c:showCatName val="1"/>
        </c:dLbls>
        <c:firstSliceAng val="0"/>
      </c:pieChart>
    </c:plotArea>
    <c:plotVisOnly val="1"/>
    <c:dispBlanksAs val="zero"/>
  </c:chart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MY"/>
  <c:chart>
    <c:title>
      <c:tx>
        <c:rich>
          <a:bodyPr/>
          <a:lstStyle/>
          <a:p>
            <a:pPr>
              <a:defRPr/>
            </a:pPr>
            <a:r>
              <a:rPr lang="en-MY"/>
              <a:t>Comparison of Budget for 2016 vs. 2015</a:t>
            </a:r>
          </a:p>
        </c:rich>
      </c:tx>
      <c:layout>
        <c:manualLayout>
          <c:xMode val="edge"/>
          <c:yMode val="edge"/>
          <c:x val="0.24285343709468224"/>
          <c:y val="3.6036029219260982E-2"/>
        </c:manualLayout>
      </c:layout>
    </c:title>
    <c:view3D>
      <c:rAngAx val="1"/>
    </c:view3D>
    <c:plotArea>
      <c:layout>
        <c:manualLayout>
          <c:layoutTarget val="inner"/>
          <c:xMode val="edge"/>
          <c:yMode val="edge"/>
          <c:x val="0.14602830288237331"/>
          <c:y val="0.12991603321443657"/>
          <c:w val="0.81765522500348975"/>
          <c:h val="0.63046064071114127"/>
        </c:manualLayout>
      </c:layout>
      <c:bar3DChart>
        <c:barDir val="col"/>
        <c:grouping val="clustered"/>
        <c:ser>
          <c:idx val="0"/>
          <c:order val="0"/>
          <c:tx>
            <c:strRef>
              <c:f>Sheet1!$D$27</c:f>
              <c:strCache>
                <c:ptCount val="1"/>
                <c:pt idx="0">
                  <c:v>Year 2016</c:v>
                </c:pt>
              </c:strCache>
            </c:strRef>
          </c:tx>
          <c:cat>
            <c:strRef>
              <c:f>Sheet1!$C$28:$C$35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</c:v>
                </c:pt>
                <c:pt idx="3">
                  <c:v>Comms</c:v>
                </c:pt>
                <c:pt idx="4">
                  <c:v>Events</c:v>
                </c:pt>
                <c:pt idx="5">
                  <c:v>Tourism Services</c:v>
                </c:pt>
                <c:pt idx="6">
                  <c:v>PCET</c:v>
                </c:pt>
                <c:pt idx="7">
                  <c:v>PCMT</c:v>
                </c:pt>
              </c:strCache>
            </c:strRef>
          </c:cat>
          <c:val>
            <c:numRef>
              <c:f>Sheet1!$D$28:$D$35</c:f>
              <c:numCache>
                <c:formatCode>"RM"#,##0</c:formatCode>
                <c:ptCount val="8"/>
                <c:pt idx="0">
                  <c:v>2156549.9920000001</c:v>
                </c:pt>
                <c:pt idx="1">
                  <c:v>27000</c:v>
                </c:pt>
                <c:pt idx="2">
                  <c:v>2886000</c:v>
                </c:pt>
                <c:pt idx="3">
                  <c:v>3607456</c:v>
                </c:pt>
                <c:pt idx="4">
                  <c:v>1976000</c:v>
                </c:pt>
                <c:pt idx="5">
                  <c:v>787000</c:v>
                </c:pt>
                <c:pt idx="6">
                  <c:v>400000</c:v>
                </c:pt>
                <c:pt idx="7">
                  <c:v>250000</c:v>
                </c:pt>
              </c:numCache>
            </c:numRef>
          </c:val>
        </c:ser>
        <c:ser>
          <c:idx val="1"/>
          <c:order val="1"/>
          <c:tx>
            <c:strRef>
              <c:f>Sheet1!$E$27</c:f>
              <c:strCache>
                <c:ptCount val="1"/>
                <c:pt idx="0">
                  <c:v>Year 2015</c:v>
                </c:pt>
              </c:strCache>
            </c:strRef>
          </c:tx>
          <c:cat>
            <c:strRef>
              <c:f>Sheet1!$C$28:$C$35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</c:v>
                </c:pt>
                <c:pt idx="3">
                  <c:v>Comms</c:v>
                </c:pt>
                <c:pt idx="4">
                  <c:v>Events</c:v>
                </c:pt>
                <c:pt idx="5">
                  <c:v>Tourism Services</c:v>
                </c:pt>
                <c:pt idx="6">
                  <c:v>PCET</c:v>
                </c:pt>
                <c:pt idx="7">
                  <c:v>PCMT</c:v>
                </c:pt>
              </c:strCache>
            </c:strRef>
          </c:cat>
          <c:val>
            <c:numRef>
              <c:f>Sheet1!$E$28:$E$35</c:f>
              <c:numCache>
                <c:formatCode>"RM"#,##0</c:formatCode>
                <c:ptCount val="8"/>
                <c:pt idx="0">
                  <c:v>1995337.0872000002</c:v>
                </c:pt>
                <c:pt idx="1">
                  <c:v>42300</c:v>
                </c:pt>
                <c:pt idx="2">
                  <c:v>1591000</c:v>
                </c:pt>
                <c:pt idx="3">
                  <c:v>3225660</c:v>
                </c:pt>
                <c:pt idx="4">
                  <c:v>2290000</c:v>
                </c:pt>
                <c:pt idx="5">
                  <c:v>690000</c:v>
                </c:pt>
                <c:pt idx="6">
                  <c:v>270000</c:v>
                </c:pt>
                <c:pt idx="7">
                  <c:v>0</c:v>
                </c:pt>
              </c:numCache>
            </c:numRef>
          </c:val>
        </c:ser>
        <c:shape val="cylinder"/>
        <c:axId val="63451520"/>
        <c:axId val="63453056"/>
        <c:axId val="0"/>
      </c:bar3DChart>
      <c:catAx>
        <c:axId val="63451520"/>
        <c:scaling>
          <c:orientation val="minMax"/>
        </c:scaling>
        <c:axPos val="b"/>
        <c:numFmt formatCode="0.00%" sourceLinked="0"/>
        <c:majorTickMark val="none"/>
        <c:tickLblPos val="nextTo"/>
        <c:crossAx val="63453056"/>
        <c:crosses val="autoZero"/>
        <c:auto val="1"/>
        <c:lblAlgn val="ctr"/>
        <c:lblOffset val="100"/>
      </c:catAx>
      <c:valAx>
        <c:axId val="63453056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MY"/>
                  <a:t>RM</a:t>
                </a:r>
              </a:p>
            </c:rich>
          </c:tx>
        </c:title>
        <c:numFmt formatCode="&quot;RM&quot;#,##0" sourceLinked="1"/>
        <c:majorTickMark val="none"/>
        <c:tickLblPos val="nextTo"/>
        <c:crossAx val="63451520"/>
        <c:crosses val="autoZero"/>
        <c:crossBetween val="between"/>
      </c:valAx>
      <c:dTable>
        <c:showHorzBorder val="1"/>
        <c:showVertBorder val="1"/>
        <c:showOutline val="1"/>
        <c:showKeys val="1"/>
      </c:dTable>
      <c:spPr>
        <a:noFill/>
        <a:ln w="25400">
          <a:noFill/>
        </a:ln>
      </c:spPr>
    </c:plotArea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 paperSize="9" orientation="landscape" horizontalDpi="300" verticalDpi="300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MY"/>
  <c:chart>
    <c:autoTitleDeleted val="1"/>
    <c:plotArea>
      <c:layout/>
      <c:pieChart>
        <c:varyColors val="1"/>
        <c:ser>
          <c:idx val="0"/>
          <c:order val="0"/>
          <c:tx>
            <c:strRef>
              <c:f>Sheet1!$C$2</c:f>
              <c:strCache>
                <c:ptCount val="1"/>
                <c:pt idx="0">
                  <c:v>2015 Budget</c:v>
                </c:pt>
              </c:strCache>
            </c:strRef>
          </c:tx>
          <c:dLbls>
            <c:dLbl>
              <c:idx val="0"/>
              <c:layout>
                <c:manualLayout>
                  <c:x val="1.2711063659415461E-2"/>
                  <c:y val="-0.40918717375093228"/>
                </c:manualLayout>
              </c:layout>
              <c:showVal val="1"/>
              <c:showSerName val="1"/>
              <c:showPercent val="1"/>
              <c:separator>
</c:separator>
            </c:dLbl>
            <c:showVal val="1"/>
            <c:showSerName val="1"/>
            <c:showPercent val="1"/>
            <c:separator>
</c:separator>
            <c:showLeaderLines val="1"/>
          </c:dLbls>
          <c:val>
            <c:numRef>
              <c:f>Sheet1!$D$2</c:f>
              <c:numCache>
                <c:formatCode>_("RM"* #,##0_);_("RM"* \(#,##0\);_("RM"* "-"??_);_(@_)</c:formatCode>
                <c:ptCount val="1"/>
                <c:pt idx="0">
                  <c:v>10104297.087200001</c:v>
                </c:pt>
              </c:numCache>
            </c:numRef>
          </c:val>
        </c:ser>
        <c:dLbls>
          <c:showVal val="1"/>
          <c:showCatName val="1"/>
        </c:dLbls>
        <c:firstSliceAng val="0"/>
      </c:pieChart>
    </c:plotArea>
    <c:plotVisOnly val="1"/>
    <c:dispBlanksAs val="zero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MY"/>
  <c:chart>
    <c:autoTitleDeleted val="1"/>
    <c:plotArea>
      <c:layout/>
      <c:pieChart>
        <c:varyColors val="1"/>
        <c:ser>
          <c:idx val="0"/>
          <c:order val="0"/>
          <c:dLbls>
            <c:showVal val="1"/>
            <c:showCatName val="1"/>
            <c:showPercent val="1"/>
            <c:separator>
</c:separator>
            <c:showLeaderLines val="1"/>
          </c:dLbls>
          <c:cat>
            <c:strRef>
              <c:f>Sheet1!$C$28:$C$35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</c:v>
                </c:pt>
                <c:pt idx="3">
                  <c:v>Comms</c:v>
                </c:pt>
                <c:pt idx="4">
                  <c:v>Events</c:v>
                </c:pt>
                <c:pt idx="5">
                  <c:v>Tourism Services</c:v>
                </c:pt>
                <c:pt idx="6">
                  <c:v>PCET</c:v>
                </c:pt>
                <c:pt idx="7">
                  <c:v>PCMT</c:v>
                </c:pt>
              </c:strCache>
            </c:strRef>
          </c:cat>
          <c:val>
            <c:numRef>
              <c:f>Sheet1!$D$28:$D$35</c:f>
              <c:numCache>
                <c:formatCode>"RM"#,##0</c:formatCode>
                <c:ptCount val="8"/>
                <c:pt idx="0">
                  <c:v>2156549.9920000001</c:v>
                </c:pt>
                <c:pt idx="1">
                  <c:v>27000</c:v>
                </c:pt>
                <c:pt idx="2">
                  <c:v>2886000</c:v>
                </c:pt>
                <c:pt idx="3">
                  <c:v>3607456</c:v>
                </c:pt>
                <c:pt idx="4">
                  <c:v>1976000</c:v>
                </c:pt>
                <c:pt idx="5">
                  <c:v>787000</c:v>
                </c:pt>
                <c:pt idx="6">
                  <c:v>400000</c:v>
                </c:pt>
                <c:pt idx="7">
                  <c:v>250000</c:v>
                </c:pt>
              </c:numCache>
            </c:numRef>
          </c:val>
        </c:ser>
        <c:dLbls>
          <c:showVal val="1"/>
          <c:showCatName val="1"/>
        </c:dLbls>
        <c:firstSliceAng val="0"/>
      </c:pieChart>
    </c:plotArea>
    <c:plotVisOnly val="1"/>
    <c:dispBlanksAs val="zero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MY"/>
  <c:chart>
    <c:autoTitleDeleted val="1"/>
    <c:plotArea>
      <c:layout/>
      <c:pieChart>
        <c:varyColors val="1"/>
        <c:ser>
          <c:idx val="0"/>
          <c:order val="0"/>
          <c:dLbls>
            <c:showVal val="1"/>
            <c:showCatName val="1"/>
            <c:showPercent val="1"/>
            <c:separator>
</c:separator>
            <c:showLeaderLines val="1"/>
          </c:dLbls>
          <c:cat>
            <c:strRef>
              <c:f>Sheet1!$C$28:$C$34</c:f>
              <c:strCache>
                <c:ptCount val="7"/>
                <c:pt idx="0">
                  <c:v>OPEX</c:v>
                </c:pt>
                <c:pt idx="1">
                  <c:v>CAPEX</c:v>
                </c:pt>
                <c:pt idx="2">
                  <c:v>Marketing</c:v>
                </c:pt>
                <c:pt idx="3">
                  <c:v>Comms</c:v>
                </c:pt>
                <c:pt idx="4">
                  <c:v>Events</c:v>
                </c:pt>
                <c:pt idx="5">
                  <c:v>Tourism Services</c:v>
                </c:pt>
                <c:pt idx="6">
                  <c:v>PCET</c:v>
                </c:pt>
              </c:strCache>
            </c:strRef>
          </c:cat>
          <c:val>
            <c:numRef>
              <c:f>Sheet1!$E$28:$E$34</c:f>
              <c:numCache>
                <c:formatCode>"RM"#,##0</c:formatCode>
                <c:ptCount val="7"/>
                <c:pt idx="0">
                  <c:v>1995337.0872000002</c:v>
                </c:pt>
                <c:pt idx="1">
                  <c:v>42300</c:v>
                </c:pt>
                <c:pt idx="2">
                  <c:v>1591000</c:v>
                </c:pt>
                <c:pt idx="3">
                  <c:v>3225660</c:v>
                </c:pt>
                <c:pt idx="4">
                  <c:v>2290000</c:v>
                </c:pt>
                <c:pt idx="5">
                  <c:v>690000</c:v>
                </c:pt>
                <c:pt idx="6">
                  <c:v>270000</c:v>
                </c:pt>
              </c:numCache>
            </c:numRef>
          </c:val>
        </c:ser>
        <c:dLbls>
          <c:showVal val="1"/>
          <c:showCatName val="1"/>
        </c:dLbls>
        <c:firstSliceAng val="0"/>
      </c:pieChart>
    </c:plotArea>
    <c:plotVisOnly val="1"/>
    <c:dispBlanksAs val="zero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19049</xdr:colOff>
      <xdr:row>1</xdr:row>
      <xdr:rowOff>133350</xdr:rowOff>
    </xdr:from>
    <xdr:to>
      <xdr:col>20</xdr:col>
      <xdr:colOff>409574</xdr:colOff>
      <xdr:row>26</xdr:row>
      <xdr:rowOff>95250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429865</xdr:colOff>
      <xdr:row>26</xdr:row>
      <xdr:rowOff>12011</xdr:rowOff>
    </xdr:from>
    <xdr:to>
      <xdr:col>19</xdr:col>
      <xdr:colOff>458440</xdr:colOff>
      <xdr:row>53</xdr:row>
      <xdr:rowOff>154887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37</xdr:row>
      <xdr:rowOff>180974</xdr:rowOff>
    </xdr:from>
    <xdr:to>
      <xdr:col>6</xdr:col>
      <xdr:colOff>581025</xdr:colOff>
      <xdr:row>60</xdr:row>
      <xdr:rowOff>57149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480391</xdr:colOff>
      <xdr:row>64</xdr:row>
      <xdr:rowOff>144117</xdr:rowOff>
    </xdr:from>
    <xdr:to>
      <xdr:col>7</xdr:col>
      <xdr:colOff>323021</xdr:colOff>
      <xdr:row>85</xdr:row>
      <xdr:rowOff>140804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240196</xdr:colOff>
      <xdr:row>64</xdr:row>
      <xdr:rowOff>157370</xdr:rowOff>
    </xdr:from>
    <xdr:to>
      <xdr:col>18</xdr:col>
      <xdr:colOff>24847</xdr:colOff>
      <xdr:row>85</xdr:row>
      <xdr:rowOff>74542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0.06181</cdr:x>
      <cdr:y>0.89706</cdr:y>
    </cdr:from>
    <cdr:to>
      <cdr:x>0.92894</cdr:x>
      <cdr:y>0.93937</cdr:y>
    </cdr:to>
    <cdr:sp macro="" textlink="">
      <cdr:nvSpPr>
        <cdr:cNvPr id="13" name="TextBox 12"/>
        <cdr:cNvSpPr txBox="1"/>
      </cdr:nvSpPr>
      <cdr:spPr>
        <a:xfrm xmlns:a="http://schemas.openxmlformats.org/drawingml/2006/main">
          <a:off x="456374" y="4742206"/>
          <a:ext cx="6402457" cy="2236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MY" sz="1000"/>
            <a:t>% (+/-) 	8%</a:t>
          </a:r>
          <a:r>
            <a:rPr lang="en-MY" sz="1000" baseline="0"/>
            <a:t>                 </a:t>
          </a:r>
          <a:r>
            <a:rPr lang="en-MY" sz="1000"/>
            <a:t>-36%	</a:t>
          </a:r>
          <a:r>
            <a:rPr lang="en-MY" sz="1000" baseline="0"/>
            <a:t>                  81%                  12%                -14%                  14%                   48%                   -</a:t>
          </a:r>
          <a:endParaRPr lang="en-MY" sz="10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K38"/>
  <sheetViews>
    <sheetView view="pageBreakPreview" zoomScaleNormal="100" zoomScaleSheetLayoutView="100" workbookViewId="0">
      <selection activeCell="D34" sqref="D34"/>
    </sheetView>
  </sheetViews>
  <sheetFormatPr defaultColWidth="9" defaultRowHeight="15"/>
  <cols>
    <col min="1" max="1" width="45.42578125" customWidth="1"/>
    <col min="2" max="2" width="17.5703125" customWidth="1"/>
    <col min="3" max="3" width="1" customWidth="1"/>
    <col min="4" max="4" width="18.7109375" customWidth="1"/>
    <col min="5" max="5" width="1.28515625" customWidth="1"/>
    <col min="6" max="6" width="15.7109375" customWidth="1"/>
    <col min="7" max="7" width="0.85546875" customWidth="1"/>
    <col min="8" max="8" width="15.28515625" customWidth="1"/>
    <col min="9" max="9" width="0.85546875" customWidth="1"/>
  </cols>
  <sheetData>
    <row r="1" spans="1:11" ht="15.75">
      <c r="A1" s="1" t="s">
        <v>0</v>
      </c>
      <c r="B1" s="1"/>
      <c r="C1" s="1"/>
      <c r="D1" s="2"/>
      <c r="E1" s="2"/>
      <c r="F1" s="2"/>
      <c r="G1" s="2"/>
      <c r="H1" s="2"/>
      <c r="I1" s="2"/>
    </row>
    <row r="2" spans="1:11" ht="15.75">
      <c r="A2" s="4" t="s">
        <v>225</v>
      </c>
      <c r="B2" s="4"/>
      <c r="C2" s="4"/>
      <c r="D2" s="2"/>
      <c r="E2" s="2"/>
      <c r="F2" s="2"/>
      <c r="G2" s="2"/>
      <c r="H2" s="2"/>
      <c r="I2" s="2"/>
    </row>
    <row r="3" spans="1:11" ht="15.75">
      <c r="A3" s="1" t="s">
        <v>1</v>
      </c>
      <c r="B3" s="1"/>
      <c r="C3" s="1"/>
      <c r="D3" s="2"/>
      <c r="E3" s="2"/>
      <c r="F3" s="2"/>
      <c r="G3" s="2"/>
      <c r="H3" s="2"/>
      <c r="I3" s="2"/>
    </row>
    <row r="4" spans="1:11">
      <c r="A4" s="5"/>
      <c r="B4" s="6" t="s">
        <v>226</v>
      </c>
      <c r="C4" s="5"/>
      <c r="D4" s="6" t="s">
        <v>2</v>
      </c>
      <c r="E4" s="7"/>
      <c r="F4" s="8" t="s">
        <v>3</v>
      </c>
      <c r="G4" s="7"/>
      <c r="H4" s="8"/>
      <c r="I4" s="7"/>
    </row>
    <row r="5" spans="1:11">
      <c r="A5" s="5"/>
      <c r="B5" s="9" t="s">
        <v>227</v>
      </c>
      <c r="C5" s="5"/>
      <c r="D5" s="9" t="s">
        <v>4</v>
      </c>
      <c r="E5" s="7"/>
      <c r="F5" s="10" t="s">
        <v>5</v>
      </c>
      <c r="G5" s="7"/>
      <c r="H5" s="10" t="s">
        <v>9</v>
      </c>
      <c r="I5" s="7"/>
    </row>
    <row r="6" spans="1:11">
      <c r="A6" s="5"/>
      <c r="B6" s="9" t="s">
        <v>228</v>
      </c>
      <c r="C6" s="5"/>
      <c r="D6" s="11" t="s">
        <v>6</v>
      </c>
      <c r="E6" s="7"/>
      <c r="F6" s="9" t="s">
        <v>7</v>
      </c>
      <c r="G6" s="7"/>
      <c r="H6" s="9"/>
      <c r="I6" s="7"/>
    </row>
    <row r="7" spans="1:11">
      <c r="A7" s="5"/>
      <c r="B7" s="12" t="s">
        <v>8</v>
      </c>
      <c r="C7" s="5"/>
      <c r="D7" s="12" t="s">
        <v>8</v>
      </c>
      <c r="E7" s="13"/>
      <c r="F7" s="12" t="s">
        <v>8</v>
      </c>
      <c r="G7" s="13"/>
      <c r="H7" s="12"/>
      <c r="I7" s="13"/>
    </row>
    <row r="8" spans="1:11">
      <c r="A8" s="5"/>
      <c r="B8" s="185"/>
      <c r="C8" s="5"/>
      <c r="D8" s="14"/>
      <c r="E8" s="14"/>
      <c r="F8" s="14"/>
      <c r="G8" s="14"/>
      <c r="H8" s="14"/>
      <c r="I8" s="14"/>
    </row>
    <row r="9" spans="1:11">
      <c r="A9" s="15" t="s">
        <v>10</v>
      </c>
      <c r="B9" s="2">
        <f>'Budget 2016'!C94</f>
        <v>2156549.9920000001</v>
      </c>
      <c r="C9" s="15"/>
      <c r="D9" s="16">
        <f>'Budget 2016'!G94</f>
        <v>1995337.0872000002</v>
      </c>
      <c r="E9" s="16"/>
      <c r="F9" s="16">
        <f>'Budget 2016'!J94</f>
        <v>1280057.24</v>
      </c>
      <c r="G9" s="16"/>
      <c r="H9" s="189">
        <f>B9/$B$26*100%</f>
        <v>0.1814131570954669</v>
      </c>
      <c r="I9" s="16"/>
      <c r="J9" s="30"/>
      <c r="K9" s="201">
        <f>(B9-D9)/D9*100%</f>
        <v>8.0794822004850012E-2</v>
      </c>
    </row>
    <row r="10" spans="1:11" ht="11.25" customHeight="1">
      <c r="A10" s="15"/>
      <c r="B10" s="2"/>
      <c r="C10" s="15"/>
      <c r="D10" s="16"/>
      <c r="E10" s="16"/>
      <c r="F10" s="16"/>
      <c r="G10" s="16"/>
      <c r="H10" s="190"/>
      <c r="I10" s="16"/>
      <c r="K10" s="201"/>
    </row>
    <row r="11" spans="1:11" ht="14.25" customHeight="1">
      <c r="A11" s="15" t="s">
        <v>11</v>
      </c>
      <c r="B11" s="2">
        <f>'Budget 2016'!C114</f>
        <v>27000</v>
      </c>
      <c r="C11" s="15"/>
      <c r="D11" s="2">
        <f>'Budget 2016'!G114</f>
        <v>42300</v>
      </c>
      <c r="E11" s="2"/>
      <c r="F11" s="2">
        <f>'Budget 2016'!J114</f>
        <v>24752</v>
      </c>
      <c r="G11" s="2"/>
      <c r="H11" s="189">
        <f>B11/$B$26*100%</f>
        <v>2.2712922305292917E-3</v>
      </c>
      <c r="I11" s="2"/>
      <c r="K11" s="201">
        <f t="shared" ref="K11:K21" si="0">(B11-D11)/D11*100%</f>
        <v>-0.36170212765957449</v>
      </c>
    </row>
    <row r="12" spans="1:11" ht="9.75" customHeight="1">
      <c r="A12" s="15"/>
      <c r="B12" s="2"/>
      <c r="C12" s="15"/>
      <c r="D12" s="2"/>
      <c r="E12" s="2"/>
      <c r="F12" s="2"/>
      <c r="G12" s="2"/>
      <c r="H12" s="191"/>
      <c r="I12" s="2"/>
      <c r="K12" s="201"/>
    </row>
    <row r="13" spans="1:11" ht="14.25" customHeight="1">
      <c r="A13" s="15" t="s">
        <v>12</v>
      </c>
      <c r="B13" s="2">
        <f>'Budget 2016'!C217</f>
        <v>2683500</v>
      </c>
      <c r="C13" s="15"/>
      <c r="D13" s="2">
        <f>'Budget 2016'!G217</f>
        <v>1591000</v>
      </c>
      <c r="E13" s="2"/>
      <c r="F13" s="2">
        <f>'Budget 2016'!J217</f>
        <v>758042.21000000008</v>
      </c>
      <c r="G13" s="2"/>
      <c r="H13" s="189">
        <f>B13/$B$26*100%</f>
        <v>0.22574121113427237</v>
      </c>
      <c r="I13" s="2"/>
      <c r="K13" s="201">
        <f t="shared" si="0"/>
        <v>0.68667504714016336</v>
      </c>
    </row>
    <row r="14" spans="1:11" ht="9.75" customHeight="1">
      <c r="A14" s="15"/>
      <c r="B14" s="2"/>
      <c r="C14" s="15"/>
      <c r="D14" s="2"/>
      <c r="E14" s="2"/>
      <c r="F14" s="2"/>
      <c r="G14" s="2"/>
      <c r="H14" s="191"/>
      <c r="I14" s="2"/>
      <c r="K14" s="201"/>
    </row>
    <row r="15" spans="1:11" ht="14.25" customHeight="1">
      <c r="A15" s="15" t="s">
        <v>13</v>
      </c>
      <c r="B15" s="2">
        <f>'Budget 2016'!C259</f>
        <v>3607456</v>
      </c>
      <c r="C15" s="15"/>
      <c r="D15" s="2">
        <f>'Budget 2016'!G259</f>
        <v>3225660</v>
      </c>
      <c r="E15" s="2"/>
      <c r="F15" s="2">
        <f>'Budget 2016'!J259</f>
        <v>1946415.0799999996</v>
      </c>
      <c r="G15" s="2"/>
      <c r="H15" s="189">
        <f>B15/$B$26*100%</f>
        <v>0.30346617721393615</v>
      </c>
      <c r="I15" s="2"/>
      <c r="K15" s="201">
        <f t="shared" si="0"/>
        <v>0.1183621336408673</v>
      </c>
    </row>
    <row r="16" spans="1:11" ht="12.75" customHeight="1">
      <c r="A16" s="15"/>
      <c r="B16" s="2"/>
      <c r="C16" s="15"/>
      <c r="D16" s="2"/>
      <c r="E16" s="2"/>
      <c r="F16" s="2"/>
      <c r="G16" s="2"/>
      <c r="H16" s="191"/>
      <c r="I16" s="2"/>
      <c r="K16" s="201"/>
    </row>
    <row r="17" spans="1:11" ht="14.25" customHeight="1">
      <c r="A17" s="15" t="s">
        <v>14</v>
      </c>
      <c r="B17" s="2">
        <f>'Budget 2016'!C276</f>
        <v>1976000</v>
      </c>
      <c r="C17" s="15"/>
      <c r="D17" s="2">
        <f>'Budget 2016'!G276</f>
        <v>2290000</v>
      </c>
      <c r="E17" s="2"/>
      <c r="F17" s="2">
        <f>'Budget 2016'!J276</f>
        <v>2193685.41</v>
      </c>
      <c r="G17" s="2"/>
      <c r="H17" s="189">
        <f>B17/$B$26*100%</f>
        <v>0.16622494250095851</v>
      </c>
      <c r="I17" s="2"/>
      <c r="K17" s="201">
        <f t="shared" si="0"/>
        <v>-0.13711790393013101</v>
      </c>
    </row>
    <row r="18" spans="1:11" ht="9.75" customHeight="1">
      <c r="A18" s="15"/>
      <c r="B18" s="2"/>
      <c r="C18" s="15"/>
      <c r="D18" s="2"/>
      <c r="E18" s="2"/>
      <c r="F18" s="2"/>
      <c r="G18" s="2"/>
      <c r="H18" s="191"/>
      <c r="I18" s="2"/>
      <c r="K18" s="201"/>
    </row>
    <row r="19" spans="1:11" ht="14.25" customHeight="1">
      <c r="A19" s="15" t="s">
        <v>15</v>
      </c>
      <c r="B19" s="2">
        <f>'Budget 2016'!C299</f>
        <v>787000</v>
      </c>
      <c r="C19" s="15"/>
      <c r="D19" s="2">
        <f>'Budget 2016'!G299</f>
        <v>690000</v>
      </c>
      <c r="E19" s="2"/>
      <c r="F19" s="2">
        <f>'Budget 2016'!J299</f>
        <v>346410.56000000006</v>
      </c>
      <c r="G19" s="2"/>
      <c r="H19" s="189">
        <f>B19/$B$26*100%</f>
        <v>6.6203962423205642E-2</v>
      </c>
      <c r="I19" s="2"/>
      <c r="K19" s="201">
        <f t="shared" si="0"/>
        <v>0.14057971014492754</v>
      </c>
    </row>
    <row r="20" spans="1:11" ht="9.75" customHeight="1">
      <c r="A20" s="15"/>
      <c r="B20" s="2"/>
      <c r="C20" s="15"/>
      <c r="D20" s="2"/>
      <c r="E20" s="2"/>
      <c r="F20" s="2"/>
      <c r="G20" s="2"/>
      <c r="H20" s="191"/>
      <c r="I20" s="2"/>
      <c r="K20" s="201"/>
    </row>
    <row r="21" spans="1:11" ht="14.25" customHeight="1">
      <c r="A21" s="15" t="s">
        <v>295</v>
      </c>
      <c r="B21" s="2">
        <f>'Budget 2016'!C306</f>
        <v>400000</v>
      </c>
      <c r="C21" s="15"/>
      <c r="D21" s="2">
        <f>'Budget 2016'!G306</f>
        <v>270000</v>
      </c>
      <c r="E21" s="2"/>
      <c r="F21" s="2">
        <f>'Budget 2016'!J306</f>
        <v>141942.63</v>
      </c>
      <c r="G21" s="2"/>
      <c r="H21" s="189">
        <f>B21/$B$26*100%</f>
        <v>3.3648773785619132E-2</v>
      </c>
      <c r="I21" s="2"/>
      <c r="K21" s="201">
        <f t="shared" si="0"/>
        <v>0.48148148148148145</v>
      </c>
    </row>
    <row r="22" spans="1:11" ht="14.25" customHeight="1">
      <c r="A22" s="15"/>
      <c r="B22" s="2"/>
      <c r="C22" s="15"/>
      <c r="D22" s="2"/>
      <c r="E22" s="2"/>
      <c r="F22" s="2"/>
      <c r="G22" s="2"/>
      <c r="H22" s="189"/>
      <c r="I22" s="2"/>
      <c r="K22" s="201"/>
    </row>
    <row r="23" spans="1:11" ht="14.25" customHeight="1">
      <c r="A23" s="15" t="s">
        <v>296</v>
      </c>
      <c r="B23" s="2">
        <f>'Budget 2016'!C313</f>
        <v>250000</v>
      </c>
      <c r="C23" s="15"/>
      <c r="D23" s="2">
        <f>'Budget 2016'!G313</f>
        <v>0</v>
      </c>
      <c r="E23" s="2"/>
      <c r="F23" s="2">
        <f>'Budget 2016'!J313</f>
        <v>0</v>
      </c>
      <c r="G23" s="2"/>
      <c r="H23" s="189">
        <f>B23/$B$26*100%</f>
        <v>2.1030483616011959E-2</v>
      </c>
      <c r="I23" s="2"/>
      <c r="K23" s="201"/>
    </row>
    <row r="24" spans="1:11" ht="10.5" customHeight="1">
      <c r="A24" s="15"/>
      <c r="B24" s="2"/>
      <c r="C24" s="15"/>
      <c r="D24" s="3"/>
      <c r="E24" s="3"/>
      <c r="F24" s="3"/>
      <c r="G24" s="3"/>
      <c r="H24" s="192"/>
      <c r="I24" s="3"/>
      <c r="K24" s="201"/>
    </row>
    <row r="25" spans="1:11" s="19" customFormat="1" ht="11.25" customHeight="1">
      <c r="A25" s="23"/>
      <c r="B25" s="17"/>
      <c r="C25" s="23"/>
      <c r="D25" s="20"/>
      <c r="E25" s="20"/>
      <c r="F25" s="20"/>
      <c r="G25" s="20"/>
      <c r="H25" s="193"/>
      <c r="I25" s="20"/>
    </row>
    <row r="26" spans="1:11" s="28" customFormat="1" ht="13.5" thickBot="1">
      <c r="A26" s="24" t="s">
        <v>16</v>
      </c>
      <c r="B26" s="25">
        <f>SUM(B9:B25)</f>
        <v>11887505.992000001</v>
      </c>
      <c r="C26" s="24"/>
      <c r="D26" s="25">
        <f>SUM(D9:D25)</f>
        <v>10104297.087200001</v>
      </c>
      <c r="E26" s="26"/>
      <c r="F26" s="25">
        <f>SUM(F9:F25)</f>
        <v>6691305.1299999999</v>
      </c>
      <c r="G26" s="26"/>
      <c r="H26" s="27">
        <f>B26/$B$26*100%</f>
        <v>1</v>
      </c>
      <c r="I26" s="26"/>
    </row>
    <row r="27" spans="1:11" s="19" customFormat="1" ht="12.75">
      <c r="A27" s="29"/>
      <c r="B27" s="17"/>
      <c r="C27" s="29"/>
      <c r="D27" s="17"/>
      <c r="E27" s="17"/>
      <c r="F27" s="17"/>
      <c r="G27" s="17"/>
      <c r="H27" s="17"/>
      <c r="I27" s="17"/>
    </row>
    <row r="28" spans="1:11" hidden="1">
      <c r="A28" s="21" t="s">
        <v>242</v>
      </c>
      <c r="B28" s="186"/>
      <c r="C28" s="21"/>
      <c r="F28" s="30"/>
    </row>
    <row r="29" spans="1:11" hidden="1">
      <c r="A29" s="29" t="s">
        <v>17</v>
      </c>
      <c r="B29" s="17">
        <v>0</v>
      </c>
      <c r="C29" s="29"/>
      <c r="D29" s="17">
        <f>'Budget 2016'!G319</f>
        <v>1200000</v>
      </c>
      <c r="E29" s="17"/>
      <c r="F29" s="17">
        <f>'Budget 2016'!J319</f>
        <v>198970.7</v>
      </c>
      <c r="G29" s="20"/>
      <c r="H29" s="20">
        <v>0</v>
      </c>
      <c r="I29" s="20"/>
    </row>
    <row r="30" spans="1:11" hidden="1">
      <c r="B30" s="187"/>
      <c r="D30" s="17"/>
      <c r="E30" s="17"/>
      <c r="F30" s="17"/>
      <c r="G30" s="20"/>
      <c r="H30" s="20"/>
      <c r="I30" s="20"/>
    </row>
    <row r="31" spans="1:11" ht="15.75" hidden="1" thickBot="1">
      <c r="B31" s="25">
        <f>'Budget 2016'!E321</f>
        <v>0</v>
      </c>
      <c r="D31" s="25">
        <f>'Budget 2016'!G321</f>
        <v>1200000</v>
      </c>
      <c r="E31" s="26"/>
      <c r="F31" s="25">
        <f>'Budget 2016'!J321</f>
        <v>198970.7</v>
      </c>
      <c r="G31" s="22"/>
      <c r="H31" s="31"/>
      <c r="I31" s="22"/>
    </row>
    <row r="32" spans="1:11" hidden="1">
      <c r="B32" s="30"/>
      <c r="D32" s="17"/>
      <c r="E32" s="17"/>
      <c r="F32" s="17"/>
      <c r="G32" s="20"/>
      <c r="H32" s="20"/>
      <c r="I32" s="20"/>
    </row>
    <row r="33" spans="2:6">
      <c r="D33" s="30"/>
      <c r="E33" s="30"/>
      <c r="F33" s="30"/>
    </row>
    <row r="34" spans="2:6">
      <c r="B34" s="209">
        <f>B26-D26</f>
        <v>1783208.9047999997</v>
      </c>
      <c r="D34" s="30"/>
      <c r="E34" s="30"/>
      <c r="F34" s="30"/>
    </row>
    <row r="36" spans="2:6">
      <c r="B36" s="201">
        <f>B34/D26/100%</f>
        <v>0.17648025284796373</v>
      </c>
    </row>
    <row r="37" spans="2:6">
      <c r="F37" s="18"/>
    </row>
    <row r="38" spans="2:6">
      <c r="F38" s="32"/>
    </row>
  </sheetData>
  <printOptions horizontalCentered="1"/>
  <pageMargins left="0.70866141732283472" right="0.70866141732283472" top="0.55118110236220474" bottom="0.55118110236220474" header="0.31496062992125984" footer="0.31496062992125984"/>
  <pageSetup paperSize="9" orientation="landscape" horizontalDpi="300" verticalDpi="300" r:id="rId1"/>
  <headerFooter>
    <oddFooter>&amp;LPGT Budget 2016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P326"/>
  <sheetViews>
    <sheetView showGridLines="0" tabSelected="1" view="pageBreakPreview" zoomScale="85" zoomScaleNormal="85" zoomScaleSheetLayoutView="85" workbookViewId="0">
      <pane xSplit="2" ySplit="6" topLeftCell="C102" activePane="bottomRight" state="frozen"/>
      <selection activeCell="A7" sqref="A7"/>
      <selection pane="topRight" activeCell="A7" sqref="A7"/>
      <selection pane="bottomLeft" activeCell="A7" sqref="A7"/>
      <selection pane="bottomRight" activeCell="M201" sqref="M201"/>
    </sheetView>
  </sheetViews>
  <sheetFormatPr defaultRowHeight="12.75"/>
  <cols>
    <col min="1" max="1" width="83" style="54" customWidth="1"/>
    <col min="2" max="2" width="16" style="54" hidden="1" customWidth="1"/>
    <col min="3" max="3" width="22.140625" style="68" customWidth="1"/>
    <col min="4" max="4" width="1.28515625" style="68" customWidth="1"/>
    <col min="5" max="5" width="22.140625" style="68" hidden="1" customWidth="1"/>
    <col min="6" max="6" width="1.85546875" style="53" hidden="1" customWidth="1"/>
    <col min="7" max="7" width="22.28515625" style="68" customWidth="1"/>
    <col min="8" max="8" width="6.28515625" style="68" hidden="1" customWidth="1"/>
    <col min="9" max="9" width="1.5703125" style="68" customWidth="1"/>
    <col min="10" max="10" width="19.28515625" style="68" customWidth="1"/>
    <col min="11" max="11" width="1.85546875" style="68" customWidth="1"/>
    <col min="12" max="12" width="20.42578125" style="179" bestFit="1" customWidth="1"/>
    <col min="13" max="13" width="9.140625" style="54"/>
    <col min="14" max="14" width="13" style="54" customWidth="1"/>
    <col min="15" max="15" width="9.140625" style="54"/>
    <col min="16" max="16" width="12.7109375" style="54" bestFit="1" customWidth="1"/>
    <col min="17" max="16384" width="9.140625" style="54"/>
  </cols>
  <sheetData>
    <row r="1" spans="1:12" s="40" customFormat="1" ht="17.25" customHeight="1">
      <c r="A1" s="4" t="s">
        <v>0</v>
      </c>
      <c r="B1" s="4"/>
      <c r="C1" s="34" t="s">
        <v>226</v>
      </c>
      <c r="D1" s="35"/>
      <c r="E1" s="35"/>
      <c r="F1" s="33"/>
      <c r="G1" s="34" t="s">
        <v>2</v>
      </c>
      <c r="H1" s="35"/>
      <c r="I1" s="35"/>
      <c r="J1" s="36" t="s">
        <v>3</v>
      </c>
      <c r="K1" s="35"/>
      <c r="L1" s="36" t="s">
        <v>229</v>
      </c>
    </row>
    <row r="2" spans="1:12" s="40" customFormat="1" ht="17.25" customHeight="1">
      <c r="A2" s="4" t="s">
        <v>225</v>
      </c>
      <c r="B2" s="4"/>
      <c r="C2" s="42" t="s">
        <v>227</v>
      </c>
      <c r="D2" s="35"/>
      <c r="E2" s="35"/>
      <c r="F2" s="41"/>
      <c r="G2" s="42" t="s">
        <v>4</v>
      </c>
      <c r="H2" s="35"/>
      <c r="I2" s="35"/>
      <c r="J2" s="38" t="s">
        <v>5</v>
      </c>
      <c r="K2" s="35"/>
      <c r="L2" s="38" t="s">
        <v>230</v>
      </c>
    </row>
    <row r="3" spans="1:12" s="40" customFormat="1" ht="17.25" customHeight="1">
      <c r="A3" s="4" t="s">
        <v>18</v>
      </c>
      <c r="B3" s="4"/>
      <c r="C3" s="42" t="s">
        <v>228</v>
      </c>
      <c r="D3" s="35"/>
      <c r="E3" s="35"/>
      <c r="F3" s="41"/>
      <c r="G3" s="43"/>
      <c r="H3" s="44"/>
      <c r="I3" s="44"/>
      <c r="J3" s="42" t="s">
        <v>287</v>
      </c>
      <c r="K3" s="35"/>
      <c r="L3" s="42" t="s">
        <v>231</v>
      </c>
    </row>
    <row r="4" spans="1:12" s="40" customFormat="1" ht="17.25" customHeight="1">
      <c r="A4" s="45"/>
      <c r="B4" s="45"/>
      <c r="C4" s="46" t="s">
        <v>8</v>
      </c>
      <c r="D4" s="37"/>
      <c r="E4" s="37"/>
      <c r="F4" s="33"/>
      <c r="G4" s="46" t="s">
        <v>8</v>
      </c>
      <c r="H4" s="37"/>
      <c r="I4" s="37"/>
      <c r="J4" s="46" t="s">
        <v>8</v>
      </c>
      <c r="K4" s="37"/>
      <c r="L4" s="46"/>
    </row>
    <row r="5" spans="1:12" s="40" customFormat="1" ht="12.75" customHeight="1">
      <c r="C5" s="47"/>
      <c r="D5" s="47"/>
      <c r="E5" s="47"/>
      <c r="F5" s="39"/>
      <c r="G5" s="47"/>
      <c r="H5" s="47"/>
      <c r="I5" s="47"/>
      <c r="J5" s="47"/>
      <c r="K5" s="47"/>
      <c r="L5" s="178"/>
    </row>
    <row r="6" spans="1:12" ht="15.75">
      <c r="A6" s="50" t="s">
        <v>19</v>
      </c>
      <c r="B6" s="50"/>
      <c r="C6" s="52"/>
      <c r="D6" s="52"/>
      <c r="E6" s="52"/>
      <c r="F6" s="51"/>
      <c r="G6" s="52"/>
      <c r="H6" s="52"/>
      <c r="I6" s="52"/>
      <c r="J6" s="52"/>
      <c r="K6" s="52"/>
    </row>
    <row r="7" spans="1:12" s="40" customFormat="1" ht="15.75">
      <c r="A7" s="55" t="s">
        <v>20</v>
      </c>
      <c r="B7" s="55"/>
      <c r="C7" s="56"/>
      <c r="D7" s="56"/>
      <c r="E7" s="56"/>
      <c r="F7" s="39"/>
      <c r="G7" s="56"/>
      <c r="H7" s="56"/>
      <c r="I7" s="56"/>
      <c r="J7" s="56"/>
      <c r="K7" s="56"/>
      <c r="L7" s="178"/>
    </row>
    <row r="8" spans="1:12" s="40" customFormat="1" ht="15.75" customHeight="1">
      <c r="A8" s="58" t="s">
        <v>21</v>
      </c>
      <c r="B8" s="58"/>
      <c r="C8" s="49">
        <v>1104000</v>
      </c>
      <c r="D8" s="49"/>
      <c r="E8" s="49"/>
      <c r="F8" s="58"/>
      <c r="G8" s="49">
        <v>1015440</v>
      </c>
      <c r="H8" s="49" t="s">
        <v>22</v>
      </c>
      <c r="I8" s="49"/>
      <c r="J8" s="49">
        <v>682197.48</v>
      </c>
      <c r="K8" s="49"/>
      <c r="L8" s="178">
        <f>(C8-G8)/G8*100%</f>
        <v>8.721342472228788E-2</v>
      </c>
    </row>
    <row r="9" spans="1:12" s="40" customFormat="1" ht="15.75" customHeight="1">
      <c r="A9" s="58" t="s">
        <v>23</v>
      </c>
      <c r="B9" s="58"/>
      <c r="C9" s="49">
        <v>10800</v>
      </c>
      <c r="D9" s="49"/>
      <c r="E9" s="49"/>
      <c r="F9" s="58"/>
      <c r="G9" s="49">
        <v>2400</v>
      </c>
      <c r="H9" s="49" t="s">
        <v>22</v>
      </c>
      <c r="I9" s="49"/>
      <c r="J9" s="49">
        <v>6250</v>
      </c>
      <c r="K9" s="49"/>
      <c r="L9" s="178">
        <f t="shared" ref="L9:L19" si="0">(C9-G9)/G9*100%</f>
        <v>3.5</v>
      </c>
    </row>
    <row r="10" spans="1:12" s="40" customFormat="1" ht="15.75" customHeight="1">
      <c r="A10" s="58" t="s">
        <v>24</v>
      </c>
      <c r="B10" s="58"/>
      <c r="C10" s="49">
        <v>191000</v>
      </c>
      <c r="D10" s="49"/>
      <c r="E10" s="49"/>
      <c r="F10" s="58"/>
      <c r="G10" s="49">
        <v>126930</v>
      </c>
      <c r="H10" s="49" t="s">
        <v>22</v>
      </c>
      <c r="I10" s="49"/>
      <c r="J10" s="49">
        <v>36985</v>
      </c>
      <c r="K10" s="49"/>
      <c r="L10" s="178">
        <f t="shared" si="0"/>
        <v>0.50476640668084771</v>
      </c>
    </row>
    <row r="11" spans="1:12" s="40" customFormat="1" ht="15.75" customHeight="1">
      <c r="A11" s="58" t="s">
        <v>25</v>
      </c>
      <c r="B11" s="58"/>
      <c r="C11" s="49">
        <v>173810</v>
      </c>
      <c r="D11" s="49"/>
      <c r="E11" s="49"/>
      <c r="F11" s="58"/>
      <c r="G11" s="49">
        <v>148508.10000000003</v>
      </c>
      <c r="H11" s="49" t="s">
        <v>22</v>
      </c>
      <c r="I11" s="49"/>
      <c r="J11" s="49">
        <v>86742.1</v>
      </c>
      <c r="K11" s="49"/>
      <c r="L11" s="178">
        <f t="shared" si="0"/>
        <v>0.17037387186288128</v>
      </c>
    </row>
    <row r="12" spans="1:12" s="40" customFormat="1" ht="15.75" customHeight="1">
      <c r="A12" s="58" t="s">
        <v>26</v>
      </c>
      <c r="B12" s="58"/>
      <c r="C12" s="49">
        <v>12000</v>
      </c>
      <c r="D12" s="49"/>
      <c r="E12" s="49"/>
      <c r="F12" s="58"/>
      <c r="G12" s="49">
        <v>12000</v>
      </c>
      <c r="H12" s="49" t="s">
        <v>22</v>
      </c>
      <c r="I12" s="49"/>
      <c r="J12" s="49">
        <v>7598.55</v>
      </c>
      <c r="K12" s="49"/>
      <c r="L12" s="178">
        <f t="shared" si="0"/>
        <v>0</v>
      </c>
    </row>
    <row r="13" spans="1:12" s="40" customFormat="1" ht="15.75" customHeight="1">
      <c r="A13" s="58" t="s">
        <v>27</v>
      </c>
      <c r="B13" s="58"/>
      <c r="C13" s="49">
        <v>5100</v>
      </c>
      <c r="D13" s="49"/>
      <c r="E13" s="49"/>
      <c r="F13" s="58"/>
      <c r="G13" s="49">
        <v>6000</v>
      </c>
      <c r="H13" s="49" t="s">
        <v>22</v>
      </c>
      <c r="I13" s="49"/>
      <c r="J13" s="49">
        <v>1282</v>
      </c>
      <c r="K13" s="49"/>
      <c r="L13" s="178">
        <f t="shared" si="0"/>
        <v>-0.15</v>
      </c>
    </row>
    <row r="14" spans="1:12" s="40" customFormat="1" ht="15.75" customHeight="1">
      <c r="A14" s="58" t="s">
        <v>28</v>
      </c>
      <c r="B14" s="58"/>
      <c r="C14" s="49">
        <v>6000</v>
      </c>
      <c r="D14" s="49"/>
      <c r="E14" s="49"/>
      <c r="F14" s="58"/>
      <c r="G14" s="49">
        <v>1800</v>
      </c>
      <c r="H14" s="49" t="s">
        <v>22</v>
      </c>
      <c r="I14" s="49"/>
      <c r="J14" s="49">
        <v>2780.99</v>
      </c>
      <c r="K14" s="49"/>
      <c r="L14" s="178">
        <f t="shared" si="0"/>
        <v>2.3333333333333335</v>
      </c>
    </row>
    <row r="15" spans="1:12" s="40" customFormat="1" ht="15.75" customHeight="1">
      <c r="A15" s="58" t="s">
        <v>29</v>
      </c>
      <c r="B15" s="58"/>
      <c r="C15" s="49">
        <v>35000</v>
      </c>
      <c r="D15" s="49"/>
      <c r="E15" s="49"/>
      <c r="F15" s="58"/>
      <c r="G15" s="49">
        <v>28000</v>
      </c>
      <c r="H15" s="49" t="s">
        <v>22</v>
      </c>
      <c r="I15" s="49"/>
      <c r="J15" s="49">
        <v>32628.55</v>
      </c>
      <c r="K15" s="49"/>
      <c r="L15" s="178">
        <f t="shared" si="0"/>
        <v>0.25</v>
      </c>
    </row>
    <row r="16" spans="1:12" s="40" customFormat="1" ht="15.75" customHeight="1">
      <c r="A16" s="58" t="s">
        <v>30</v>
      </c>
      <c r="B16" s="58"/>
      <c r="C16" s="49">
        <v>6000</v>
      </c>
      <c r="D16" s="49"/>
      <c r="E16" s="49"/>
      <c r="F16" s="58"/>
      <c r="G16" s="49">
        <v>5200</v>
      </c>
      <c r="H16" s="49" t="s">
        <v>22</v>
      </c>
      <c r="I16" s="49"/>
      <c r="J16" s="49">
        <v>3929.85</v>
      </c>
      <c r="K16" s="49"/>
      <c r="L16" s="178">
        <f t="shared" si="0"/>
        <v>0.15384615384615385</v>
      </c>
    </row>
    <row r="17" spans="1:12" s="40" customFormat="1" ht="15.75" customHeight="1">
      <c r="A17" s="58" t="s">
        <v>31</v>
      </c>
      <c r="B17" s="58"/>
      <c r="C17" s="49">
        <v>19999.991999999998</v>
      </c>
      <c r="D17" s="49"/>
      <c r="E17" s="49"/>
      <c r="F17" s="58"/>
      <c r="G17" s="49">
        <v>19999.991999999998</v>
      </c>
      <c r="H17" s="49" t="s">
        <v>22</v>
      </c>
      <c r="I17" s="49"/>
      <c r="J17" s="49">
        <v>12368.87</v>
      </c>
      <c r="K17" s="49"/>
      <c r="L17" s="178">
        <f t="shared" si="0"/>
        <v>0</v>
      </c>
    </row>
    <row r="18" spans="1:12" s="40" customFormat="1" ht="15.75" customHeight="1">
      <c r="A18" s="58" t="s">
        <v>32</v>
      </c>
      <c r="B18" s="58"/>
      <c r="C18" s="59">
        <v>11000</v>
      </c>
      <c r="D18" s="49"/>
      <c r="E18" s="49"/>
      <c r="F18" s="58"/>
      <c r="G18" s="59">
        <v>8000</v>
      </c>
      <c r="H18" s="49" t="s">
        <v>22</v>
      </c>
      <c r="I18" s="49"/>
      <c r="J18" s="49">
        <v>7734.68</v>
      </c>
      <c r="K18" s="49"/>
      <c r="L18" s="178">
        <f t="shared" si="0"/>
        <v>0.375</v>
      </c>
    </row>
    <row r="19" spans="1:12" s="40" customFormat="1" ht="15" customHeight="1">
      <c r="C19" s="47">
        <f>SUM(C8:C18)</f>
        <v>1574709.9920000001</v>
      </c>
      <c r="D19" s="47"/>
      <c r="E19" s="47"/>
      <c r="F19" s="39"/>
      <c r="G19" s="47">
        <f>SUM(G8:G18)</f>
        <v>1374278.0920000002</v>
      </c>
      <c r="H19" s="47"/>
      <c r="I19" s="47"/>
      <c r="J19" s="60">
        <f>SUM(J8:J18)</f>
        <v>880498.07000000007</v>
      </c>
      <c r="K19" s="47"/>
      <c r="L19" s="178">
        <f t="shared" si="0"/>
        <v>0.14584522678980455</v>
      </c>
    </row>
    <row r="20" spans="1:12" s="65" customFormat="1" ht="15">
      <c r="A20" s="61" t="s">
        <v>33</v>
      </c>
      <c r="B20" s="61"/>
      <c r="C20" s="63"/>
      <c r="D20" s="63"/>
      <c r="E20" s="63"/>
      <c r="F20" s="62"/>
      <c r="G20" s="63"/>
      <c r="H20" s="63"/>
      <c r="I20" s="63"/>
      <c r="J20" s="63"/>
      <c r="K20" s="63"/>
      <c r="L20" s="180"/>
    </row>
    <row r="21" spans="1:12" s="40" customFormat="1" ht="15">
      <c r="A21" s="58" t="s">
        <v>34</v>
      </c>
      <c r="B21" s="58"/>
      <c r="C21" s="49">
        <v>168000</v>
      </c>
      <c r="D21" s="49"/>
      <c r="E21" s="49"/>
      <c r="F21" s="58"/>
      <c r="G21" s="49">
        <v>213600</v>
      </c>
      <c r="H21" s="49" t="s">
        <v>22</v>
      </c>
      <c r="I21" s="49"/>
      <c r="J21" s="49">
        <v>144880.91</v>
      </c>
      <c r="K21" s="49"/>
      <c r="L21" s="178">
        <f t="shared" ref="L21:L30" si="1">(C21-G21)/G21*100%</f>
        <v>-0.21348314606741572</v>
      </c>
    </row>
    <row r="22" spans="1:12" s="40" customFormat="1" ht="15">
      <c r="A22" s="58" t="s">
        <v>23</v>
      </c>
      <c r="B22" s="58"/>
      <c r="C22" s="49">
        <v>2400</v>
      </c>
      <c r="D22" s="49"/>
      <c r="E22" s="49"/>
      <c r="F22" s="58"/>
      <c r="G22" s="49">
        <v>3000</v>
      </c>
      <c r="H22" s="49" t="s">
        <v>22</v>
      </c>
      <c r="I22" s="49"/>
      <c r="J22" s="49">
        <v>1270</v>
      </c>
      <c r="K22" s="49"/>
      <c r="L22" s="178">
        <f t="shared" si="1"/>
        <v>-0.2</v>
      </c>
    </row>
    <row r="23" spans="1:12" s="40" customFormat="1" ht="15">
      <c r="A23" s="58" t="s">
        <v>24</v>
      </c>
      <c r="B23" s="58"/>
      <c r="C23" s="49">
        <v>20000</v>
      </c>
      <c r="D23" s="49"/>
      <c r="E23" s="49"/>
      <c r="F23" s="58"/>
      <c r="G23" s="49">
        <v>26700</v>
      </c>
      <c r="H23" s="49" t="s">
        <v>22</v>
      </c>
      <c r="I23" s="49"/>
      <c r="J23" s="49">
        <v>4435</v>
      </c>
      <c r="K23" s="49"/>
      <c r="L23" s="178">
        <f t="shared" si="1"/>
        <v>-0.25093632958801498</v>
      </c>
    </row>
    <row r="24" spans="1:12" s="40" customFormat="1" ht="15">
      <c r="A24" s="58" t="s">
        <v>25</v>
      </c>
      <c r="B24" s="58"/>
      <c r="C24" s="49">
        <v>24440</v>
      </c>
      <c r="D24" s="49"/>
      <c r="E24" s="49"/>
      <c r="F24" s="58"/>
      <c r="G24" s="49">
        <v>31239</v>
      </c>
      <c r="H24" s="49" t="s">
        <v>22</v>
      </c>
      <c r="I24" s="49"/>
      <c r="J24" s="49">
        <v>13298</v>
      </c>
      <c r="K24" s="49"/>
      <c r="L24" s="178">
        <f t="shared" si="1"/>
        <v>-0.21764461090303788</v>
      </c>
    </row>
    <row r="25" spans="1:12" s="40" customFormat="1" ht="15">
      <c r="A25" s="58" t="s">
        <v>26</v>
      </c>
      <c r="B25" s="58"/>
      <c r="C25" s="49">
        <v>3000</v>
      </c>
      <c r="D25" s="49"/>
      <c r="E25" s="49"/>
      <c r="F25" s="58"/>
      <c r="G25" s="49">
        <v>3000</v>
      </c>
      <c r="H25" s="49" t="s">
        <v>22</v>
      </c>
      <c r="I25" s="49"/>
      <c r="J25" s="49">
        <v>1643.8</v>
      </c>
      <c r="K25" s="49"/>
      <c r="L25" s="178">
        <f t="shared" si="1"/>
        <v>0</v>
      </c>
    </row>
    <row r="26" spans="1:12" s="40" customFormat="1" ht="15">
      <c r="A26" s="58" t="s">
        <v>27</v>
      </c>
      <c r="B26" s="58"/>
      <c r="C26" s="49">
        <v>1600</v>
      </c>
      <c r="D26" s="49"/>
      <c r="E26" s="49"/>
      <c r="F26" s="58"/>
      <c r="G26" s="49">
        <v>2299.9991999999997</v>
      </c>
      <c r="H26" s="49" t="s">
        <v>22</v>
      </c>
      <c r="I26" s="49"/>
      <c r="J26" s="49">
        <v>639</v>
      </c>
      <c r="K26" s="49"/>
      <c r="L26" s="178">
        <f t="shared" si="1"/>
        <v>-0.30434758412089874</v>
      </c>
    </row>
    <row r="27" spans="1:12" s="40" customFormat="1" ht="15">
      <c r="A27" s="58" t="s">
        <v>28</v>
      </c>
      <c r="B27" s="58"/>
      <c r="C27" s="49">
        <v>1200</v>
      </c>
      <c r="D27" s="49"/>
      <c r="E27" s="49"/>
      <c r="F27" s="58"/>
      <c r="G27" s="49">
        <v>1000</v>
      </c>
      <c r="H27" s="49" t="s">
        <v>22</v>
      </c>
      <c r="I27" s="49"/>
      <c r="J27" s="49">
        <v>0</v>
      </c>
      <c r="K27" s="49"/>
      <c r="L27" s="178">
        <f t="shared" si="1"/>
        <v>0.2</v>
      </c>
    </row>
    <row r="28" spans="1:12" s="40" customFormat="1" ht="15.75" customHeight="1">
      <c r="A28" s="58" t="s">
        <v>30</v>
      </c>
      <c r="B28" s="58"/>
      <c r="C28" s="49">
        <v>4800</v>
      </c>
      <c r="D28" s="49"/>
      <c r="E28" s="49"/>
      <c r="F28" s="58"/>
      <c r="G28" s="49">
        <v>8500</v>
      </c>
      <c r="H28" s="49" t="s">
        <v>22</v>
      </c>
      <c r="I28" s="49"/>
      <c r="J28" s="49">
        <v>1275.8</v>
      </c>
      <c r="K28" s="49"/>
      <c r="L28" s="178">
        <f t="shared" si="1"/>
        <v>-0.43529411764705883</v>
      </c>
    </row>
    <row r="29" spans="1:12" s="40" customFormat="1" ht="15">
      <c r="A29" s="58" t="s">
        <v>31</v>
      </c>
      <c r="B29" s="58"/>
      <c r="C29" s="59">
        <v>3000</v>
      </c>
      <c r="D29" s="49"/>
      <c r="E29" s="49"/>
      <c r="F29" s="58"/>
      <c r="G29" s="59">
        <v>3000</v>
      </c>
      <c r="H29" s="49" t="s">
        <v>22</v>
      </c>
      <c r="I29" s="49"/>
      <c r="J29" s="59">
        <v>1838.4</v>
      </c>
      <c r="K29" s="49"/>
      <c r="L29" s="178">
        <f t="shared" si="1"/>
        <v>0</v>
      </c>
    </row>
    <row r="30" spans="1:12" s="40" customFormat="1" ht="15">
      <c r="C30" s="47">
        <f>SUM(C21:C29)</f>
        <v>228440</v>
      </c>
      <c r="D30" s="47"/>
      <c r="E30" s="47"/>
      <c r="F30" s="39"/>
      <c r="G30" s="47">
        <f>SUM(G21:G29)</f>
        <v>292338.99920000002</v>
      </c>
      <c r="H30" s="47"/>
      <c r="I30" s="47"/>
      <c r="J30" s="47">
        <f>SUM(J21:J29)</f>
        <v>169280.90999999997</v>
      </c>
      <c r="K30" s="47"/>
      <c r="L30" s="178">
        <f t="shared" si="1"/>
        <v>-0.21857842906646996</v>
      </c>
    </row>
    <row r="31" spans="1:12" s="65" customFormat="1" ht="11.25" customHeight="1">
      <c r="C31" s="66"/>
      <c r="D31" s="66"/>
      <c r="E31" s="66"/>
      <c r="F31" s="64"/>
      <c r="G31" s="66"/>
      <c r="H31" s="66"/>
      <c r="I31" s="66"/>
      <c r="J31" s="66"/>
      <c r="K31" s="66"/>
      <c r="L31" s="180"/>
    </row>
    <row r="32" spans="1:12" s="40" customFormat="1" ht="15.75">
      <c r="A32" s="55" t="s">
        <v>35</v>
      </c>
      <c r="B32" s="55"/>
      <c r="C32" s="67">
        <f>C19+C30</f>
        <v>1803149.9920000001</v>
      </c>
      <c r="D32" s="57"/>
      <c r="E32" s="57"/>
      <c r="F32" s="39"/>
      <c r="G32" s="67">
        <f>G19+G30</f>
        <v>1666617.0912000001</v>
      </c>
      <c r="H32" s="57"/>
      <c r="I32" s="57"/>
      <c r="J32" s="67">
        <f>J19+J30</f>
        <v>1049778.98</v>
      </c>
      <c r="K32" s="57"/>
      <c r="L32" s="178">
        <f t="shared" ref="L32" si="2">(C32-G32)/G32*100%</f>
        <v>8.1922177278101305E-2</v>
      </c>
    </row>
    <row r="33" spans="1:12" ht="14.25" customHeight="1"/>
    <row r="34" spans="1:12" s="40" customFormat="1" ht="15.75">
      <c r="A34" s="55" t="s">
        <v>36</v>
      </c>
      <c r="B34" s="55"/>
      <c r="C34" s="56"/>
      <c r="D34" s="56"/>
      <c r="E34" s="56"/>
      <c r="F34" s="39"/>
      <c r="G34" s="56"/>
      <c r="H34" s="56"/>
      <c r="I34" s="56"/>
      <c r="J34" s="56"/>
      <c r="K34" s="56"/>
      <c r="L34" s="178"/>
    </row>
    <row r="35" spans="1:12" s="40" customFormat="1" ht="15.75">
      <c r="A35" s="70" t="s">
        <v>37</v>
      </c>
      <c r="B35" s="70"/>
      <c r="C35" s="72"/>
      <c r="D35" s="72"/>
      <c r="E35" s="72"/>
      <c r="F35" s="71"/>
      <c r="G35" s="72"/>
      <c r="H35" s="72"/>
      <c r="I35" s="72"/>
      <c r="J35" s="72"/>
      <c r="K35" s="72"/>
      <c r="L35" s="178"/>
    </row>
    <row r="36" spans="1:12" s="40" customFormat="1" ht="15">
      <c r="A36" s="58" t="s">
        <v>38</v>
      </c>
      <c r="B36" s="58"/>
      <c r="C36" s="49">
        <v>30000</v>
      </c>
      <c r="D36" s="49"/>
      <c r="E36" s="49"/>
      <c r="F36" s="58"/>
      <c r="G36" s="49">
        <v>23319.995999999999</v>
      </c>
      <c r="H36" s="49" t="s">
        <v>22</v>
      </c>
      <c r="I36" s="49"/>
      <c r="J36" s="49">
        <v>27039</v>
      </c>
      <c r="K36" s="49"/>
      <c r="L36" s="178">
        <f t="shared" ref="L36:L38" si="3">(C36-G36)/G36*100%</f>
        <v>0.28644962031725912</v>
      </c>
    </row>
    <row r="37" spans="1:12" s="40" customFormat="1" ht="15">
      <c r="A37" s="58" t="s">
        <v>39</v>
      </c>
      <c r="B37" s="58"/>
      <c r="C37" s="59">
        <v>18000</v>
      </c>
      <c r="D37" s="49"/>
      <c r="E37" s="49"/>
      <c r="F37" s="58"/>
      <c r="G37" s="59">
        <v>12720</v>
      </c>
      <c r="H37" s="49" t="s">
        <v>22</v>
      </c>
      <c r="I37" s="49"/>
      <c r="J37" s="59">
        <v>12974.9</v>
      </c>
      <c r="K37" s="49"/>
      <c r="L37" s="178">
        <f t="shared" si="3"/>
        <v>0.41509433962264153</v>
      </c>
    </row>
    <row r="38" spans="1:12" s="40" customFormat="1" ht="15">
      <c r="A38" s="58"/>
      <c r="B38" s="58"/>
      <c r="C38" s="49">
        <f>SUM(C36:C37)</f>
        <v>48000</v>
      </c>
      <c r="D38" s="49"/>
      <c r="E38" s="49"/>
      <c r="F38" s="58"/>
      <c r="G38" s="49">
        <f>SUM(G36:G37)</f>
        <v>36039.995999999999</v>
      </c>
      <c r="H38" s="49"/>
      <c r="I38" s="49"/>
      <c r="J38" s="49">
        <f>SUM(J36:J37)</f>
        <v>40013.9</v>
      </c>
      <c r="K38" s="49"/>
      <c r="L38" s="178">
        <f t="shared" si="3"/>
        <v>0.33185364393492167</v>
      </c>
    </row>
    <row r="39" spans="1:12" s="40" customFormat="1" ht="11.25" customHeight="1">
      <c r="A39" s="58"/>
      <c r="B39" s="58"/>
      <c r="C39" s="49"/>
      <c r="D39" s="49"/>
      <c r="E39" s="49"/>
      <c r="F39" s="58"/>
      <c r="G39" s="49"/>
      <c r="H39" s="49"/>
      <c r="I39" s="49"/>
      <c r="J39" s="49"/>
      <c r="K39" s="49"/>
      <c r="L39" s="178"/>
    </row>
    <row r="40" spans="1:12" s="40" customFormat="1" ht="15.75">
      <c r="A40" s="70" t="s">
        <v>40</v>
      </c>
      <c r="B40" s="70"/>
      <c r="C40" s="72"/>
      <c r="D40" s="72"/>
      <c r="E40" s="72"/>
      <c r="F40" s="71"/>
      <c r="G40" s="72"/>
      <c r="H40" s="72"/>
      <c r="I40" s="72"/>
      <c r="J40" s="72"/>
      <c r="K40" s="72"/>
      <c r="L40" s="178"/>
    </row>
    <row r="41" spans="1:12" s="40" customFormat="1" ht="15">
      <c r="A41" s="58" t="s">
        <v>41</v>
      </c>
      <c r="B41" s="58"/>
      <c r="C41" s="49">
        <v>10600</v>
      </c>
      <c r="D41" s="49"/>
      <c r="E41" s="49"/>
      <c r="F41" s="58"/>
      <c r="G41" s="49">
        <v>10600</v>
      </c>
      <c r="H41" s="49" t="s">
        <v>22</v>
      </c>
      <c r="I41" s="49"/>
      <c r="J41" s="49">
        <v>7210.32</v>
      </c>
      <c r="K41" s="49"/>
      <c r="L41" s="178">
        <f t="shared" ref="L41:L43" si="4">(C41-G41)/G41*100%</f>
        <v>0</v>
      </c>
    </row>
    <row r="42" spans="1:12" s="40" customFormat="1" ht="15">
      <c r="A42" s="58" t="s">
        <v>39</v>
      </c>
      <c r="B42" s="58"/>
      <c r="C42" s="59">
        <v>9000</v>
      </c>
      <c r="D42" s="49"/>
      <c r="E42" s="49"/>
      <c r="F42" s="58"/>
      <c r="G42" s="59">
        <v>6360</v>
      </c>
      <c r="H42" s="49" t="s">
        <v>22</v>
      </c>
      <c r="I42" s="49"/>
      <c r="J42" s="59">
        <v>6629</v>
      </c>
      <c r="K42" s="49"/>
      <c r="L42" s="178">
        <f t="shared" si="4"/>
        <v>0.41509433962264153</v>
      </c>
    </row>
    <row r="43" spans="1:12" s="40" customFormat="1" ht="15.75" customHeight="1">
      <c r="A43" s="58"/>
      <c r="B43" s="58"/>
      <c r="C43" s="49">
        <f>SUM(C41:C42)</f>
        <v>19600</v>
      </c>
      <c r="D43" s="49"/>
      <c r="E43" s="49"/>
      <c r="F43" s="58"/>
      <c r="G43" s="49">
        <f>SUM(G41:G42)</f>
        <v>16960</v>
      </c>
      <c r="H43" s="49"/>
      <c r="I43" s="49"/>
      <c r="J43" s="49">
        <f>SUM(J41:J42)</f>
        <v>13839.32</v>
      </c>
      <c r="K43" s="49"/>
      <c r="L43" s="178">
        <f t="shared" si="4"/>
        <v>0.15566037735849056</v>
      </c>
    </row>
    <row r="44" spans="1:12" s="40" customFormat="1" ht="12" customHeight="1">
      <c r="A44" s="58"/>
      <c r="B44" s="58"/>
      <c r="C44" s="49"/>
      <c r="D44" s="49"/>
      <c r="E44" s="49"/>
      <c r="F44" s="58"/>
      <c r="G44" s="49"/>
      <c r="H44" s="49"/>
      <c r="I44" s="49"/>
      <c r="J44" s="49"/>
      <c r="K44" s="49"/>
      <c r="L44" s="178"/>
    </row>
    <row r="45" spans="1:12" s="40" customFormat="1" ht="15.75">
      <c r="A45" s="55" t="s">
        <v>42</v>
      </c>
      <c r="B45" s="55"/>
      <c r="C45" s="67">
        <f>C38+C43</f>
        <v>67600</v>
      </c>
      <c r="D45" s="57"/>
      <c r="E45" s="57"/>
      <c r="F45" s="39"/>
      <c r="G45" s="67">
        <f>G38+G43</f>
        <v>52999.995999999999</v>
      </c>
      <c r="H45" s="57"/>
      <c r="I45" s="57"/>
      <c r="J45" s="67">
        <f>J38+J43</f>
        <v>53853.22</v>
      </c>
      <c r="K45" s="57"/>
      <c r="L45" s="178">
        <f t="shared" ref="L45" si="5">(C45-G45)/G45*100%</f>
        <v>0.27547179437522978</v>
      </c>
    </row>
    <row r="46" spans="1:12" s="40" customFormat="1" ht="12.75" customHeight="1">
      <c r="C46" s="47"/>
      <c r="D46" s="47"/>
      <c r="E46" s="47"/>
      <c r="F46" s="39"/>
      <c r="G46" s="47"/>
      <c r="H46" s="47"/>
      <c r="I46" s="47"/>
      <c r="J46" s="47"/>
      <c r="K46" s="47"/>
      <c r="L46" s="178"/>
    </row>
    <row r="47" spans="1:12" s="40" customFormat="1" ht="15.75">
      <c r="A47" s="55" t="s">
        <v>43</v>
      </c>
      <c r="B47" s="55"/>
      <c r="C47" s="56"/>
      <c r="D47" s="56"/>
      <c r="E47" s="56"/>
      <c r="F47" s="39"/>
      <c r="G47" s="56"/>
      <c r="H47" s="56"/>
      <c r="I47" s="56"/>
      <c r="J47" s="56"/>
      <c r="K47" s="56"/>
      <c r="L47" s="178"/>
    </row>
    <row r="48" spans="1:12" s="40" customFormat="1" ht="15.75">
      <c r="A48" s="70" t="s">
        <v>37</v>
      </c>
      <c r="B48" s="70"/>
      <c r="C48" s="72"/>
      <c r="D48" s="72"/>
      <c r="E48" s="72"/>
      <c r="F48" s="71"/>
      <c r="G48" s="72"/>
      <c r="H48" s="72"/>
      <c r="I48" s="72"/>
      <c r="J48" s="72"/>
      <c r="K48" s="72"/>
      <c r="L48" s="178"/>
    </row>
    <row r="49" spans="1:12" s="40" customFormat="1" ht="15">
      <c r="A49" s="58" t="s">
        <v>44</v>
      </c>
      <c r="B49" s="58"/>
      <c r="C49" s="49">
        <v>103000</v>
      </c>
      <c r="D49" s="49"/>
      <c r="E49" s="49"/>
      <c r="F49" s="58"/>
      <c r="G49" s="49">
        <v>103000</v>
      </c>
      <c r="H49" s="49" t="s">
        <v>22</v>
      </c>
      <c r="I49" s="49"/>
      <c r="J49" s="49">
        <v>83776.800000000003</v>
      </c>
      <c r="K49" s="49"/>
      <c r="L49" s="178">
        <f t="shared" ref="L49" si="6">(C49-G49)/G49*100%</f>
        <v>0</v>
      </c>
    </row>
    <row r="50" spans="1:12" s="65" customFormat="1" ht="11.25" customHeight="1">
      <c r="C50" s="66"/>
      <c r="D50" s="66"/>
      <c r="E50" s="66"/>
      <c r="F50" s="64"/>
      <c r="G50" s="66"/>
      <c r="H50" s="66"/>
      <c r="I50" s="66"/>
      <c r="J50" s="66"/>
      <c r="K50" s="66"/>
      <c r="L50" s="180"/>
    </row>
    <row r="51" spans="1:12" s="40" customFormat="1" ht="15.75">
      <c r="A51" s="70" t="s">
        <v>40</v>
      </c>
      <c r="B51" s="70"/>
      <c r="C51" s="72"/>
      <c r="D51" s="72"/>
      <c r="E51" s="72"/>
      <c r="F51" s="71"/>
      <c r="G51" s="72"/>
      <c r="H51" s="72"/>
      <c r="I51" s="72"/>
      <c r="J51" s="72"/>
      <c r="K51" s="72"/>
      <c r="L51" s="178"/>
    </row>
    <row r="52" spans="1:12" s="40" customFormat="1" ht="15">
      <c r="A52" s="58" t="s">
        <v>45</v>
      </c>
      <c r="B52" s="58"/>
      <c r="C52" s="49">
        <v>26000</v>
      </c>
      <c r="D52" s="49"/>
      <c r="E52" s="49"/>
      <c r="F52" s="58"/>
      <c r="G52" s="49">
        <v>26000</v>
      </c>
      <c r="H52" s="49" t="s">
        <v>22</v>
      </c>
      <c r="I52" s="49"/>
      <c r="J52" s="49">
        <v>21090.080000000002</v>
      </c>
      <c r="K52" s="49"/>
      <c r="L52" s="178">
        <f t="shared" ref="L52" si="7">(C52-G52)/G52*100%</f>
        <v>0</v>
      </c>
    </row>
    <row r="53" spans="1:12" s="40" customFormat="1" ht="12.75" customHeight="1">
      <c r="C53" s="47"/>
      <c r="D53" s="47"/>
      <c r="E53" s="47"/>
      <c r="F53" s="39"/>
      <c r="G53" s="47"/>
      <c r="H53" s="47"/>
      <c r="I53" s="47"/>
      <c r="J53" s="47"/>
      <c r="K53" s="47"/>
      <c r="L53" s="178"/>
    </row>
    <row r="54" spans="1:12" s="40" customFormat="1" ht="15.75">
      <c r="A54" s="55" t="s">
        <v>46</v>
      </c>
      <c r="B54" s="55"/>
      <c r="C54" s="56"/>
      <c r="D54" s="56"/>
      <c r="E54" s="56"/>
      <c r="F54" s="39"/>
      <c r="G54" s="56"/>
      <c r="H54" s="56"/>
      <c r="I54" s="56"/>
      <c r="J54" s="56"/>
      <c r="K54" s="56"/>
      <c r="L54" s="178"/>
    </row>
    <row r="55" spans="1:12" s="40" customFormat="1" ht="15">
      <c r="A55" s="40" t="s">
        <v>47</v>
      </c>
      <c r="C55" s="49">
        <v>6500</v>
      </c>
      <c r="D55" s="49"/>
      <c r="E55" s="49"/>
      <c r="F55" s="39"/>
      <c r="G55" s="49">
        <v>8500</v>
      </c>
      <c r="H55" s="49" t="s">
        <v>22</v>
      </c>
      <c r="I55" s="49"/>
      <c r="J55" s="49">
        <v>0</v>
      </c>
      <c r="K55" s="49"/>
      <c r="L55" s="178">
        <f t="shared" ref="L55" si="8">(C55-G55)/G55*100%</f>
        <v>-0.23529411764705882</v>
      </c>
    </row>
    <row r="56" spans="1:12" s="40" customFormat="1" ht="15">
      <c r="A56" s="40" t="s">
        <v>48</v>
      </c>
      <c r="C56" s="49">
        <v>26000</v>
      </c>
      <c r="D56" s="49"/>
      <c r="E56" s="49"/>
      <c r="F56" s="39"/>
      <c r="G56" s="49">
        <v>26500</v>
      </c>
      <c r="H56" s="49" t="s">
        <v>22</v>
      </c>
      <c r="I56" s="49"/>
      <c r="J56" s="49">
        <v>4437.8999999999996</v>
      </c>
      <c r="K56" s="49"/>
      <c r="L56" s="178">
        <f t="shared" ref="L56:L57" si="9">(C56-G56)/G56*100%</f>
        <v>-1.8867924528301886E-2</v>
      </c>
    </row>
    <row r="57" spans="1:12" s="40" customFormat="1" ht="15.75" customHeight="1">
      <c r="C57" s="67">
        <f>SUM(C55:C56)</f>
        <v>32500</v>
      </c>
      <c r="D57" s="57"/>
      <c r="E57" s="57"/>
      <c r="F57" s="39"/>
      <c r="G57" s="67">
        <f>SUM(G55:G56)</f>
        <v>35000</v>
      </c>
      <c r="H57" s="57"/>
      <c r="I57" s="57"/>
      <c r="J57" s="67">
        <f>SUM(J55:J56)</f>
        <v>4437.8999999999996</v>
      </c>
      <c r="K57" s="57"/>
      <c r="L57" s="178">
        <f t="shared" si="9"/>
        <v>-7.1428571428571425E-2</v>
      </c>
    </row>
    <row r="58" spans="1:12" s="40" customFormat="1" ht="11.25" customHeight="1">
      <c r="A58" s="73"/>
      <c r="B58" s="73"/>
      <c r="C58" s="75"/>
      <c r="D58" s="75"/>
      <c r="E58" s="75"/>
      <c r="F58" s="74"/>
      <c r="G58" s="75"/>
      <c r="H58" s="75"/>
      <c r="I58" s="75"/>
      <c r="J58" s="75"/>
      <c r="K58" s="75"/>
      <c r="L58" s="178"/>
    </row>
    <row r="59" spans="1:12" s="40" customFormat="1" ht="15.75">
      <c r="A59" s="55" t="s">
        <v>49</v>
      </c>
      <c r="B59" s="55"/>
      <c r="C59" s="56"/>
      <c r="D59" s="56"/>
      <c r="E59" s="56"/>
      <c r="F59" s="39"/>
      <c r="G59" s="56"/>
      <c r="H59" s="56"/>
      <c r="I59" s="56"/>
      <c r="J59" s="56"/>
      <c r="K59" s="56"/>
      <c r="L59" s="178"/>
    </row>
    <row r="60" spans="1:12" s="40" customFormat="1" ht="15.75">
      <c r="A60" s="58" t="s">
        <v>50</v>
      </c>
      <c r="B60" s="55"/>
      <c r="C60" s="47">
        <v>11000</v>
      </c>
      <c r="D60" s="47"/>
      <c r="E60" s="47"/>
      <c r="F60" s="39"/>
      <c r="G60" s="47">
        <v>8500</v>
      </c>
      <c r="H60" s="49" t="s">
        <v>22</v>
      </c>
      <c r="I60" s="47"/>
      <c r="J60" s="49">
        <v>0</v>
      </c>
      <c r="K60" s="47"/>
      <c r="L60" s="178">
        <f t="shared" ref="L60:L72" si="10">(C60-G60)/G60*100%</f>
        <v>0.29411764705882354</v>
      </c>
    </row>
    <row r="61" spans="1:12" s="40" customFormat="1" ht="15">
      <c r="A61" s="58" t="s">
        <v>51</v>
      </c>
      <c r="B61" s="58"/>
      <c r="C61" s="49">
        <v>10000</v>
      </c>
      <c r="D61" s="49"/>
      <c r="E61" s="49"/>
      <c r="F61" s="58"/>
      <c r="G61" s="49">
        <v>15000</v>
      </c>
      <c r="H61" s="49" t="s">
        <v>22</v>
      </c>
      <c r="I61" s="49"/>
      <c r="J61" s="49">
        <v>6396.66</v>
      </c>
      <c r="K61" s="49"/>
      <c r="L61" s="178">
        <f t="shared" si="10"/>
        <v>-0.33333333333333331</v>
      </c>
    </row>
    <row r="62" spans="1:12" s="40" customFormat="1" ht="15">
      <c r="A62" s="58" t="s">
        <v>52</v>
      </c>
      <c r="B62" s="58"/>
      <c r="C62" s="49">
        <v>6000</v>
      </c>
      <c r="D62" s="49"/>
      <c r="E62" s="49"/>
      <c r="F62" s="58"/>
      <c r="G62" s="49">
        <v>6000</v>
      </c>
      <c r="H62" s="49" t="s">
        <v>22</v>
      </c>
      <c r="I62" s="49"/>
      <c r="J62" s="49">
        <v>4531.3100000000004</v>
      </c>
      <c r="K62" s="49"/>
      <c r="L62" s="178">
        <f t="shared" si="10"/>
        <v>0</v>
      </c>
    </row>
    <row r="63" spans="1:12" s="40" customFormat="1" ht="15">
      <c r="A63" s="58" t="s">
        <v>53</v>
      </c>
      <c r="B63" s="58"/>
      <c r="C63" s="49">
        <v>18000</v>
      </c>
      <c r="D63" s="49"/>
      <c r="E63" s="49"/>
      <c r="F63" s="58"/>
      <c r="G63" s="49">
        <v>12720</v>
      </c>
      <c r="H63" s="49" t="s">
        <v>22</v>
      </c>
      <c r="I63" s="49"/>
      <c r="J63" s="49">
        <v>15611.8</v>
      </c>
      <c r="K63" s="49"/>
      <c r="L63" s="178">
        <f t="shared" si="10"/>
        <v>0.41509433962264153</v>
      </c>
    </row>
    <row r="64" spans="1:12" s="40" customFormat="1" ht="15">
      <c r="A64" s="58" t="s">
        <v>54</v>
      </c>
      <c r="B64" s="58"/>
      <c r="C64" s="49">
        <v>2000</v>
      </c>
      <c r="D64" s="49"/>
      <c r="E64" s="49"/>
      <c r="F64" s="58"/>
      <c r="G64" s="49">
        <v>2000</v>
      </c>
      <c r="H64" s="49" t="s">
        <v>22</v>
      </c>
      <c r="I64" s="49"/>
      <c r="J64" s="49">
        <v>1207.5999999999999</v>
      </c>
      <c r="K64" s="49"/>
      <c r="L64" s="178">
        <f t="shared" si="10"/>
        <v>0</v>
      </c>
    </row>
    <row r="65" spans="1:12" s="40" customFormat="1" ht="15">
      <c r="A65" s="58" t="s">
        <v>55</v>
      </c>
      <c r="B65" s="58"/>
      <c r="C65" s="49">
        <v>33500</v>
      </c>
      <c r="D65" s="49"/>
      <c r="E65" s="49"/>
      <c r="F65" s="58"/>
      <c r="G65" s="49">
        <v>26000</v>
      </c>
      <c r="H65" s="49" t="s">
        <v>22</v>
      </c>
      <c r="I65" s="49"/>
      <c r="J65" s="49">
        <v>20028.68</v>
      </c>
      <c r="K65" s="49"/>
      <c r="L65" s="178">
        <f t="shared" si="10"/>
        <v>0.28846153846153844</v>
      </c>
    </row>
    <row r="66" spans="1:12" s="40" customFormat="1" ht="15">
      <c r="A66" s="58" t="s">
        <v>56</v>
      </c>
      <c r="B66" s="58"/>
      <c r="C66" s="49">
        <v>2000</v>
      </c>
      <c r="D66" s="49"/>
      <c r="E66" s="49"/>
      <c r="F66" s="58"/>
      <c r="G66" s="49">
        <v>1300</v>
      </c>
      <c r="H66" s="49" t="s">
        <v>22</v>
      </c>
      <c r="I66" s="49"/>
      <c r="J66" s="49">
        <v>1552.4</v>
      </c>
      <c r="K66" s="49"/>
      <c r="L66" s="178">
        <f t="shared" si="10"/>
        <v>0.53846153846153844</v>
      </c>
    </row>
    <row r="67" spans="1:12" s="40" customFormat="1" ht="15">
      <c r="A67" s="58" t="s">
        <v>57</v>
      </c>
      <c r="B67" s="58"/>
      <c r="C67" s="49">
        <v>1500</v>
      </c>
      <c r="D67" s="49"/>
      <c r="E67" s="49"/>
      <c r="F67" s="58"/>
      <c r="G67" s="49">
        <v>1600</v>
      </c>
      <c r="H67" s="49" t="s">
        <v>22</v>
      </c>
      <c r="I67" s="49"/>
      <c r="J67" s="49">
        <v>707.5</v>
      </c>
      <c r="K67" s="49"/>
      <c r="L67" s="178">
        <f t="shared" si="10"/>
        <v>-6.25E-2</v>
      </c>
    </row>
    <row r="68" spans="1:12" s="40" customFormat="1" ht="15">
      <c r="A68" s="58" t="s">
        <v>58</v>
      </c>
      <c r="B68" s="58"/>
      <c r="C68" s="49">
        <v>6000</v>
      </c>
      <c r="D68" s="49"/>
      <c r="E68" s="49"/>
      <c r="F68" s="58"/>
      <c r="G68" s="49">
        <v>6000</v>
      </c>
      <c r="H68" s="49" t="s">
        <v>22</v>
      </c>
      <c r="I68" s="49"/>
      <c r="J68" s="49">
        <v>2236.73</v>
      </c>
      <c r="K68" s="49"/>
      <c r="L68" s="178">
        <f t="shared" si="10"/>
        <v>0</v>
      </c>
    </row>
    <row r="69" spans="1:12" s="40" customFormat="1" ht="15">
      <c r="A69" s="58" t="s">
        <v>59</v>
      </c>
      <c r="B69" s="58"/>
      <c r="C69" s="49">
        <v>3000</v>
      </c>
      <c r="D69" s="49"/>
      <c r="E69" s="49"/>
      <c r="F69" s="58"/>
      <c r="G69" s="49">
        <v>1100</v>
      </c>
      <c r="H69" s="49" t="s">
        <v>22</v>
      </c>
      <c r="I69" s="49"/>
      <c r="J69" s="49">
        <v>2489.6</v>
      </c>
      <c r="K69" s="49"/>
      <c r="L69" s="178">
        <f t="shared" si="10"/>
        <v>1.7272727272727273</v>
      </c>
    </row>
    <row r="70" spans="1:12" s="40" customFormat="1" ht="15">
      <c r="A70" s="58" t="s">
        <v>60</v>
      </c>
      <c r="B70" s="58"/>
      <c r="C70" s="49">
        <v>1000</v>
      </c>
      <c r="D70" s="49"/>
      <c r="E70" s="49"/>
      <c r="F70" s="58"/>
      <c r="G70" s="49">
        <v>1000</v>
      </c>
      <c r="H70" s="49" t="s">
        <v>22</v>
      </c>
      <c r="I70" s="49"/>
      <c r="J70" s="49">
        <v>0</v>
      </c>
      <c r="K70" s="49"/>
      <c r="L70" s="178">
        <f t="shared" si="10"/>
        <v>0</v>
      </c>
    </row>
    <row r="71" spans="1:12" s="40" customFormat="1" ht="15">
      <c r="A71" s="58" t="s">
        <v>61</v>
      </c>
      <c r="B71" s="58"/>
      <c r="C71" s="49">
        <v>5300</v>
      </c>
      <c r="D71" s="49"/>
      <c r="E71" s="49"/>
      <c r="F71" s="58"/>
      <c r="G71" s="49">
        <v>5500</v>
      </c>
      <c r="H71" s="49" t="s">
        <v>22</v>
      </c>
      <c r="I71" s="49"/>
      <c r="J71" s="49">
        <v>0</v>
      </c>
      <c r="K71" s="49"/>
      <c r="L71" s="178">
        <f t="shared" si="10"/>
        <v>-3.6363636363636362E-2</v>
      </c>
    </row>
    <row r="72" spans="1:12" s="40" customFormat="1" ht="15.75" customHeight="1">
      <c r="C72" s="67">
        <f>SUM(C60:C71)</f>
        <v>99300</v>
      </c>
      <c r="D72" s="57"/>
      <c r="E72" s="57"/>
      <c r="F72" s="39"/>
      <c r="G72" s="67">
        <f>SUM(G60:G71)</f>
        <v>86720</v>
      </c>
      <c r="H72" s="57"/>
      <c r="I72" s="57"/>
      <c r="J72" s="67">
        <f>SUM(J60:J71)</f>
        <v>54762.280000000006</v>
      </c>
      <c r="K72" s="57"/>
      <c r="L72" s="178">
        <f t="shared" si="10"/>
        <v>0.14506457564575645</v>
      </c>
    </row>
    <row r="73" spans="1:12" s="65" customFormat="1" ht="9" customHeight="1">
      <c r="C73" s="66"/>
      <c r="D73" s="66"/>
      <c r="E73" s="66"/>
      <c r="F73" s="64"/>
      <c r="G73" s="66"/>
      <c r="H73" s="66"/>
      <c r="I73" s="66"/>
      <c r="J73" s="66"/>
      <c r="K73" s="66"/>
      <c r="L73" s="180"/>
    </row>
    <row r="74" spans="1:12" s="40" customFormat="1" ht="15.75">
      <c r="A74" s="55" t="s">
        <v>62</v>
      </c>
      <c r="B74" s="55"/>
      <c r="C74" s="56"/>
      <c r="D74" s="56"/>
      <c r="E74" s="56"/>
      <c r="F74" s="39"/>
      <c r="G74" s="56"/>
      <c r="H74" s="56"/>
      <c r="I74" s="56"/>
      <c r="J74" s="56"/>
      <c r="K74" s="56"/>
      <c r="L74" s="178"/>
    </row>
    <row r="75" spans="1:12" s="40" customFormat="1" ht="15">
      <c r="A75" s="58" t="s">
        <v>63</v>
      </c>
      <c r="B75" s="58"/>
      <c r="C75" s="49">
        <v>5000</v>
      </c>
      <c r="D75" s="49"/>
      <c r="E75" s="49"/>
      <c r="F75" s="58"/>
      <c r="G75" s="49">
        <v>5000</v>
      </c>
      <c r="H75" s="49" t="s">
        <v>22</v>
      </c>
      <c r="I75" s="49"/>
      <c r="J75" s="49">
        <v>0</v>
      </c>
      <c r="K75" s="49"/>
      <c r="L75" s="178">
        <f t="shared" ref="L75:L86" si="11">(C75-G75)/G75*100%</f>
        <v>0</v>
      </c>
    </row>
    <row r="76" spans="1:12" s="40" customFormat="1" ht="15">
      <c r="A76" s="76" t="s">
        <v>64</v>
      </c>
      <c r="B76" s="76"/>
      <c r="C76" s="49">
        <v>9900</v>
      </c>
      <c r="D76" s="49"/>
      <c r="E76" s="49"/>
      <c r="F76" s="76"/>
      <c r="G76" s="49">
        <v>9900</v>
      </c>
      <c r="H76" s="49" t="s">
        <v>22</v>
      </c>
      <c r="I76" s="49"/>
      <c r="J76" s="49">
        <v>8018.4</v>
      </c>
      <c r="K76" s="49"/>
      <c r="L76" s="178">
        <f t="shared" si="11"/>
        <v>0</v>
      </c>
    </row>
    <row r="77" spans="1:12" s="40" customFormat="1" ht="15">
      <c r="A77" s="58" t="s">
        <v>65</v>
      </c>
      <c r="B77" s="58"/>
      <c r="C77" s="49">
        <v>1500</v>
      </c>
      <c r="D77" s="49"/>
      <c r="E77" s="49"/>
      <c r="F77" s="58"/>
      <c r="G77" s="49">
        <v>1500</v>
      </c>
      <c r="H77" s="49" t="s">
        <v>22</v>
      </c>
      <c r="I77" s="49"/>
      <c r="J77" s="49">
        <v>408</v>
      </c>
      <c r="K77" s="49"/>
      <c r="L77" s="178">
        <f t="shared" si="11"/>
        <v>0</v>
      </c>
    </row>
    <row r="78" spans="1:12" s="40" customFormat="1" ht="15">
      <c r="A78" s="58" t="s">
        <v>66</v>
      </c>
      <c r="B78" s="58"/>
      <c r="C78" s="49">
        <v>2000</v>
      </c>
      <c r="D78" s="49"/>
      <c r="E78" s="49"/>
      <c r="F78" s="58"/>
      <c r="G78" s="49">
        <v>2000</v>
      </c>
      <c r="H78" s="49" t="s">
        <v>22</v>
      </c>
      <c r="I78" s="49"/>
      <c r="J78" s="49">
        <v>2500</v>
      </c>
      <c r="K78" s="49"/>
      <c r="L78" s="178">
        <f t="shared" si="11"/>
        <v>0</v>
      </c>
    </row>
    <row r="79" spans="1:12" s="40" customFormat="1" ht="15">
      <c r="A79" s="58" t="s">
        <v>67</v>
      </c>
      <c r="B79" s="58"/>
      <c r="C79" s="49">
        <v>1500</v>
      </c>
      <c r="D79" s="49"/>
      <c r="E79" s="49"/>
      <c r="F79" s="58"/>
      <c r="G79" s="49">
        <v>1500</v>
      </c>
      <c r="H79" s="49" t="s">
        <v>22</v>
      </c>
      <c r="I79" s="49"/>
      <c r="J79" s="49">
        <v>630.95000000000005</v>
      </c>
      <c r="K79" s="49"/>
      <c r="L79" s="178">
        <f t="shared" si="11"/>
        <v>0</v>
      </c>
    </row>
    <row r="80" spans="1:12" s="40" customFormat="1" ht="15">
      <c r="A80" s="58" t="s">
        <v>68</v>
      </c>
      <c r="B80" s="58"/>
      <c r="C80" s="49">
        <v>200</v>
      </c>
      <c r="D80" s="49"/>
      <c r="E80" s="49"/>
      <c r="F80" s="58"/>
      <c r="G80" s="49">
        <v>200</v>
      </c>
      <c r="H80" s="49" t="s">
        <v>22</v>
      </c>
      <c r="I80" s="49"/>
      <c r="J80" s="49">
        <v>150</v>
      </c>
      <c r="K80" s="49"/>
      <c r="L80" s="178">
        <f t="shared" si="11"/>
        <v>0</v>
      </c>
    </row>
    <row r="81" spans="1:14" s="40" customFormat="1" ht="15">
      <c r="A81" s="58" t="s">
        <v>69</v>
      </c>
      <c r="B81" s="58"/>
      <c r="C81" s="49">
        <v>1000</v>
      </c>
      <c r="D81" s="49"/>
      <c r="E81" s="49"/>
      <c r="F81" s="58"/>
      <c r="G81" s="49">
        <v>1000</v>
      </c>
      <c r="H81" s="49" t="s">
        <v>22</v>
      </c>
      <c r="I81" s="49"/>
      <c r="J81" s="49">
        <v>0</v>
      </c>
      <c r="K81" s="49"/>
      <c r="L81" s="178">
        <f t="shared" si="11"/>
        <v>0</v>
      </c>
    </row>
    <row r="82" spans="1:14" s="40" customFormat="1" ht="15">
      <c r="A82" s="58" t="s">
        <v>70</v>
      </c>
      <c r="B82" s="58"/>
      <c r="C82" s="49">
        <v>400</v>
      </c>
      <c r="D82" s="49"/>
      <c r="E82" s="49"/>
      <c r="F82" s="58"/>
      <c r="G82" s="49">
        <v>400</v>
      </c>
      <c r="H82" s="49" t="s">
        <v>22</v>
      </c>
      <c r="I82" s="49"/>
      <c r="J82" s="49">
        <v>330</v>
      </c>
      <c r="K82" s="49"/>
      <c r="L82" s="178">
        <f t="shared" si="11"/>
        <v>0</v>
      </c>
    </row>
    <row r="83" spans="1:14" s="40" customFormat="1" ht="15">
      <c r="A83" s="58" t="s">
        <v>71</v>
      </c>
      <c r="B83" s="58"/>
      <c r="C83" s="49">
        <v>1500</v>
      </c>
      <c r="D83" s="49"/>
      <c r="E83" s="49"/>
      <c r="F83" s="58"/>
      <c r="G83" s="49">
        <v>1500</v>
      </c>
      <c r="H83" s="49" t="s">
        <v>22</v>
      </c>
      <c r="I83" s="49"/>
      <c r="J83" s="49">
        <v>0</v>
      </c>
      <c r="K83" s="49"/>
      <c r="L83" s="178">
        <f t="shared" si="11"/>
        <v>0</v>
      </c>
    </row>
    <row r="84" spans="1:14" s="40" customFormat="1" ht="15">
      <c r="A84" s="58" t="s">
        <v>72</v>
      </c>
      <c r="B84" s="58"/>
      <c r="C84" s="49">
        <v>0</v>
      </c>
      <c r="D84" s="49"/>
      <c r="E84" s="49"/>
      <c r="F84" s="58"/>
      <c r="G84" s="49">
        <v>0</v>
      </c>
      <c r="H84" s="49" t="s">
        <v>73</v>
      </c>
      <c r="I84" s="49"/>
      <c r="J84" s="49">
        <v>320.63</v>
      </c>
      <c r="K84" s="49"/>
      <c r="L84" s="178">
        <v>0</v>
      </c>
    </row>
    <row r="85" spans="1:14" s="40" customFormat="1" ht="15">
      <c r="A85" s="58" t="s">
        <v>74</v>
      </c>
      <c r="B85" s="58"/>
      <c r="C85" s="49">
        <v>2000</v>
      </c>
      <c r="D85" s="49"/>
      <c r="E85" s="49"/>
      <c r="F85" s="58"/>
      <c r="G85" s="49">
        <v>2000</v>
      </c>
      <c r="H85" s="49" t="s">
        <v>22</v>
      </c>
      <c r="I85" s="49"/>
      <c r="J85" s="49">
        <v>0</v>
      </c>
      <c r="K85" s="49"/>
      <c r="L85" s="178">
        <f t="shared" si="11"/>
        <v>0</v>
      </c>
    </row>
    <row r="86" spans="1:14" s="40" customFormat="1" ht="15.75">
      <c r="C86" s="67">
        <f>SUM(C75:C85)</f>
        <v>25000</v>
      </c>
      <c r="D86" s="57"/>
      <c r="E86" s="57"/>
      <c r="F86" s="39"/>
      <c r="G86" s="67">
        <f>SUM(G75:G85)</f>
        <v>25000</v>
      </c>
      <c r="H86" s="57"/>
      <c r="I86" s="57"/>
      <c r="J86" s="67">
        <f>SUM(J75:J85)</f>
        <v>12357.98</v>
      </c>
      <c r="K86" s="57"/>
      <c r="L86" s="178">
        <f t="shared" si="11"/>
        <v>0</v>
      </c>
    </row>
    <row r="87" spans="1:14" s="40" customFormat="1" ht="9" customHeight="1">
      <c r="C87" s="47"/>
      <c r="D87" s="47"/>
      <c r="E87" s="47"/>
      <c r="F87" s="39"/>
      <c r="G87" s="47"/>
      <c r="H87" s="47"/>
      <c r="I87" s="47"/>
      <c r="J87" s="47"/>
      <c r="K87" s="47"/>
      <c r="L87" s="178"/>
    </row>
    <row r="88" spans="1:14" s="40" customFormat="1" ht="15" hidden="1">
      <c r="A88" s="73" t="s">
        <v>75</v>
      </c>
      <c r="B88" s="73"/>
      <c r="C88" s="75"/>
      <c r="D88" s="75"/>
      <c r="E88" s="75"/>
      <c r="F88" s="74"/>
      <c r="G88" s="75"/>
      <c r="H88" s="75"/>
      <c r="I88" s="75"/>
      <c r="J88" s="75"/>
      <c r="K88" s="75"/>
      <c r="L88" s="178"/>
    </row>
    <row r="89" spans="1:14" s="40" customFormat="1" ht="10.5" hidden="1" customHeight="1">
      <c r="A89" s="73"/>
      <c r="B89" s="73"/>
      <c r="C89" s="75"/>
      <c r="D89" s="75"/>
      <c r="E89" s="75"/>
      <c r="F89" s="74"/>
      <c r="G89" s="75"/>
      <c r="H89" s="75"/>
      <c r="I89" s="75"/>
      <c r="J89" s="75"/>
      <c r="K89" s="75"/>
      <c r="L89" s="178"/>
    </row>
    <row r="90" spans="1:14" s="40" customFormat="1" ht="15.75" hidden="1">
      <c r="A90" s="40" t="s">
        <v>76</v>
      </c>
      <c r="C90" s="56">
        <v>0</v>
      </c>
      <c r="D90" s="56"/>
      <c r="E90" s="56"/>
      <c r="F90" s="39"/>
      <c r="G90" s="56">
        <v>0</v>
      </c>
      <c r="H90" s="56"/>
      <c r="I90" s="56"/>
      <c r="J90" s="56"/>
      <c r="K90" s="56"/>
      <c r="L90" s="178"/>
    </row>
    <row r="91" spans="1:14" s="40" customFormat="1" ht="12" hidden="1" customHeight="1">
      <c r="A91" s="73"/>
      <c r="B91" s="73"/>
      <c r="C91" s="75"/>
      <c r="D91" s="75"/>
      <c r="E91" s="75"/>
      <c r="F91" s="74"/>
      <c r="G91" s="75"/>
      <c r="H91" s="75"/>
      <c r="I91" s="75"/>
      <c r="J91" s="75"/>
      <c r="K91" s="75"/>
      <c r="L91" s="178"/>
    </row>
    <row r="92" spans="1:14" s="40" customFormat="1" ht="15.75">
      <c r="A92" s="40" t="s">
        <v>77</v>
      </c>
      <c r="C92" s="56">
        <v>0</v>
      </c>
      <c r="D92" s="56"/>
      <c r="E92" s="56"/>
      <c r="F92" s="39"/>
      <c r="G92" s="56">
        <v>0</v>
      </c>
      <c r="H92" s="56"/>
      <c r="I92" s="56"/>
      <c r="J92" s="56"/>
      <c r="K92" s="56"/>
      <c r="L92" s="178"/>
    </row>
    <row r="93" spans="1:14" ht="8.25" customHeight="1">
      <c r="C93" s="77"/>
      <c r="D93" s="77"/>
      <c r="E93" s="77"/>
      <c r="G93" s="77"/>
      <c r="H93" s="77"/>
      <c r="I93" s="77"/>
      <c r="J93" s="77"/>
      <c r="K93" s="77"/>
    </row>
    <row r="94" spans="1:14" s="40" customFormat="1" ht="15.75">
      <c r="A94" s="78" t="s">
        <v>78</v>
      </c>
      <c r="B94" s="78"/>
      <c r="C94" s="52">
        <f>C32+C45+C49+C52+C57+C72+C86+C90+C92</f>
        <v>2156549.9920000001</v>
      </c>
      <c r="D94" s="52"/>
      <c r="E94" s="52"/>
      <c r="F94" s="79"/>
      <c r="G94" s="52">
        <f>G32+G45+G49+G52+G57+G72+G86+G90+G92</f>
        <v>1995337.0872000002</v>
      </c>
      <c r="H94" s="52"/>
      <c r="I94" s="52"/>
      <c r="J94" s="52">
        <f>J32+J45+J49+J52+J57+J72+J86+J90+J92</f>
        <v>1280057.24</v>
      </c>
      <c r="K94" s="52"/>
      <c r="L94" s="178">
        <f t="shared" ref="L94" si="12">(C94-G94)/G94*100%</f>
        <v>8.0794822004850012E-2</v>
      </c>
      <c r="N94" s="40">
        <f>C94-G94</f>
        <v>161212.9047999999</v>
      </c>
    </row>
    <row r="95" spans="1:14" s="40" customFormat="1" ht="15.75">
      <c r="A95" s="80"/>
      <c r="B95" s="80"/>
      <c r="C95" s="56"/>
      <c r="D95" s="56"/>
      <c r="E95" s="56"/>
      <c r="F95" s="58"/>
      <c r="G95" s="56"/>
      <c r="H95" s="56"/>
      <c r="I95" s="56"/>
      <c r="J95" s="56"/>
      <c r="K95" s="56"/>
      <c r="L95" s="178"/>
    </row>
    <row r="96" spans="1:14" ht="15.75">
      <c r="A96" s="81" t="s">
        <v>79</v>
      </c>
      <c r="B96" s="81"/>
      <c r="C96" s="83"/>
      <c r="D96" s="83"/>
      <c r="E96" s="83"/>
      <c r="F96" s="82"/>
      <c r="G96" s="83"/>
      <c r="H96" s="83"/>
      <c r="I96" s="83"/>
      <c r="J96" s="83"/>
      <c r="K96" s="83"/>
    </row>
    <row r="97" spans="1:12" ht="13.5" customHeight="1">
      <c r="A97" s="55"/>
      <c r="B97" s="55"/>
      <c r="C97" s="56"/>
      <c r="D97" s="56"/>
      <c r="E97" s="56"/>
      <c r="F97" s="39"/>
      <c r="G97" s="56"/>
      <c r="H97" s="56"/>
      <c r="I97" s="56"/>
      <c r="J97" s="56"/>
      <c r="K97" s="56"/>
    </row>
    <row r="98" spans="1:12" s="40" customFormat="1" ht="15.75">
      <c r="A98" s="55" t="s">
        <v>80</v>
      </c>
      <c r="B98" s="55"/>
      <c r="C98" s="56"/>
      <c r="D98" s="56"/>
      <c r="E98" s="56"/>
      <c r="F98" s="39"/>
      <c r="G98" s="56"/>
      <c r="H98" s="56"/>
      <c r="I98" s="56"/>
      <c r="J98" s="56"/>
      <c r="K98" s="56"/>
      <c r="L98" s="178"/>
    </row>
    <row r="99" spans="1:12" s="40" customFormat="1" ht="15.75">
      <c r="A99" s="70" t="s">
        <v>37</v>
      </c>
      <c r="B99" s="70"/>
      <c r="C99" s="72"/>
      <c r="D99" s="72"/>
      <c r="E99" s="72"/>
      <c r="F99" s="71"/>
      <c r="G99" s="72"/>
      <c r="H99" s="72"/>
      <c r="I99" s="72"/>
      <c r="J99" s="72"/>
      <c r="K99" s="72"/>
      <c r="L99" s="178"/>
    </row>
    <row r="100" spans="1:12" s="40" customFormat="1" ht="15">
      <c r="A100" s="40" t="s">
        <v>81</v>
      </c>
      <c r="C100" s="47">
        <v>13000</v>
      </c>
      <c r="D100" s="47"/>
      <c r="E100" s="47"/>
      <c r="F100" s="39"/>
      <c r="G100" s="47">
        <v>7500</v>
      </c>
      <c r="H100" s="49" t="s">
        <v>22</v>
      </c>
      <c r="I100" s="47"/>
      <c r="J100" s="49">
        <v>6744</v>
      </c>
      <c r="K100" s="47"/>
      <c r="L100" s="178">
        <f t="shared" ref="L100:L106" si="13">(C100-G100)/G100*100%</f>
        <v>0.73333333333333328</v>
      </c>
    </row>
    <row r="101" spans="1:12" s="40" customFormat="1" ht="15">
      <c r="A101" s="40" t="s">
        <v>82</v>
      </c>
      <c r="C101" s="47">
        <v>6000</v>
      </c>
      <c r="D101" s="47"/>
      <c r="E101" s="47"/>
      <c r="F101" s="39"/>
      <c r="G101" s="47">
        <v>6500</v>
      </c>
      <c r="H101" s="49" t="s">
        <v>22</v>
      </c>
      <c r="I101" s="47"/>
      <c r="J101" s="49">
        <v>898</v>
      </c>
      <c r="K101" s="47"/>
      <c r="L101" s="178">
        <f t="shared" si="13"/>
        <v>-7.6923076923076927E-2</v>
      </c>
    </row>
    <row r="102" spans="1:12" s="40" customFormat="1" ht="15">
      <c r="A102" s="40" t="s">
        <v>83</v>
      </c>
      <c r="C102" s="59">
        <v>5000</v>
      </c>
      <c r="D102" s="47"/>
      <c r="E102" s="47"/>
      <c r="F102" s="39"/>
      <c r="G102" s="59">
        <v>21500</v>
      </c>
      <c r="H102" s="49" t="s">
        <v>22</v>
      </c>
      <c r="I102" s="47"/>
      <c r="J102" s="49">
        <v>17110</v>
      </c>
      <c r="K102" s="47"/>
      <c r="L102" s="178">
        <f t="shared" si="13"/>
        <v>-0.76744186046511631</v>
      </c>
    </row>
    <row r="103" spans="1:12" s="40" customFormat="1" ht="15" hidden="1">
      <c r="A103" s="40" t="s">
        <v>84</v>
      </c>
      <c r="C103" s="49">
        <v>0</v>
      </c>
      <c r="D103" s="49"/>
      <c r="E103" s="49"/>
      <c r="F103" s="39"/>
      <c r="G103" s="49">
        <v>0</v>
      </c>
      <c r="H103" s="49" t="s">
        <v>22</v>
      </c>
      <c r="I103" s="49"/>
      <c r="J103" s="49">
        <v>0</v>
      </c>
      <c r="K103" s="49"/>
      <c r="L103" s="178" t="e">
        <f t="shared" si="13"/>
        <v>#DIV/0!</v>
      </c>
    </row>
    <row r="104" spans="1:12" s="40" customFormat="1" ht="15" hidden="1">
      <c r="A104" s="40" t="s">
        <v>85</v>
      </c>
      <c r="C104" s="49">
        <v>0</v>
      </c>
      <c r="D104" s="49"/>
      <c r="E104" s="49"/>
      <c r="F104" s="39"/>
      <c r="G104" s="49">
        <v>0</v>
      </c>
      <c r="H104" s="49" t="s">
        <v>22</v>
      </c>
      <c r="I104" s="49"/>
      <c r="J104" s="49">
        <v>0</v>
      </c>
      <c r="K104" s="49"/>
      <c r="L104" s="178" t="e">
        <f t="shared" si="13"/>
        <v>#DIV/0!</v>
      </c>
    </row>
    <row r="105" spans="1:12" s="40" customFormat="1" ht="15" hidden="1">
      <c r="A105" s="40" t="s">
        <v>86</v>
      </c>
      <c r="C105" s="59">
        <v>0</v>
      </c>
      <c r="D105" s="49"/>
      <c r="E105" s="49"/>
      <c r="F105" s="39"/>
      <c r="G105" s="59"/>
      <c r="H105" s="49" t="s">
        <v>22</v>
      </c>
      <c r="I105" s="49"/>
      <c r="J105" s="49">
        <v>0</v>
      </c>
      <c r="K105" s="49"/>
      <c r="L105" s="178" t="e">
        <f t="shared" si="13"/>
        <v>#DIV/0!</v>
      </c>
    </row>
    <row r="106" spans="1:12" s="40" customFormat="1" ht="15">
      <c r="C106" s="47">
        <f>SUM(C100:C105)</f>
        <v>24000</v>
      </c>
      <c r="D106" s="47"/>
      <c r="E106" s="47"/>
      <c r="F106" s="39"/>
      <c r="G106" s="47">
        <f>SUM(G100:G105)</f>
        <v>35500</v>
      </c>
      <c r="H106" s="47"/>
      <c r="I106" s="47"/>
      <c r="J106" s="60">
        <f>SUM(J100:J105)</f>
        <v>24752</v>
      </c>
      <c r="K106" s="47"/>
      <c r="L106" s="178">
        <f t="shared" si="13"/>
        <v>-0.323943661971831</v>
      </c>
    </row>
    <row r="107" spans="1:12" s="40" customFormat="1" ht="15.75">
      <c r="A107" s="70" t="s">
        <v>40</v>
      </c>
      <c r="B107" s="70"/>
      <c r="C107" s="72"/>
      <c r="D107" s="72"/>
      <c r="E107" s="72"/>
      <c r="F107" s="71"/>
      <c r="G107" s="72"/>
      <c r="H107" s="72"/>
      <c r="I107" s="72"/>
      <c r="J107" s="72"/>
      <c r="K107" s="72"/>
      <c r="L107" s="178"/>
    </row>
    <row r="108" spans="1:12" s="40" customFormat="1" ht="15">
      <c r="A108" s="40" t="s">
        <v>87</v>
      </c>
      <c r="C108" s="47">
        <v>0</v>
      </c>
      <c r="D108" s="47"/>
      <c r="E108" s="47"/>
      <c r="F108" s="39"/>
      <c r="G108" s="47">
        <v>3600</v>
      </c>
      <c r="H108" s="49" t="s">
        <v>22</v>
      </c>
      <c r="I108" s="47"/>
      <c r="J108" s="49">
        <v>0</v>
      </c>
      <c r="K108" s="47"/>
      <c r="L108" s="178">
        <f t="shared" ref="L108:L114" si="14">(C108-G108)/G108*100%</f>
        <v>-1</v>
      </c>
    </row>
    <row r="109" spans="1:12" s="40" customFormat="1" ht="15">
      <c r="A109" s="40" t="s">
        <v>82</v>
      </c>
      <c r="C109" s="47">
        <v>3000</v>
      </c>
      <c r="D109" s="47"/>
      <c r="E109" s="47"/>
      <c r="F109" s="39"/>
      <c r="G109" s="47">
        <v>3200</v>
      </c>
      <c r="H109" s="49" t="s">
        <v>22</v>
      </c>
      <c r="I109" s="47"/>
      <c r="J109" s="49">
        <v>0</v>
      </c>
      <c r="K109" s="47"/>
      <c r="L109" s="178">
        <f t="shared" si="14"/>
        <v>-6.25E-2</v>
      </c>
    </row>
    <row r="110" spans="1:12" s="40" customFormat="1" ht="15">
      <c r="A110" s="39" t="s">
        <v>88</v>
      </c>
      <c r="B110" s="39"/>
      <c r="C110" s="49">
        <v>0</v>
      </c>
      <c r="D110" s="49"/>
      <c r="E110" s="49"/>
      <c r="F110" s="39"/>
      <c r="G110" s="49">
        <v>0</v>
      </c>
      <c r="H110" s="49"/>
      <c r="I110" s="49"/>
      <c r="J110" s="49">
        <v>0</v>
      </c>
      <c r="K110" s="49"/>
      <c r="L110" s="178">
        <v>0</v>
      </c>
    </row>
    <row r="111" spans="1:12" s="40" customFormat="1" ht="15">
      <c r="A111" s="40" t="s">
        <v>89</v>
      </c>
      <c r="C111" s="59">
        <v>0</v>
      </c>
      <c r="D111" s="49"/>
      <c r="E111" s="49"/>
      <c r="F111" s="39"/>
      <c r="G111" s="59">
        <v>0</v>
      </c>
      <c r="H111" s="49"/>
      <c r="I111" s="49"/>
      <c r="J111" s="49">
        <v>0</v>
      </c>
      <c r="K111" s="49"/>
      <c r="L111" s="178">
        <v>0</v>
      </c>
    </row>
    <row r="112" spans="1:12" s="40" customFormat="1" ht="15">
      <c r="C112" s="47">
        <f>SUM(C108:C111)</f>
        <v>3000</v>
      </c>
      <c r="D112" s="47"/>
      <c r="E112" s="47"/>
      <c r="F112" s="39"/>
      <c r="G112" s="47">
        <f>SUM(G108:G111)</f>
        <v>6800</v>
      </c>
      <c r="H112" s="47"/>
      <c r="I112" s="47"/>
      <c r="J112" s="60">
        <f>SUM(J108:J111)</f>
        <v>0</v>
      </c>
      <c r="K112" s="47"/>
      <c r="L112" s="178">
        <f t="shared" si="14"/>
        <v>-0.55882352941176472</v>
      </c>
    </row>
    <row r="113" spans="1:14" s="40" customFormat="1" ht="15">
      <c r="C113" s="47"/>
      <c r="D113" s="47"/>
      <c r="E113" s="47"/>
      <c r="F113" s="39"/>
      <c r="G113" s="47"/>
      <c r="H113" s="47"/>
      <c r="I113" s="47"/>
      <c r="J113" s="47"/>
      <c r="K113" s="47"/>
      <c r="L113" s="178"/>
    </row>
    <row r="114" spans="1:14" s="40" customFormat="1" ht="15.75">
      <c r="A114" s="55" t="s">
        <v>90</v>
      </c>
      <c r="B114" s="55"/>
      <c r="C114" s="67">
        <f>C106+C112</f>
        <v>27000</v>
      </c>
      <c r="D114" s="57"/>
      <c r="E114" s="57"/>
      <c r="F114" s="39"/>
      <c r="G114" s="67">
        <f>G106+G112</f>
        <v>42300</v>
      </c>
      <c r="H114" s="57"/>
      <c r="I114" s="57"/>
      <c r="J114" s="67">
        <f>J106+J112</f>
        <v>24752</v>
      </c>
      <c r="K114" s="57"/>
      <c r="L114" s="178">
        <f t="shared" si="14"/>
        <v>-0.36170212765957449</v>
      </c>
      <c r="N114" s="40">
        <f>C114-G114</f>
        <v>-15300</v>
      </c>
    </row>
    <row r="115" spans="1:14" s="40" customFormat="1" ht="15">
      <c r="C115" s="47"/>
      <c r="D115" s="47"/>
      <c r="E115" s="47"/>
      <c r="F115" s="39"/>
      <c r="G115" s="47"/>
      <c r="H115" s="47"/>
      <c r="I115" s="47"/>
      <c r="J115" s="47"/>
      <c r="K115" s="47"/>
      <c r="L115" s="178"/>
    </row>
    <row r="116" spans="1:14" s="40" customFormat="1" ht="15.75">
      <c r="A116" s="84" t="s">
        <v>91</v>
      </c>
      <c r="B116" s="84"/>
      <c r="C116" s="86">
        <f>C94+C114</f>
        <v>2183549.9920000001</v>
      </c>
      <c r="D116" s="86"/>
      <c r="E116" s="86"/>
      <c r="F116" s="85"/>
      <c r="G116" s="86">
        <f>G94+G114</f>
        <v>2037637.0872000002</v>
      </c>
      <c r="H116" s="86"/>
      <c r="I116" s="86"/>
      <c r="J116" s="86">
        <f>J94+J114</f>
        <v>1304809.24</v>
      </c>
      <c r="K116" s="86"/>
      <c r="L116" s="178">
        <f>(C116-G116)/G116*100%</f>
        <v>7.1608877614465063E-2</v>
      </c>
    </row>
    <row r="118" spans="1:14" ht="15.75">
      <c r="A118" s="87" t="s">
        <v>92</v>
      </c>
      <c r="B118" s="87"/>
      <c r="C118" s="89"/>
      <c r="D118" s="89"/>
      <c r="E118" s="89"/>
      <c r="F118" s="88"/>
      <c r="G118" s="89"/>
      <c r="H118" s="89"/>
      <c r="I118" s="89"/>
      <c r="J118" s="89"/>
      <c r="K118" s="89"/>
    </row>
    <row r="119" spans="1:14" ht="10.5" customHeight="1">
      <c r="A119" s="90"/>
      <c r="B119" s="90"/>
    </row>
    <row r="120" spans="1:14" s="40" customFormat="1" ht="15">
      <c r="A120" s="58" t="s">
        <v>93</v>
      </c>
      <c r="B120" s="58"/>
      <c r="C120" s="210">
        <v>4500</v>
      </c>
      <c r="D120" s="49"/>
      <c r="E120" s="49"/>
      <c r="F120" s="58" t="s">
        <v>94</v>
      </c>
      <c r="G120" s="49">
        <v>10000</v>
      </c>
      <c r="H120" s="49" t="s">
        <v>73</v>
      </c>
      <c r="I120" s="49"/>
      <c r="J120" s="49">
        <v>2394.4</v>
      </c>
      <c r="K120" s="49"/>
      <c r="L120" s="178"/>
    </row>
    <row r="121" spans="1:14" s="40" customFormat="1" ht="15">
      <c r="A121" s="58" t="s">
        <v>95</v>
      </c>
      <c r="B121" s="58"/>
      <c r="C121" s="49">
        <v>2000</v>
      </c>
      <c r="D121" s="49"/>
      <c r="E121" s="49"/>
      <c r="F121" s="58" t="s">
        <v>94</v>
      </c>
      <c r="G121" s="49">
        <v>5000</v>
      </c>
      <c r="H121" s="49" t="s">
        <v>73</v>
      </c>
      <c r="I121" s="49"/>
      <c r="J121" s="49">
        <v>941.7</v>
      </c>
      <c r="K121" s="49"/>
      <c r="L121" s="178"/>
    </row>
    <row r="122" spans="1:14" s="40" customFormat="1" ht="15">
      <c r="A122" s="91" t="s">
        <v>96</v>
      </c>
      <c r="B122" s="91"/>
      <c r="C122" s="47">
        <v>170000</v>
      </c>
      <c r="D122" s="47"/>
      <c r="E122" s="47"/>
      <c r="F122" s="58" t="s">
        <v>97</v>
      </c>
      <c r="G122" s="47">
        <v>170000</v>
      </c>
      <c r="H122" s="49" t="s">
        <v>73</v>
      </c>
      <c r="I122" s="47"/>
      <c r="J122" s="47">
        <v>145495.5</v>
      </c>
      <c r="K122" s="47"/>
      <c r="L122" s="178"/>
    </row>
    <row r="123" spans="1:14" s="40" customFormat="1" ht="15">
      <c r="A123" s="91" t="s">
        <v>99</v>
      </c>
      <c r="B123" s="58"/>
      <c r="C123" s="211">
        <v>8000</v>
      </c>
      <c r="D123" s="47"/>
      <c r="E123" s="47"/>
      <c r="F123" s="58" t="s">
        <v>94</v>
      </c>
      <c r="G123" s="47">
        <v>12000</v>
      </c>
      <c r="H123" s="49" t="s">
        <v>73</v>
      </c>
      <c r="I123" s="47"/>
      <c r="J123" s="49">
        <v>10036.15</v>
      </c>
      <c r="K123" s="47"/>
      <c r="L123" s="178"/>
    </row>
    <row r="124" spans="1:14" s="40" customFormat="1" ht="15">
      <c r="A124" s="92" t="s">
        <v>100</v>
      </c>
      <c r="B124" s="58"/>
      <c r="C124" s="47">
        <v>0</v>
      </c>
      <c r="D124" s="47"/>
      <c r="E124" s="47"/>
      <c r="F124" s="58" t="s">
        <v>94</v>
      </c>
      <c r="G124" s="47">
        <v>110000</v>
      </c>
      <c r="H124" s="49" t="s">
        <v>73</v>
      </c>
      <c r="I124" s="47"/>
      <c r="J124" s="49">
        <v>8614</v>
      </c>
      <c r="K124" s="47"/>
      <c r="L124" s="178"/>
    </row>
    <row r="125" spans="1:14" s="40" customFormat="1" ht="15">
      <c r="A125" s="91" t="s">
        <v>101</v>
      </c>
      <c r="B125" s="58"/>
      <c r="C125" s="47">
        <v>0</v>
      </c>
      <c r="D125" s="47"/>
      <c r="E125" s="47"/>
      <c r="F125" s="58" t="s">
        <v>94</v>
      </c>
      <c r="G125" s="47">
        <v>8000</v>
      </c>
      <c r="H125" s="49" t="s">
        <v>73</v>
      </c>
      <c r="I125" s="47"/>
      <c r="J125" s="49">
        <v>0</v>
      </c>
      <c r="K125" s="47"/>
      <c r="L125" s="178"/>
    </row>
    <row r="126" spans="1:14" s="40" customFormat="1" ht="15.75">
      <c r="A126" s="93"/>
      <c r="B126" s="93"/>
      <c r="C126" s="95">
        <f>SUM(C120:C125)</f>
        <v>184500</v>
      </c>
      <c r="D126" s="96"/>
      <c r="E126" s="96"/>
      <c r="F126" s="94"/>
      <c r="G126" s="95">
        <f>SUM(G120:G125)</f>
        <v>315000</v>
      </c>
      <c r="H126" s="96"/>
      <c r="I126" s="96"/>
      <c r="J126" s="95">
        <f>SUM(J120:J125)</f>
        <v>167481.75</v>
      </c>
      <c r="K126" s="96"/>
      <c r="L126" s="178"/>
    </row>
    <row r="127" spans="1:14" s="40" customFormat="1" ht="9" customHeight="1">
      <c r="A127" s="58"/>
      <c r="B127" s="58"/>
      <c r="C127" s="47"/>
      <c r="D127" s="47"/>
      <c r="E127" s="47"/>
      <c r="F127" s="58"/>
      <c r="G127" s="47"/>
      <c r="H127" s="47"/>
      <c r="I127" s="47"/>
      <c r="J127" s="47"/>
      <c r="K127" s="47"/>
      <c r="L127" s="178"/>
    </row>
    <row r="128" spans="1:14" s="40" customFormat="1" ht="15.75">
      <c r="A128" s="55" t="s">
        <v>102</v>
      </c>
      <c r="B128" s="55"/>
      <c r="C128" s="56"/>
      <c r="D128" s="56"/>
      <c r="E128" s="56"/>
      <c r="F128" s="39"/>
      <c r="G128" s="56"/>
      <c r="H128" s="56"/>
      <c r="I128" s="56"/>
      <c r="J128" s="56"/>
      <c r="K128" s="56"/>
      <c r="L128" s="178"/>
    </row>
    <row r="129" spans="1:12" s="40" customFormat="1" ht="14.25" customHeight="1">
      <c r="A129" s="55" t="s">
        <v>103</v>
      </c>
      <c r="B129" s="55"/>
      <c r="C129" s="56"/>
      <c r="D129" s="56"/>
      <c r="E129" s="56"/>
      <c r="F129" s="39"/>
      <c r="G129" s="56"/>
      <c r="H129" s="56"/>
      <c r="I129" s="56"/>
      <c r="J129" s="56"/>
      <c r="K129" s="56"/>
      <c r="L129" s="178"/>
    </row>
    <row r="130" spans="1:12" s="40" customFormat="1" ht="15" customHeight="1">
      <c r="A130" s="58" t="s">
        <v>104</v>
      </c>
      <c r="B130" s="58"/>
      <c r="C130" s="210">
        <v>10000</v>
      </c>
      <c r="D130" s="49"/>
      <c r="E130" s="49"/>
      <c r="F130" s="58" t="s">
        <v>94</v>
      </c>
      <c r="G130" s="49">
        <v>10000</v>
      </c>
      <c r="H130" s="49" t="s">
        <v>73</v>
      </c>
      <c r="I130" s="49"/>
      <c r="J130" s="49">
        <v>11019.82</v>
      </c>
      <c r="K130" s="49"/>
      <c r="L130" s="178"/>
    </row>
    <row r="131" spans="1:12" s="40" customFormat="1" ht="15" customHeight="1">
      <c r="A131" s="93" t="s">
        <v>105</v>
      </c>
      <c r="B131" s="58"/>
      <c r="C131" s="210">
        <v>10000</v>
      </c>
      <c r="D131" s="49"/>
      <c r="E131" s="49"/>
      <c r="F131" s="94" t="s">
        <v>94</v>
      </c>
      <c r="G131" s="49">
        <v>8000</v>
      </c>
      <c r="H131" s="49" t="s">
        <v>73</v>
      </c>
      <c r="I131" s="49"/>
      <c r="J131" s="49">
        <v>12922.2</v>
      </c>
      <c r="K131" s="49"/>
      <c r="L131" s="178"/>
    </row>
    <row r="132" spans="1:12" s="40" customFormat="1" ht="15" customHeight="1">
      <c r="A132" s="58" t="s">
        <v>106</v>
      </c>
      <c r="B132" s="58"/>
      <c r="C132" s="210">
        <v>8000</v>
      </c>
      <c r="D132" s="49"/>
      <c r="E132" s="49"/>
      <c r="F132" s="58" t="s">
        <v>94</v>
      </c>
      <c r="G132" s="49">
        <v>10000</v>
      </c>
      <c r="H132" s="49" t="s">
        <v>73</v>
      </c>
      <c r="I132" s="49"/>
      <c r="J132" s="49">
        <v>0</v>
      </c>
      <c r="K132" s="49"/>
      <c r="L132" s="178"/>
    </row>
    <row r="133" spans="1:12" s="40" customFormat="1" ht="15" customHeight="1">
      <c r="A133" s="58"/>
      <c r="B133" s="58"/>
      <c r="C133" s="67">
        <f>SUM(C130:C132)</f>
        <v>28000</v>
      </c>
      <c r="D133" s="57"/>
      <c r="E133" s="57"/>
      <c r="F133" s="58"/>
      <c r="G133" s="67">
        <f>SUM(G130:G132)</f>
        <v>28000</v>
      </c>
      <c r="H133" s="57"/>
      <c r="I133" s="57"/>
      <c r="J133" s="67">
        <f>SUM(J130:J132)</f>
        <v>23942.02</v>
      </c>
      <c r="K133" s="57"/>
      <c r="L133" s="178"/>
    </row>
    <row r="134" spans="1:12" s="40" customFormat="1" ht="12" customHeight="1">
      <c r="A134" s="58"/>
      <c r="B134" s="58"/>
      <c r="C134" s="49"/>
      <c r="D134" s="49"/>
      <c r="E134" s="49"/>
      <c r="F134" s="58"/>
      <c r="G134" s="49"/>
      <c r="H134" s="49"/>
      <c r="I134" s="49"/>
      <c r="J134" s="49"/>
      <c r="K134" s="49"/>
      <c r="L134" s="178"/>
    </row>
    <row r="135" spans="1:12" s="40" customFormat="1" ht="15" customHeight="1">
      <c r="A135" s="45" t="s">
        <v>107</v>
      </c>
      <c r="B135" s="45"/>
      <c r="C135" s="57"/>
      <c r="D135" s="57"/>
      <c r="E135" s="57"/>
      <c r="F135" s="58"/>
      <c r="G135" s="57"/>
      <c r="H135" s="57"/>
      <c r="I135" s="57"/>
      <c r="J135" s="57"/>
      <c r="K135" s="57"/>
      <c r="L135" s="178"/>
    </row>
    <row r="136" spans="1:12" s="40" customFormat="1" ht="15" customHeight="1">
      <c r="A136" s="97" t="s">
        <v>108</v>
      </c>
      <c r="B136" s="98" t="s">
        <v>109</v>
      </c>
      <c r="C136" s="210">
        <v>36000</v>
      </c>
      <c r="D136" s="49"/>
      <c r="E136" s="49"/>
      <c r="F136" s="99" t="s">
        <v>110</v>
      </c>
      <c r="G136" s="49">
        <v>38000</v>
      </c>
      <c r="H136" s="49" t="s">
        <v>73</v>
      </c>
      <c r="I136" s="49"/>
      <c r="J136" s="49">
        <v>27932.33</v>
      </c>
      <c r="K136" s="49"/>
      <c r="L136" s="178"/>
    </row>
    <row r="137" spans="1:12" s="40" customFormat="1" ht="15" customHeight="1">
      <c r="A137" s="97" t="s">
        <v>111</v>
      </c>
      <c r="B137" s="101" t="s">
        <v>112</v>
      </c>
      <c r="C137" s="210">
        <v>36000</v>
      </c>
      <c r="D137" s="49"/>
      <c r="E137" s="49"/>
      <c r="F137" s="102" t="s">
        <v>110</v>
      </c>
      <c r="G137" s="49">
        <v>38000</v>
      </c>
      <c r="H137" s="49" t="s">
        <v>73</v>
      </c>
      <c r="I137" s="49"/>
      <c r="J137" s="49">
        <v>6796.4</v>
      </c>
      <c r="K137" s="49"/>
      <c r="L137" s="178"/>
    </row>
    <row r="138" spans="1:12" s="40" customFormat="1" ht="15" customHeight="1">
      <c r="A138" s="97" t="s">
        <v>243</v>
      </c>
      <c r="B138" s="103" t="s">
        <v>113</v>
      </c>
      <c r="C138" s="210">
        <v>58000</v>
      </c>
      <c r="D138" s="49"/>
      <c r="E138" s="49"/>
      <c r="F138" s="104"/>
      <c r="G138" s="49">
        <v>40000</v>
      </c>
      <c r="H138" s="49" t="s">
        <v>73</v>
      </c>
      <c r="I138" s="49"/>
      <c r="J138" s="49">
        <v>47432.22</v>
      </c>
      <c r="K138" s="49"/>
      <c r="L138" s="178"/>
    </row>
    <row r="139" spans="1:12" s="40" customFormat="1" ht="15" customHeight="1">
      <c r="A139" s="105" t="s">
        <v>114</v>
      </c>
      <c r="B139" s="105"/>
      <c r="C139" s="49"/>
      <c r="D139" s="49"/>
      <c r="E139" s="49"/>
      <c r="F139" s="100"/>
      <c r="G139" s="49"/>
      <c r="H139" s="49"/>
      <c r="I139" s="49"/>
      <c r="J139" s="49"/>
      <c r="K139" s="49"/>
      <c r="L139" s="178"/>
    </row>
    <row r="140" spans="1:12" s="40" customFormat="1" ht="15" customHeight="1">
      <c r="A140" s="97" t="s">
        <v>115</v>
      </c>
      <c r="B140" s="106" t="s">
        <v>116</v>
      </c>
      <c r="C140" s="49">
        <v>0</v>
      </c>
      <c r="D140" s="49"/>
      <c r="E140" s="49"/>
      <c r="F140" s="107" t="s">
        <v>117</v>
      </c>
      <c r="G140" s="49">
        <v>40000</v>
      </c>
      <c r="H140" s="49" t="s">
        <v>73</v>
      </c>
      <c r="I140" s="49"/>
      <c r="J140" s="49">
        <v>55387.32</v>
      </c>
      <c r="K140" s="49"/>
      <c r="L140" s="178"/>
    </row>
    <row r="141" spans="1:12" s="40" customFormat="1" ht="15" customHeight="1">
      <c r="A141" s="97" t="s">
        <v>251</v>
      </c>
      <c r="B141" s="106" t="s">
        <v>116</v>
      </c>
      <c r="C141" s="210">
        <v>63000</v>
      </c>
      <c r="D141" s="49"/>
      <c r="E141" s="49"/>
      <c r="F141" s="107" t="s">
        <v>117</v>
      </c>
      <c r="G141" s="49">
        <v>20000</v>
      </c>
      <c r="H141" s="49" t="s">
        <v>73</v>
      </c>
      <c r="I141" s="49"/>
      <c r="J141" s="49">
        <v>0</v>
      </c>
      <c r="K141" s="49"/>
      <c r="L141" s="178"/>
    </row>
    <row r="142" spans="1:12" s="40" customFormat="1" ht="15" customHeight="1">
      <c r="A142" s="97" t="s">
        <v>250</v>
      </c>
      <c r="B142" s="106" t="s">
        <v>116</v>
      </c>
      <c r="C142" s="49">
        <v>0</v>
      </c>
      <c r="D142" s="49"/>
      <c r="E142" s="49"/>
      <c r="F142" s="107"/>
      <c r="G142" s="49">
        <v>20000</v>
      </c>
      <c r="H142" s="49" t="s">
        <v>73</v>
      </c>
      <c r="I142" s="49"/>
      <c r="J142" s="49">
        <v>948.7</v>
      </c>
      <c r="K142" s="49"/>
      <c r="L142" s="178"/>
    </row>
    <row r="143" spans="1:12" s="40" customFormat="1" ht="15" customHeight="1">
      <c r="A143" s="97" t="s">
        <v>244</v>
      </c>
      <c r="B143" s="106"/>
      <c r="C143" s="210">
        <v>13000</v>
      </c>
      <c r="D143" s="49"/>
      <c r="E143" s="49"/>
      <c r="F143" s="107"/>
      <c r="G143" s="49">
        <v>0</v>
      </c>
      <c r="H143" s="49"/>
      <c r="I143" s="49"/>
      <c r="J143" s="49">
        <v>0</v>
      </c>
      <c r="K143" s="49"/>
      <c r="L143" s="178"/>
    </row>
    <row r="144" spans="1:12" s="40" customFormat="1" ht="15" customHeight="1">
      <c r="A144" s="97" t="s">
        <v>245</v>
      </c>
      <c r="B144" s="106"/>
      <c r="C144" s="49">
        <v>0</v>
      </c>
      <c r="D144" s="49"/>
      <c r="E144" s="49"/>
      <c r="F144" s="107"/>
      <c r="G144" s="49">
        <v>5000</v>
      </c>
      <c r="H144" s="49"/>
      <c r="I144" s="49"/>
      <c r="J144" s="49">
        <v>0</v>
      </c>
      <c r="K144" s="49"/>
      <c r="L144" s="178"/>
    </row>
    <row r="145" spans="1:12" s="40" customFormat="1" ht="15" customHeight="1">
      <c r="A145" s="105" t="s">
        <v>118</v>
      </c>
      <c r="B145" s="105"/>
      <c r="C145" s="49"/>
      <c r="D145" s="49"/>
      <c r="E145" s="49"/>
      <c r="F145" s="100"/>
      <c r="G145" s="49"/>
      <c r="H145" s="49"/>
      <c r="I145" s="49"/>
      <c r="J145" s="49"/>
      <c r="K145" s="49"/>
      <c r="L145" s="178"/>
    </row>
    <row r="146" spans="1:12" s="40" customFormat="1" ht="15" customHeight="1">
      <c r="A146" s="97" t="s">
        <v>119</v>
      </c>
      <c r="B146" s="103" t="s">
        <v>113</v>
      </c>
      <c r="C146" s="210">
        <v>13000</v>
      </c>
      <c r="D146" s="49"/>
      <c r="E146" s="49"/>
      <c r="F146" s="104" t="s">
        <v>120</v>
      </c>
      <c r="G146" s="49">
        <v>20000</v>
      </c>
      <c r="H146" s="49" t="s">
        <v>73</v>
      </c>
      <c r="I146" s="49"/>
      <c r="J146" s="49">
        <v>0</v>
      </c>
      <c r="K146" s="49"/>
      <c r="L146" s="178"/>
    </row>
    <row r="147" spans="1:12" s="40" customFormat="1" ht="15" customHeight="1">
      <c r="A147" s="97" t="s">
        <v>246</v>
      </c>
      <c r="B147" s="109" t="s">
        <v>121</v>
      </c>
      <c r="C147" s="210">
        <v>54000</v>
      </c>
      <c r="D147" s="49"/>
      <c r="E147" s="49"/>
      <c r="F147" s="110" t="s">
        <v>120</v>
      </c>
      <c r="G147" s="49">
        <v>40000</v>
      </c>
      <c r="H147" s="49" t="s">
        <v>73</v>
      </c>
      <c r="I147" s="49"/>
      <c r="J147" s="49">
        <v>0</v>
      </c>
      <c r="K147" s="49"/>
      <c r="L147" s="178"/>
    </row>
    <row r="148" spans="1:12" s="40" customFormat="1" ht="15" customHeight="1">
      <c r="A148" s="97" t="s">
        <v>123</v>
      </c>
      <c r="B148" s="111" t="s">
        <v>122</v>
      </c>
      <c r="C148" s="210">
        <v>210000</v>
      </c>
      <c r="D148" s="49"/>
      <c r="E148" s="49"/>
      <c r="F148" s="112" t="s">
        <v>120</v>
      </c>
      <c r="G148" s="49">
        <v>160000</v>
      </c>
      <c r="H148" s="49" t="s">
        <v>73</v>
      </c>
      <c r="I148" s="49"/>
      <c r="J148" s="49">
        <v>146442.67000000001</v>
      </c>
      <c r="K148" s="49"/>
      <c r="L148" s="178"/>
    </row>
    <row r="149" spans="1:12" s="40" customFormat="1" ht="15" customHeight="1">
      <c r="A149" s="97" t="s">
        <v>288</v>
      </c>
      <c r="B149" s="111"/>
      <c r="C149" s="49">
        <v>0</v>
      </c>
      <c r="D149" s="49"/>
      <c r="E149" s="49"/>
      <c r="F149" s="112"/>
      <c r="G149" s="49">
        <v>40000</v>
      </c>
      <c r="H149" s="49"/>
      <c r="I149" s="49"/>
      <c r="J149" s="49">
        <v>54444.5</v>
      </c>
      <c r="K149" s="49"/>
      <c r="L149" s="178"/>
    </row>
    <row r="150" spans="1:12" s="40" customFormat="1" ht="15" customHeight="1">
      <c r="A150" s="97" t="s">
        <v>244</v>
      </c>
      <c r="B150" s="97"/>
      <c r="C150" s="210">
        <v>13000</v>
      </c>
      <c r="D150" s="49"/>
      <c r="E150" s="49"/>
      <c r="F150" s="100"/>
      <c r="G150" s="49">
        <v>0</v>
      </c>
      <c r="H150" s="49"/>
      <c r="I150" s="49"/>
      <c r="J150" s="49">
        <v>0</v>
      </c>
      <c r="K150" s="49"/>
      <c r="L150" s="178"/>
    </row>
    <row r="151" spans="1:12" s="40" customFormat="1" ht="15" customHeight="1">
      <c r="A151" s="105" t="s">
        <v>124</v>
      </c>
      <c r="B151" s="105"/>
      <c r="C151" s="49"/>
      <c r="D151" s="49"/>
      <c r="E151" s="49"/>
      <c r="F151" s="100"/>
      <c r="G151" s="49"/>
      <c r="H151" s="49"/>
      <c r="I151" s="49"/>
      <c r="J151" s="49"/>
      <c r="K151" s="49"/>
      <c r="L151" s="178"/>
    </row>
    <row r="152" spans="1:12" s="40" customFormat="1" ht="15" customHeight="1">
      <c r="A152" s="97" t="s">
        <v>247</v>
      </c>
      <c r="B152" s="98" t="s">
        <v>125</v>
      </c>
      <c r="C152" s="49">
        <v>90000</v>
      </c>
      <c r="D152" s="49"/>
      <c r="E152" s="49"/>
      <c r="F152" s="100" t="s">
        <v>126</v>
      </c>
      <c r="G152" s="49">
        <v>90000</v>
      </c>
      <c r="H152" s="49" t="s">
        <v>73</v>
      </c>
      <c r="I152" s="49"/>
      <c r="J152" s="49">
        <v>1775.8</v>
      </c>
      <c r="K152" s="49"/>
      <c r="L152" s="178"/>
    </row>
    <row r="153" spans="1:12" s="40" customFormat="1" ht="15">
      <c r="A153" s="188" t="s">
        <v>249</v>
      </c>
      <c r="B153" s="103" t="s">
        <v>113</v>
      </c>
      <c r="C153" s="210">
        <v>54000</v>
      </c>
      <c r="D153" s="49"/>
      <c r="E153" s="49"/>
      <c r="F153" s="104"/>
      <c r="G153" s="49">
        <v>60000</v>
      </c>
      <c r="H153" s="49" t="s">
        <v>73</v>
      </c>
      <c r="I153" s="49"/>
      <c r="J153" s="49">
        <v>59716.74</v>
      </c>
      <c r="K153" s="49"/>
      <c r="L153" s="178"/>
    </row>
    <row r="154" spans="1:12" s="40" customFormat="1" ht="15" customHeight="1">
      <c r="A154" s="97" t="s">
        <v>248</v>
      </c>
      <c r="B154" s="103" t="s">
        <v>113</v>
      </c>
      <c r="C154" s="210">
        <v>36000</v>
      </c>
      <c r="D154" s="49"/>
      <c r="E154" s="49"/>
      <c r="F154" s="104"/>
      <c r="G154" s="49">
        <v>32000</v>
      </c>
      <c r="H154" s="49" t="s">
        <v>73</v>
      </c>
      <c r="I154" s="49"/>
      <c r="J154" s="49">
        <v>16193.19</v>
      </c>
      <c r="K154" s="49"/>
      <c r="L154" s="178"/>
    </row>
    <row r="155" spans="1:12" s="40" customFormat="1" ht="15" customHeight="1">
      <c r="A155" s="97" t="s">
        <v>244</v>
      </c>
      <c r="B155" s="103"/>
      <c r="C155" s="210">
        <v>13000</v>
      </c>
      <c r="D155" s="49"/>
      <c r="E155" s="49"/>
      <c r="F155" s="104"/>
      <c r="G155" s="49"/>
      <c r="H155" s="49"/>
      <c r="I155" s="49"/>
      <c r="J155" s="49"/>
      <c r="K155" s="49"/>
      <c r="L155" s="178"/>
    </row>
    <row r="156" spans="1:12" s="40" customFormat="1" ht="15" customHeight="1">
      <c r="A156" s="97" t="s">
        <v>127</v>
      </c>
      <c r="B156" s="103" t="s">
        <v>113</v>
      </c>
      <c r="C156" s="49">
        <v>0</v>
      </c>
      <c r="D156" s="49"/>
      <c r="E156" s="49"/>
      <c r="F156" s="104" t="s">
        <v>126</v>
      </c>
      <c r="G156" s="49">
        <v>10000</v>
      </c>
      <c r="H156" s="49" t="s">
        <v>73</v>
      </c>
      <c r="I156" s="49"/>
      <c r="J156" s="49">
        <v>8666.2099999999991</v>
      </c>
      <c r="K156" s="49"/>
      <c r="L156" s="178"/>
    </row>
    <row r="157" spans="1:12" s="40" customFormat="1" ht="15" customHeight="1">
      <c r="A157" s="105" t="s">
        <v>128</v>
      </c>
      <c r="B157" s="105"/>
      <c r="C157" s="49"/>
      <c r="D157" s="49"/>
      <c r="E157" s="49"/>
      <c r="F157" s="100"/>
      <c r="G157" s="49"/>
      <c r="H157" s="49"/>
      <c r="I157" s="49"/>
      <c r="J157" s="49"/>
      <c r="K157" s="49"/>
      <c r="L157" s="178"/>
    </row>
    <row r="158" spans="1:12" s="40" customFormat="1" ht="15" customHeight="1">
      <c r="A158" s="97" t="s">
        <v>129</v>
      </c>
      <c r="B158" s="101" t="s">
        <v>112</v>
      </c>
      <c r="C158" s="212">
        <v>19000</v>
      </c>
      <c r="D158" s="113"/>
      <c r="E158" s="113"/>
      <c r="F158" s="102"/>
      <c r="G158" s="113">
        <v>15000</v>
      </c>
      <c r="H158" s="49" t="s">
        <v>73</v>
      </c>
      <c r="I158" s="113"/>
      <c r="J158" s="49">
        <v>7325</v>
      </c>
      <c r="K158" s="113"/>
      <c r="L158" s="178"/>
    </row>
    <row r="159" spans="1:12" s="40" customFormat="1" ht="15" customHeight="1">
      <c r="A159" s="97" t="s">
        <v>130</v>
      </c>
      <c r="B159" s="98" t="s">
        <v>109</v>
      </c>
      <c r="C159" s="113">
        <v>15000</v>
      </c>
      <c r="D159" s="113"/>
      <c r="E159" s="113"/>
      <c r="F159" s="100" t="s">
        <v>117</v>
      </c>
      <c r="G159" s="113">
        <v>50000</v>
      </c>
      <c r="H159" s="49" t="s">
        <v>73</v>
      </c>
      <c r="I159" s="113"/>
      <c r="J159" s="49">
        <v>11629.16</v>
      </c>
      <c r="K159" s="113"/>
      <c r="L159" s="178"/>
    </row>
    <row r="160" spans="1:12" s="40" customFormat="1" ht="15" customHeight="1">
      <c r="A160" s="97" t="s">
        <v>252</v>
      </c>
      <c r="B160" s="106" t="s">
        <v>116</v>
      </c>
      <c r="C160" s="212">
        <v>64000</v>
      </c>
      <c r="D160" s="113"/>
      <c r="E160" s="113"/>
      <c r="F160" s="107"/>
      <c r="G160" s="113">
        <v>40000</v>
      </c>
      <c r="H160" s="49" t="s">
        <v>73</v>
      </c>
      <c r="I160" s="113"/>
      <c r="J160" s="49">
        <v>6030.2</v>
      </c>
      <c r="K160" s="113"/>
      <c r="L160" s="178"/>
    </row>
    <row r="161" spans="1:12" s="40" customFormat="1" ht="15" customHeight="1">
      <c r="A161" s="97" t="s">
        <v>131</v>
      </c>
      <c r="B161" s="114" t="s">
        <v>132</v>
      </c>
      <c r="C161" s="113">
        <v>0</v>
      </c>
      <c r="D161" s="113"/>
      <c r="E161" s="113"/>
      <c r="F161" s="115"/>
      <c r="G161" s="113">
        <v>10000</v>
      </c>
      <c r="H161" s="49" t="s">
        <v>73</v>
      </c>
      <c r="I161" s="113"/>
      <c r="J161" s="49">
        <v>0</v>
      </c>
      <c r="K161" s="113"/>
      <c r="L161" s="178"/>
    </row>
    <row r="162" spans="1:12" s="40" customFormat="1" ht="15" customHeight="1">
      <c r="A162" s="97" t="s">
        <v>133</v>
      </c>
      <c r="B162" s="114" t="s">
        <v>132</v>
      </c>
      <c r="C162" s="49">
        <v>0</v>
      </c>
      <c r="D162" s="49"/>
      <c r="E162" s="49"/>
      <c r="F162" s="115"/>
      <c r="G162" s="49">
        <v>5000</v>
      </c>
      <c r="H162" s="49" t="s">
        <v>73</v>
      </c>
      <c r="I162" s="49"/>
      <c r="J162" s="49">
        <v>0</v>
      </c>
      <c r="K162" s="49"/>
      <c r="L162" s="178"/>
    </row>
    <row r="163" spans="1:12" s="40" customFormat="1" ht="15" customHeight="1">
      <c r="A163" s="105" t="s">
        <v>134</v>
      </c>
      <c r="B163" s="105"/>
      <c r="C163" s="49"/>
      <c r="D163" s="49"/>
      <c r="E163" s="49"/>
      <c r="F163" s="100"/>
      <c r="G163" s="49"/>
      <c r="H163" s="49"/>
      <c r="I163" s="49"/>
      <c r="J163" s="49"/>
      <c r="K163" s="49"/>
      <c r="L163" s="178"/>
    </row>
    <row r="164" spans="1:12" s="40" customFormat="1" ht="15" customHeight="1">
      <c r="A164" s="97" t="s">
        <v>253</v>
      </c>
      <c r="B164" s="116" t="s">
        <v>135</v>
      </c>
      <c r="C164" s="49">
        <v>70000</v>
      </c>
      <c r="D164" s="49"/>
      <c r="E164" s="49"/>
      <c r="F164" s="117" t="s">
        <v>120</v>
      </c>
      <c r="G164" s="49">
        <v>25000</v>
      </c>
      <c r="H164" s="49" t="s">
        <v>73</v>
      </c>
      <c r="I164" s="49"/>
      <c r="J164" s="49">
        <v>0</v>
      </c>
      <c r="K164" s="49"/>
      <c r="L164" s="178"/>
    </row>
    <row r="165" spans="1:12" s="40" customFormat="1" ht="15" customHeight="1">
      <c r="A165" s="108" t="s">
        <v>269</v>
      </c>
      <c r="B165" s="103" t="s">
        <v>136</v>
      </c>
      <c r="C165" s="49">
        <v>0</v>
      </c>
      <c r="D165" s="49"/>
      <c r="E165" s="49"/>
      <c r="F165" s="100" t="s">
        <v>120</v>
      </c>
      <c r="G165" s="49">
        <v>35000</v>
      </c>
      <c r="H165" s="49" t="s">
        <v>73</v>
      </c>
      <c r="I165" s="49"/>
      <c r="J165" s="49">
        <v>0</v>
      </c>
      <c r="K165" s="49"/>
      <c r="L165" s="178"/>
    </row>
    <row r="166" spans="1:12" s="40" customFormat="1" ht="15" customHeight="1">
      <c r="A166" s="97" t="s">
        <v>289</v>
      </c>
      <c r="B166" s="97"/>
      <c r="C166" s="49">
        <v>50000</v>
      </c>
      <c r="D166" s="49"/>
      <c r="E166" s="49"/>
      <c r="F166" s="100"/>
      <c r="G166" s="49">
        <v>30000</v>
      </c>
      <c r="H166" s="49" t="s">
        <v>73</v>
      </c>
      <c r="I166" s="49"/>
      <c r="J166" s="49">
        <v>2216.08</v>
      </c>
      <c r="K166" s="49"/>
      <c r="L166" s="178"/>
    </row>
    <row r="167" spans="1:12" s="40" customFormat="1" ht="15" customHeight="1">
      <c r="A167" s="97" t="s">
        <v>251</v>
      </c>
      <c r="B167" s="97"/>
      <c r="C167" s="210">
        <v>45000</v>
      </c>
      <c r="D167" s="49"/>
      <c r="E167" s="49"/>
      <c r="F167" s="100"/>
      <c r="G167" s="49">
        <v>0</v>
      </c>
      <c r="H167" s="49"/>
      <c r="I167" s="49"/>
      <c r="J167" s="49"/>
      <c r="K167" s="49"/>
      <c r="L167" s="178"/>
    </row>
    <row r="168" spans="1:12" s="40" customFormat="1" ht="15" customHeight="1">
      <c r="A168" s="97" t="s">
        <v>137</v>
      </c>
      <c r="B168" s="114" t="s">
        <v>132</v>
      </c>
      <c r="C168" s="49">
        <v>0</v>
      </c>
      <c r="D168" s="49"/>
      <c r="E168" s="49"/>
      <c r="F168" s="115" t="s">
        <v>120</v>
      </c>
      <c r="G168" s="49">
        <v>5000</v>
      </c>
      <c r="H168" s="49" t="s">
        <v>73</v>
      </c>
      <c r="I168" s="49"/>
      <c r="J168" s="49">
        <v>1593.08</v>
      </c>
      <c r="K168" s="49"/>
      <c r="L168" s="178"/>
    </row>
    <row r="169" spans="1:12" s="40" customFormat="1" ht="15" customHeight="1">
      <c r="A169" s="105" t="s">
        <v>138</v>
      </c>
      <c r="B169" s="105"/>
      <c r="C169" s="49"/>
      <c r="D169" s="49"/>
      <c r="E169" s="49"/>
      <c r="F169" s="100"/>
      <c r="G169" s="49"/>
      <c r="H169" s="49"/>
      <c r="I169" s="49"/>
      <c r="J169" s="49"/>
      <c r="K169" s="49"/>
      <c r="L169" s="178"/>
    </row>
    <row r="170" spans="1:12" s="40" customFormat="1" ht="15" customHeight="1">
      <c r="A170" s="97" t="s">
        <v>254</v>
      </c>
      <c r="B170" s="105"/>
      <c r="C170" s="49">
        <v>65000</v>
      </c>
      <c r="D170" s="49"/>
      <c r="E170" s="49"/>
      <c r="F170" s="100"/>
      <c r="G170" s="49"/>
      <c r="H170" s="49"/>
      <c r="I170" s="49"/>
      <c r="J170" s="49"/>
      <c r="K170" s="49"/>
      <c r="L170" s="178"/>
    </row>
    <row r="171" spans="1:12" s="40" customFormat="1" ht="15" customHeight="1">
      <c r="A171" s="97" t="s">
        <v>255</v>
      </c>
      <c r="B171" s="105"/>
      <c r="C171" s="210">
        <v>18000</v>
      </c>
      <c r="D171" s="49"/>
      <c r="E171" s="49"/>
      <c r="F171" s="100"/>
      <c r="G171" s="49"/>
      <c r="H171" s="49"/>
      <c r="I171" s="49"/>
      <c r="J171" s="49"/>
      <c r="K171" s="49"/>
      <c r="L171" s="178"/>
    </row>
    <row r="172" spans="1:12" s="40" customFormat="1" ht="15" customHeight="1">
      <c r="A172" s="97" t="s">
        <v>251</v>
      </c>
      <c r="B172" s="105"/>
      <c r="C172" s="210">
        <v>54000</v>
      </c>
      <c r="D172" s="49"/>
      <c r="E172" s="49"/>
      <c r="F172" s="100"/>
      <c r="G172" s="49"/>
      <c r="H172" s="49"/>
      <c r="I172" s="49"/>
      <c r="J172" s="49"/>
      <c r="K172" s="49"/>
      <c r="L172" s="178"/>
    </row>
    <row r="173" spans="1:12" s="40" customFormat="1" ht="15" customHeight="1">
      <c r="A173" s="108" t="s">
        <v>267</v>
      </c>
      <c r="B173" s="98" t="s">
        <v>109</v>
      </c>
      <c r="C173" s="49">
        <v>0</v>
      </c>
      <c r="D173" s="49"/>
      <c r="E173" s="49"/>
      <c r="F173" s="100"/>
      <c r="G173" s="49">
        <v>20000</v>
      </c>
      <c r="H173" s="49" t="s">
        <v>73</v>
      </c>
      <c r="I173" s="49"/>
      <c r="J173" s="49">
        <v>0</v>
      </c>
      <c r="K173" s="49"/>
      <c r="L173" s="178"/>
    </row>
    <row r="174" spans="1:12" s="40" customFormat="1" ht="15" customHeight="1">
      <c r="A174" s="108" t="s">
        <v>268</v>
      </c>
      <c r="B174" s="118" t="s">
        <v>139</v>
      </c>
      <c r="C174" s="49">
        <v>0</v>
      </c>
      <c r="D174" s="49"/>
      <c r="E174" s="49"/>
      <c r="F174" s="119"/>
      <c r="G174" s="49">
        <v>20000</v>
      </c>
      <c r="H174" s="49" t="s">
        <v>73</v>
      </c>
      <c r="I174" s="49"/>
      <c r="J174" s="49">
        <v>0</v>
      </c>
      <c r="K174" s="49"/>
      <c r="L174" s="178"/>
    </row>
    <row r="175" spans="1:12" s="121" customFormat="1" ht="15" customHeight="1">
      <c r="A175" s="105" t="s">
        <v>140</v>
      </c>
      <c r="B175" s="105"/>
      <c r="C175" s="120"/>
      <c r="D175" s="120"/>
      <c r="E175" s="120"/>
      <c r="F175" s="100"/>
      <c r="G175" s="120"/>
      <c r="H175" s="120"/>
      <c r="I175" s="120"/>
      <c r="J175" s="120"/>
      <c r="K175" s="120"/>
      <c r="L175" s="181"/>
    </row>
    <row r="176" spans="1:12" s="121" customFormat="1" ht="15" customHeight="1">
      <c r="A176" s="97" t="s">
        <v>256</v>
      </c>
      <c r="B176" s="109" t="s">
        <v>121</v>
      </c>
      <c r="C176" s="120">
        <v>90000</v>
      </c>
      <c r="D176" s="120"/>
      <c r="E176" s="120"/>
      <c r="F176" s="110" t="s">
        <v>117</v>
      </c>
      <c r="G176" s="120">
        <v>60000</v>
      </c>
      <c r="H176" s="49" t="s">
        <v>73</v>
      </c>
      <c r="I176" s="120"/>
      <c r="J176" s="49">
        <v>57371.05</v>
      </c>
      <c r="K176" s="120"/>
      <c r="L176" s="181"/>
    </row>
    <row r="177" spans="1:12" s="121" customFormat="1" ht="15" customHeight="1">
      <c r="A177" s="97" t="s">
        <v>251</v>
      </c>
      <c r="B177" s="103" t="s">
        <v>136</v>
      </c>
      <c r="C177" s="213">
        <v>90000</v>
      </c>
      <c r="D177" s="120"/>
      <c r="E177" s="120"/>
      <c r="F177" s="104" t="s">
        <v>117</v>
      </c>
      <c r="G177" s="120">
        <v>20000</v>
      </c>
      <c r="H177" s="49" t="s">
        <v>73</v>
      </c>
      <c r="I177" s="120"/>
      <c r="J177" s="49">
        <v>12773.96</v>
      </c>
      <c r="K177" s="120"/>
      <c r="L177" s="181"/>
    </row>
    <row r="178" spans="1:12" s="121" customFormat="1" ht="15" customHeight="1">
      <c r="A178" s="97" t="s">
        <v>141</v>
      </c>
      <c r="B178" s="109"/>
      <c r="C178" s="120">
        <v>0</v>
      </c>
      <c r="D178" s="120"/>
      <c r="E178" s="120"/>
      <c r="F178" s="110"/>
      <c r="G178" s="120">
        <v>35000</v>
      </c>
      <c r="H178" s="49"/>
      <c r="I178" s="120"/>
      <c r="J178" s="49">
        <v>0</v>
      </c>
      <c r="K178" s="120"/>
      <c r="L178" s="181"/>
    </row>
    <row r="179" spans="1:12" s="121" customFormat="1" ht="15" customHeight="1">
      <c r="A179" s="97" t="s">
        <v>142</v>
      </c>
      <c r="B179" s="109"/>
      <c r="C179" s="120">
        <v>0</v>
      </c>
      <c r="D179" s="120"/>
      <c r="E179" s="120"/>
      <c r="F179" s="110"/>
      <c r="G179" s="120">
        <v>15000</v>
      </c>
      <c r="H179" s="49"/>
      <c r="I179" s="120"/>
      <c r="J179" s="49">
        <v>11339.15</v>
      </c>
      <c r="K179" s="120"/>
      <c r="L179" s="181"/>
    </row>
    <row r="180" spans="1:12" s="121" customFormat="1" ht="15" customHeight="1">
      <c r="A180" s="105" t="s">
        <v>143</v>
      </c>
      <c r="B180" s="105"/>
      <c r="C180" s="120"/>
      <c r="D180" s="120"/>
      <c r="E180" s="120"/>
      <c r="F180" s="100"/>
      <c r="G180" s="120"/>
      <c r="H180" s="120"/>
      <c r="I180" s="120"/>
      <c r="J180" s="120"/>
      <c r="K180" s="120"/>
      <c r="L180" s="181"/>
    </row>
    <row r="181" spans="1:12" s="121" customFormat="1" ht="15" customHeight="1">
      <c r="A181" s="97" t="s">
        <v>257</v>
      </c>
      <c r="B181" s="114" t="s">
        <v>132</v>
      </c>
      <c r="C181" s="120">
        <v>15000</v>
      </c>
      <c r="D181" s="120"/>
      <c r="E181" s="120"/>
      <c r="F181" s="115"/>
      <c r="G181" s="120">
        <v>25000</v>
      </c>
      <c r="H181" s="49" t="s">
        <v>73</v>
      </c>
      <c r="I181" s="120"/>
      <c r="J181" s="49">
        <v>0</v>
      </c>
      <c r="K181" s="120"/>
      <c r="L181" s="181"/>
    </row>
    <row r="182" spans="1:12" s="121" customFormat="1" ht="15" customHeight="1">
      <c r="A182" s="97" t="s">
        <v>144</v>
      </c>
      <c r="B182" s="116" t="s">
        <v>135</v>
      </c>
      <c r="C182" s="120">
        <v>0</v>
      </c>
      <c r="D182" s="120"/>
      <c r="E182" s="120"/>
      <c r="F182" s="117"/>
      <c r="G182" s="120">
        <v>15000</v>
      </c>
      <c r="H182" s="49" t="s">
        <v>73</v>
      </c>
      <c r="I182" s="120"/>
      <c r="J182" s="49">
        <v>4102.6400000000003</v>
      </c>
      <c r="K182" s="120"/>
      <c r="L182" s="181"/>
    </row>
    <row r="183" spans="1:12" s="40" customFormat="1" ht="15" customHeight="1">
      <c r="A183" s="97" t="s">
        <v>251</v>
      </c>
      <c r="B183" s="97"/>
      <c r="C183" s="210">
        <v>50000</v>
      </c>
      <c r="D183" s="49"/>
      <c r="E183" s="49"/>
      <c r="F183" s="100" t="s">
        <v>117</v>
      </c>
      <c r="G183" s="49">
        <v>0</v>
      </c>
      <c r="H183" s="49"/>
      <c r="I183" s="49"/>
      <c r="J183" s="49"/>
      <c r="K183" s="49"/>
      <c r="L183" s="178"/>
    </row>
    <row r="184" spans="1:12" s="121" customFormat="1" ht="15" customHeight="1">
      <c r="A184" s="105" t="s">
        <v>145</v>
      </c>
      <c r="B184" s="105"/>
      <c r="C184" s="120"/>
      <c r="D184" s="120"/>
      <c r="E184" s="120"/>
      <c r="F184" s="100"/>
      <c r="G184" s="120"/>
      <c r="H184" s="120"/>
      <c r="I184" s="120"/>
      <c r="J184" s="120"/>
      <c r="K184" s="120"/>
      <c r="L184" s="181"/>
    </row>
    <row r="185" spans="1:12" s="121" customFormat="1" ht="15" customHeight="1">
      <c r="A185" s="97" t="s">
        <v>151</v>
      </c>
      <c r="B185" s="114" t="s">
        <v>132</v>
      </c>
      <c r="C185" s="120">
        <v>20000</v>
      </c>
      <c r="D185" s="120"/>
      <c r="E185" s="120"/>
      <c r="F185" s="115"/>
      <c r="G185" s="120">
        <v>20000</v>
      </c>
      <c r="H185" s="49" t="s">
        <v>73</v>
      </c>
      <c r="I185" s="120"/>
      <c r="J185" s="49">
        <v>0</v>
      </c>
      <c r="K185" s="120"/>
      <c r="L185" s="181"/>
    </row>
    <row r="186" spans="1:12" s="121" customFormat="1" ht="15" customHeight="1">
      <c r="A186" s="105" t="s">
        <v>258</v>
      </c>
      <c r="B186" s="114"/>
      <c r="C186" s="120"/>
      <c r="D186" s="120"/>
      <c r="E186" s="120"/>
      <c r="F186" s="115"/>
      <c r="G186" s="120"/>
      <c r="H186" s="49"/>
      <c r="I186" s="120"/>
      <c r="J186" s="49"/>
      <c r="K186" s="120"/>
      <c r="L186" s="181"/>
    </row>
    <row r="187" spans="1:12" s="121" customFormat="1" ht="15" customHeight="1">
      <c r="A187" s="97" t="s">
        <v>259</v>
      </c>
      <c r="B187" s="114"/>
      <c r="C187" s="213">
        <v>45000</v>
      </c>
      <c r="D187" s="120"/>
      <c r="E187" s="120"/>
      <c r="F187" s="115"/>
      <c r="G187" s="120"/>
      <c r="H187" s="49"/>
      <c r="I187" s="120"/>
      <c r="J187" s="49"/>
      <c r="K187" s="120"/>
      <c r="L187" s="181"/>
    </row>
    <row r="188" spans="1:12" s="121" customFormat="1" ht="15" customHeight="1">
      <c r="A188" s="97" t="s">
        <v>260</v>
      </c>
      <c r="B188" s="114"/>
      <c r="C188" s="213">
        <v>45000</v>
      </c>
      <c r="D188" s="120"/>
      <c r="E188" s="120"/>
      <c r="F188" s="115"/>
      <c r="G188" s="120"/>
      <c r="H188" s="49"/>
      <c r="I188" s="120"/>
      <c r="J188" s="49"/>
      <c r="K188" s="120"/>
      <c r="L188" s="181"/>
    </row>
    <row r="189" spans="1:12" s="121" customFormat="1" ht="15" customHeight="1">
      <c r="A189" s="105" t="s">
        <v>146</v>
      </c>
      <c r="B189" s="97"/>
      <c r="C189" s="120"/>
      <c r="D189" s="120"/>
      <c r="E189" s="120"/>
      <c r="F189" s="100"/>
      <c r="G189" s="120"/>
      <c r="H189" s="120"/>
      <c r="I189" s="120"/>
      <c r="J189" s="120"/>
      <c r="K189" s="120"/>
      <c r="L189" s="181"/>
    </row>
    <row r="190" spans="1:12" s="121" customFormat="1" ht="15" customHeight="1">
      <c r="A190" s="97" t="s">
        <v>261</v>
      </c>
      <c r="B190" s="97"/>
      <c r="C190" s="213">
        <v>45000</v>
      </c>
      <c r="D190" s="120"/>
      <c r="E190" s="120"/>
      <c r="F190" s="100"/>
      <c r="G190" s="120">
        <v>0</v>
      </c>
      <c r="H190" s="49" t="s">
        <v>73</v>
      </c>
      <c r="I190" s="120"/>
      <c r="J190" s="49">
        <v>0</v>
      </c>
      <c r="K190" s="120"/>
      <c r="L190" s="181"/>
    </row>
    <row r="191" spans="1:12" s="40" customFormat="1" ht="15" customHeight="1">
      <c r="A191" s="45" t="s">
        <v>147</v>
      </c>
      <c r="B191" s="58"/>
      <c r="C191" s="49"/>
      <c r="D191" s="49"/>
      <c r="E191" s="49"/>
      <c r="F191" s="58"/>
      <c r="G191" s="49"/>
      <c r="H191" s="49"/>
      <c r="I191" s="49"/>
      <c r="J191" s="49"/>
      <c r="K191" s="49"/>
      <c r="L191" s="178"/>
    </row>
    <row r="192" spans="1:12" s="40" customFormat="1" ht="15" customHeight="1">
      <c r="A192" s="97" t="s">
        <v>148</v>
      </c>
      <c r="B192" s="122" t="s">
        <v>149</v>
      </c>
      <c r="C192" s="49">
        <v>20000</v>
      </c>
      <c r="D192" s="49"/>
      <c r="E192" s="49"/>
      <c r="F192" s="123"/>
      <c r="G192" s="49">
        <v>20000</v>
      </c>
      <c r="H192" s="49" t="s">
        <v>73</v>
      </c>
      <c r="I192" s="49"/>
      <c r="J192" s="49">
        <v>9537.31</v>
      </c>
      <c r="K192" s="49"/>
      <c r="L192" s="178"/>
    </row>
    <row r="193" spans="1:12" s="40" customFormat="1" ht="15" customHeight="1">
      <c r="A193" s="45" t="s">
        <v>150</v>
      </c>
      <c r="B193" s="45"/>
      <c r="C193" s="57"/>
      <c r="D193" s="57"/>
      <c r="E193" s="57"/>
      <c r="F193" s="58"/>
      <c r="G193" s="57"/>
      <c r="H193" s="57"/>
      <c r="I193" s="57"/>
      <c r="J193" s="57"/>
      <c r="K193" s="57"/>
      <c r="L193" s="178"/>
    </row>
    <row r="194" spans="1:12" s="40" customFormat="1" ht="15" customHeight="1">
      <c r="A194" s="97" t="s">
        <v>251</v>
      </c>
      <c r="B194" s="97"/>
      <c r="C194" s="210">
        <v>25000</v>
      </c>
      <c r="D194" s="49"/>
      <c r="E194" s="49"/>
      <c r="F194" s="100" t="s">
        <v>117</v>
      </c>
      <c r="G194" s="49">
        <v>0</v>
      </c>
      <c r="H194" s="49"/>
      <c r="I194" s="49"/>
      <c r="J194" s="49">
        <v>233.2</v>
      </c>
      <c r="K194" s="49"/>
      <c r="L194" s="178"/>
    </row>
    <row r="195" spans="1:12" s="40" customFormat="1" ht="15" customHeight="1">
      <c r="A195" s="45" t="s">
        <v>152</v>
      </c>
      <c r="B195" s="97"/>
      <c r="C195" s="49"/>
      <c r="D195" s="49"/>
      <c r="E195" s="49"/>
      <c r="F195" s="100"/>
      <c r="G195" s="49"/>
      <c r="H195" s="49"/>
      <c r="I195" s="49"/>
      <c r="J195" s="49"/>
      <c r="K195" s="49"/>
      <c r="L195" s="178"/>
    </row>
    <row r="196" spans="1:12" s="40" customFormat="1" ht="15" customHeight="1">
      <c r="A196" s="97" t="s">
        <v>153</v>
      </c>
      <c r="B196" s="97"/>
      <c r="C196" s="49">
        <v>25000</v>
      </c>
      <c r="D196" s="49"/>
      <c r="E196" s="49"/>
      <c r="F196" s="100"/>
      <c r="G196" s="49">
        <v>0</v>
      </c>
      <c r="H196" s="49"/>
      <c r="I196" s="49"/>
      <c r="J196" s="49">
        <v>16731.53</v>
      </c>
      <c r="K196" s="49"/>
      <c r="L196" s="178"/>
    </row>
    <row r="197" spans="1:12" s="40" customFormat="1" ht="15" customHeight="1">
      <c r="A197" s="97" t="s">
        <v>251</v>
      </c>
      <c r="B197" s="97"/>
      <c r="C197" s="210">
        <v>32000</v>
      </c>
      <c r="D197" s="49"/>
      <c r="E197" s="49"/>
      <c r="F197" s="100"/>
      <c r="G197" s="49">
        <v>0</v>
      </c>
      <c r="H197" s="49"/>
      <c r="I197" s="49"/>
      <c r="J197" s="49">
        <v>0</v>
      </c>
      <c r="K197" s="49"/>
      <c r="L197" s="178"/>
    </row>
    <row r="198" spans="1:12" s="40" customFormat="1" ht="15" customHeight="1">
      <c r="A198" s="105" t="s">
        <v>262</v>
      </c>
      <c r="B198" s="97"/>
      <c r="C198" s="49"/>
      <c r="D198" s="49"/>
      <c r="E198" s="49"/>
      <c r="F198" s="100"/>
      <c r="G198" s="49"/>
      <c r="H198" s="49"/>
      <c r="I198" s="49"/>
      <c r="J198" s="49"/>
      <c r="K198" s="49"/>
      <c r="L198" s="178"/>
    </row>
    <row r="199" spans="1:12" s="40" customFormat="1" ht="15" customHeight="1">
      <c r="A199" s="97" t="s">
        <v>263</v>
      </c>
      <c r="B199" s="97"/>
      <c r="C199" s="210">
        <v>40000</v>
      </c>
      <c r="D199" s="49"/>
      <c r="E199" s="49"/>
      <c r="F199" s="100"/>
      <c r="G199" s="49">
        <v>0</v>
      </c>
      <c r="H199" s="49"/>
      <c r="I199" s="49"/>
      <c r="J199" s="49">
        <v>0</v>
      </c>
      <c r="K199" s="49"/>
      <c r="L199" s="178"/>
    </row>
    <row r="200" spans="1:12" s="40" customFormat="1" ht="10.5" customHeight="1">
      <c r="A200" s="97"/>
      <c r="B200" s="97"/>
      <c r="C200" s="49"/>
      <c r="D200" s="49"/>
      <c r="E200" s="49"/>
      <c r="F200" s="100"/>
      <c r="G200" s="49"/>
      <c r="H200" s="49"/>
      <c r="I200" s="49"/>
      <c r="J200" s="49"/>
      <c r="K200" s="49"/>
      <c r="L200" s="178"/>
    </row>
    <row r="201" spans="1:12" s="40" customFormat="1" ht="15" customHeight="1">
      <c r="A201" s="105" t="s">
        <v>294</v>
      </c>
      <c r="B201" s="97"/>
      <c r="C201" s="49"/>
      <c r="D201" s="49"/>
      <c r="E201" s="49"/>
      <c r="F201" s="100"/>
      <c r="G201" s="49"/>
      <c r="H201" s="49"/>
      <c r="I201" s="49"/>
      <c r="J201" s="49"/>
      <c r="K201" s="49"/>
      <c r="L201" s="178"/>
    </row>
    <row r="202" spans="1:12" s="40" customFormat="1" ht="15" customHeight="1">
      <c r="A202" s="97" t="s">
        <v>293</v>
      </c>
      <c r="B202" s="97"/>
      <c r="C202" s="210">
        <v>750000</v>
      </c>
      <c r="D202" s="49"/>
      <c r="E202" s="49"/>
      <c r="F202" s="100"/>
      <c r="G202" s="49">
        <v>0</v>
      </c>
      <c r="H202" s="49"/>
      <c r="I202" s="49"/>
      <c r="J202" s="49">
        <v>0</v>
      </c>
      <c r="K202" s="49"/>
      <c r="L202" s="178"/>
    </row>
    <row r="203" spans="1:12" s="40" customFormat="1" ht="9" customHeight="1">
      <c r="A203" s="97"/>
      <c r="B203" s="97"/>
      <c r="C203" s="49"/>
      <c r="D203" s="49"/>
      <c r="E203" s="49"/>
      <c r="F203" s="100"/>
      <c r="G203" s="49"/>
      <c r="H203" s="49"/>
      <c r="I203" s="49"/>
      <c r="J203" s="49"/>
      <c r="K203" s="49"/>
      <c r="L203" s="178"/>
    </row>
    <row r="204" spans="1:12" s="40" customFormat="1" ht="15" customHeight="1">
      <c r="A204" s="124" t="s">
        <v>265</v>
      </c>
      <c r="B204" s="97"/>
      <c r="C204" s="49">
        <v>0</v>
      </c>
      <c r="D204" s="49"/>
      <c r="E204" s="49"/>
      <c r="F204" s="100"/>
      <c r="G204" s="49">
        <v>40000</v>
      </c>
      <c r="H204" s="49"/>
      <c r="I204" s="49"/>
      <c r="J204" s="49"/>
      <c r="K204" s="49"/>
      <c r="L204" s="178"/>
    </row>
    <row r="205" spans="1:12" s="40" customFormat="1" ht="9" customHeight="1">
      <c r="A205" s="97"/>
      <c r="B205" s="97"/>
      <c r="C205" s="49"/>
      <c r="D205" s="49"/>
      <c r="E205" s="49"/>
      <c r="F205" s="100"/>
      <c r="G205" s="49"/>
      <c r="H205" s="49"/>
      <c r="I205" s="49"/>
      <c r="J205" s="49"/>
      <c r="K205" s="49"/>
      <c r="L205" s="178"/>
    </row>
    <row r="206" spans="1:12" s="40" customFormat="1" ht="15" customHeight="1">
      <c r="A206" s="125" t="s">
        <v>154</v>
      </c>
      <c r="B206" s="126" t="s">
        <v>155</v>
      </c>
      <c r="C206" s="210">
        <v>90000</v>
      </c>
      <c r="D206" s="49"/>
      <c r="E206" s="49"/>
      <c r="F206" s="127" t="s">
        <v>156</v>
      </c>
      <c r="G206" s="49">
        <v>90000</v>
      </c>
      <c r="H206" s="49" t="s">
        <v>73</v>
      </c>
      <c r="I206" s="49"/>
      <c r="J206" s="49">
        <v>0</v>
      </c>
      <c r="K206" s="49"/>
      <c r="L206" s="178"/>
    </row>
    <row r="207" spans="1:12" s="40" customFormat="1" ht="10.5" customHeight="1">
      <c r="A207" s="97"/>
      <c r="B207" s="97"/>
      <c r="C207" s="59"/>
      <c r="D207" s="49"/>
      <c r="E207" s="49"/>
      <c r="F207" s="100"/>
      <c r="G207" s="59"/>
      <c r="H207" s="49"/>
      <c r="I207" s="49"/>
      <c r="J207" s="49"/>
      <c r="K207" s="49"/>
      <c r="L207" s="178"/>
    </row>
    <row r="208" spans="1:12" s="40" customFormat="1" ht="15">
      <c r="A208" s="97" t="s">
        <v>157</v>
      </c>
      <c r="B208" s="97"/>
      <c r="C208" s="128">
        <f>SUM(C135:C206)</f>
        <v>2471000</v>
      </c>
      <c r="D208" s="128"/>
      <c r="E208" s="128"/>
      <c r="F208" s="100"/>
      <c r="G208" s="128">
        <f>SUM(G135:G206)</f>
        <v>1248000</v>
      </c>
      <c r="H208" s="128"/>
      <c r="I208" s="128"/>
      <c r="J208" s="129">
        <f>SUM(J135:J206)</f>
        <v>566618.44000000006</v>
      </c>
      <c r="K208" s="128"/>
      <c r="L208" s="178"/>
    </row>
    <row r="209" spans="1:14" s="40" customFormat="1" ht="7.5" customHeight="1">
      <c r="A209" s="91"/>
      <c r="B209" s="91"/>
      <c r="C209" s="47"/>
      <c r="D209" s="47"/>
      <c r="E209" s="47"/>
      <c r="F209" s="130"/>
      <c r="G209" s="47"/>
      <c r="H209" s="47"/>
      <c r="I209" s="47"/>
      <c r="J209" s="47"/>
      <c r="K209" s="47"/>
      <c r="L209" s="178"/>
    </row>
    <row r="210" spans="1:14" s="40" customFormat="1" ht="15.75">
      <c r="A210" s="45" t="s">
        <v>158</v>
      </c>
      <c r="B210" s="58"/>
      <c r="C210" s="131">
        <f>C133+C208</f>
        <v>2499000</v>
      </c>
      <c r="D210" s="132"/>
      <c r="E210" s="132"/>
      <c r="F210" s="58"/>
      <c r="G210" s="131">
        <f>G133+G208</f>
        <v>1276000</v>
      </c>
      <c r="H210" s="132"/>
      <c r="I210" s="132"/>
      <c r="J210" s="131">
        <f>J133+J208</f>
        <v>590560.46000000008</v>
      </c>
      <c r="K210" s="132"/>
      <c r="L210" s="178"/>
    </row>
    <row r="211" spans="1:14" s="40" customFormat="1" ht="9.75" customHeight="1">
      <c r="A211" s="58"/>
      <c r="B211" s="58"/>
      <c r="C211" s="133"/>
      <c r="D211" s="133"/>
      <c r="E211" s="133"/>
      <c r="F211" s="58"/>
      <c r="G211" s="133"/>
      <c r="H211" s="133"/>
      <c r="I211" s="133"/>
      <c r="J211" s="133"/>
      <c r="K211" s="133"/>
      <c r="L211" s="178"/>
    </row>
    <row r="212" spans="1:14" s="40" customFormat="1" ht="15" hidden="1">
      <c r="A212" s="135" t="s">
        <v>159</v>
      </c>
      <c r="B212" s="58"/>
      <c r="C212" s="133"/>
      <c r="D212" s="133"/>
      <c r="E212" s="133"/>
      <c r="F212" s="58"/>
      <c r="G212" s="133"/>
      <c r="H212" s="133"/>
      <c r="I212" s="133"/>
      <c r="J212" s="133"/>
      <c r="K212" s="133"/>
      <c r="L212" s="178"/>
    </row>
    <row r="213" spans="1:14" s="40" customFormat="1" ht="15" hidden="1">
      <c r="A213" s="58" t="s">
        <v>160</v>
      </c>
      <c r="B213" s="58"/>
      <c r="C213" s="133">
        <v>0</v>
      </c>
      <c r="D213" s="133"/>
      <c r="E213" s="133"/>
      <c r="F213" s="58"/>
      <c r="G213" s="133">
        <v>0</v>
      </c>
      <c r="H213" s="133"/>
      <c r="I213" s="133"/>
      <c r="J213" s="133">
        <f>B213-G213</f>
        <v>0</v>
      </c>
      <c r="K213" s="133"/>
      <c r="L213" s="178"/>
    </row>
    <row r="214" spans="1:14" s="40" customFormat="1" ht="15" hidden="1">
      <c r="A214" s="58" t="s">
        <v>161</v>
      </c>
      <c r="B214" s="58"/>
      <c r="C214" s="133">
        <v>0</v>
      </c>
      <c r="D214" s="133"/>
      <c r="E214" s="133"/>
      <c r="F214" s="58"/>
      <c r="G214" s="133">
        <v>0</v>
      </c>
      <c r="H214" s="133"/>
      <c r="I214" s="133"/>
      <c r="J214" s="133"/>
      <c r="K214" s="133"/>
      <c r="L214" s="178"/>
    </row>
    <row r="215" spans="1:14" s="40" customFormat="1" ht="15" hidden="1">
      <c r="A215" s="58"/>
      <c r="B215" s="58"/>
      <c r="C215" s="134">
        <f>SUM(C212:C214)</f>
        <v>0</v>
      </c>
      <c r="D215" s="133"/>
      <c r="E215" s="133"/>
      <c r="F215" s="58"/>
      <c r="G215" s="134">
        <f>SUM(G212:G214)</f>
        <v>0</v>
      </c>
      <c r="H215" s="133"/>
      <c r="I215" s="133"/>
      <c r="J215" s="134">
        <f>SUM(J212:J214)</f>
        <v>0</v>
      </c>
      <c r="K215" s="133"/>
      <c r="L215" s="178"/>
    </row>
    <row r="216" spans="1:14" s="40" customFormat="1" ht="9" customHeight="1">
      <c r="A216" s="58"/>
      <c r="B216" s="58"/>
      <c r="C216" s="133"/>
      <c r="D216" s="133"/>
      <c r="E216" s="133"/>
      <c r="F216" s="58"/>
      <c r="G216" s="133"/>
      <c r="H216" s="133"/>
      <c r="I216" s="133"/>
      <c r="J216" s="133"/>
      <c r="K216" s="133"/>
      <c r="L216" s="178"/>
    </row>
    <row r="217" spans="1:14" s="40" customFormat="1" ht="15.75">
      <c r="A217" s="136" t="s">
        <v>162</v>
      </c>
      <c r="B217" s="136"/>
      <c r="C217" s="138">
        <f>C126+C210+C215</f>
        <v>2683500</v>
      </c>
      <c r="D217" s="138"/>
      <c r="E217" s="138"/>
      <c r="F217" s="137"/>
      <c r="G217" s="138">
        <f>G126+G210+G215</f>
        <v>1591000</v>
      </c>
      <c r="H217" s="138"/>
      <c r="I217" s="138"/>
      <c r="J217" s="138">
        <f>J126+J210+J215</f>
        <v>758042.21000000008</v>
      </c>
      <c r="K217" s="138"/>
      <c r="L217" s="178">
        <f t="shared" ref="L217" si="15">(C217-G217)/G217*100%</f>
        <v>0.68667504714016336</v>
      </c>
      <c r="N217" s="40">
        <f>C217-G217</f>
        <v>1092500</v>
      </c>
    </row>
    <row r="218" spans="1:14" s="40" customFormat="1" ht="15">
      <c r="A218" s="58"/>
      <c r="B218" s="58"/>
      <c r="C218" s="47"/>
      <c r="D218" s="47"/>
      <c r="E218" s="47"/>
      <c r="F218" s="58"/>
      <c r="G218" s="47"/>
      <c r="H218" s="47"/>
      <c r="I218" s="47"/>
      <c r="J218" s="47"/>
      <c r="K218" s="47"/>
      <c r="L218" s="178"/>
    </row>
    <row r="219" spans="1:14" s="40" customFormat="1" ht="15.75">
      <c r="A219" s="139" t="s">
        <v>163</v>
      </c>
      <c r="B219" s="139"/>
      <c r="C219" s="141"/>
      <c r="D219" s="141"/>
      <c r="E219" s="141"/>
      <c r="F219" s="140"/>
      <c r="G219" s="141"/>
      <c r="H219" s="141"/>
      <c r="I219" s="141"/>
      <c r="J219" s="141"/>
      <c r="K219" s="141"/>
      <c r="L219" s="178"/>
    </row>
    <row r="220" spans="1:14" s="65" customFormat="1" ht="13.5" customHeight="1">
      <c r="A220" s="142"/>
      <c r="B220" s="142"/>
      <c r="C220" s="66"/>
      <c r="D220" s="66"/>
      <c r="E220" s="66"/>
      <c r="F220" s="143"/>
      <c r="G220" s="66"/>
      <c r="H220" s="66"/>
      <c r="I220" s="66"/>
      <c r="J220" s="66"/>
      <c r="K220" s="66"/>
      <c r="L220" s="180"/>
    </row>
    <row r="221" spans="1:14" s="40" customFormat="1" ht="15.75">
      <c r="A221" s="144" t="s">
        <v>164</v>
      </c>
      <c r="B221" s="144"/>
      <c r="C221" s="47"/>
      <c r="D221" s="47"/>
      <c r="E221" s="47"/>
      <c r="F221" s="76"/>
      <c r="G221" s="47"/>
      <c r="H221" s="47"/>
      <c r="I221" s="47"/>
      <c r="J221" s="47"/>
      <c r="K221" s="47"/>
      <c r="L221" s="178"/>
    </row>
    <row r="222" spans="1:14" s="40" customFormat="1" ht="15">
      <c r="A222" s="145" t="s">
        <v>232</v>
      </c>
      <c r="B222" s="58"/>
      <c r="C222" s="49">
        <v>106000</v>
      </c>
      <c r="D222" s="49"/>
      <c r="E222" s="49"/>
      <c r="F222" s="58" t="s">
        <v>165</v>
      </c>
      <c r="G222" s="49">
        <v>53000</v>
      </c>
      <c r="H222" s="49" t="s">
        <v>73</v>
      </c>
      <c r="I222" s="49"/>
      <c r="J222" s="49">
        <v>6014</v>
      </c>
      <c r="K222" s="49"/>
      <c r="L222" s="178"/>
    </row>
    <row r="223" spans="1:14" s="40" customFormat="1" ht="15">
      <c r="A223" s="58" t="s">
        <v>233</v>
      </c>
      <c r="B223" s="58"/>
      <c r="C223" s="49">
        <v>140000</v>
      </c>
      <c r="D223" s="49"/>
      <c r="E223" s="49"/>
      <c r="F223" s="58" t="s">
        <v>165</v>
      </c>
      <c r="G223" s="49">
        <v>21200</v>
      </c>
      <c r="H223" s="49" t="s">
        <v>73</v>
      </c>
      <c r="I223" s="49"/>
      <c r="J223" s="49">
        <v>28175</v>
      </c>
      <c r="K223" s="49"/>
      <c r="L223" s="178"/>
    </row>
    <row r="224" spans="1:14" s="40" customFormat="1" ht="15">
      <c r="A224" s="58" t="s">
        <v>166</v>
      </c>
      <c r="B224" s="58"/>
      <c r="C224" s="47">
        <v>106000</v>
      </c>
      <c r="D224" s="47"/>
      <c r="E224" s="47"/>
      <c r="F224" s="58" t="s">
        <v>165</v>
      </c>
      <c r="G224" s="47">
        <v>42400</v>
      </c>
      <c r="H224" s="47" t="s">
        <v>22</v>
      </c>
      <c r="I224" s="47"/>
      <c r="J224" s="49">
        <v>10120</v>
      </c>
      <c r="K224" s="47"/>
      <c r="L224" s="178"/>
    </row>
    <row r="225" spans="1:12" s="40" customFormat="1" ht="15.75">
      <c r="A225" s="58" t="s">
        <v>290</v>
      </c>
      <c r="B225" s="58"/>
      <c r="C225" s="47">
        <v>0</v>
      </c>
      <c r="D225" s="47"/>
      <c r="E225" s="47"/>
      <c r="F225" s="58" t="s">
        <v>165</v>
      </c>
      <c r="G225" s="47">
        <v>21200</v>
      </c>
      <c r="H225" s="49" t="s">
        <v>73</v>
      </c>
      <c r="I225" s="47"/>
      <c r="J225" s="49">
        <v>58370</v>
      </c>
      <c r="K225" s="47"/>
      <c r="L225" s="178"/>
    </row>
    <row r="226" spans="1:12" s="40" customFormat="1" ht="15.75">
      <c r="A226" s="58" t="s">
        <v>266</v>
      </c>
      <c r="B226" s="58"/>
      <c r="C226" s="47">
        <v>53000</v>
      </c>
      <c r="D226" s="47"/>
      <c r="E226" s="47"/>
      <c r="F226" s="58" t="s">
        <v>165</v>
      </c>
      <c r="G226" s="47">
        <v>59360</v>
      </c>
      <c r="H226" s="49" t="s">
        <v>73</v>
      </c>
      <c r="I226" s="47"/>
      <c r="J226" s="49">
        <v>1500</v>
      </c>
      <c r="K226" s="47"/>
      <c r="L226" s="178"/>
    </row>
    <row r="227" spans="1:12" s="40" customFormat="1" ht="15.75">
      <c r="A227" s="45" t="s">
        <v>234</v>
      </c>
      <c r="B227" s="58"/>
      <c r="C227" s="47">
        <v>106000</v>
      </c>
      <c r="D227" s="47"/>
      <c r="E227" s="47"/>
      <c r="F227" s="58"/>
      <c r="G227" s="47">
        <v>84800</v>
      </c>
      <c r="H227" s="49" t="s">
        <v>73</v>
      </c>
      <c r="I227" s="47"/>
      <c r="J227" s="49">
        <v>0</v>
      </c>
      <c r="K227" s="47"/>
      <c r="L227" s="178"/>
    </row>
    <row r="228" spans="1:12" s="40" customFormat="1" ht="15.75">
      <c r="A228" s="45" t="s">
        <v>235</v>
      </c>
      <c r="B228" s="58"/>
      <c r="C228" s="47">
        <v>636</v>
      </c>
      <c r="D228" s="47"/>
      <c r="E228" s="47"/>
      <c r="F228" s="58"/>
      <c r="G228" s="47"/>
      <c r="H228" s="49"/>
      <c r="I228" s="47"/>
      <c r="J228" s="49"/>
      <c r="K228" s="47"/>
      <c r="L228" s="178"/>
    </row>
    <row r="229" spans="1:12" s="40" customFormat="1" ht="15.75">
      <c r="A229" s="45" t="s">
        <v>167</v>
      </c>
      <c r="B229" s="58"/>
      <c r="C229" s="47">
        <v>152200</v>
      </c>
      <c r="D229" s="47"/>
      <c r="E229" s="47"/>
      <c r="F229" s="58" t="s">
        <v>165</v>
      </c>
      <c r="G229" s="47">
        <v>63600</v>
      </c>
      <c r="H229" s="47" t="s">
        <v>22</v>
      </c>
      <c r="I229" s="47"/>
      <c r="J229" s="47">
        <v>101053.75999999999</v>
      </c>
      <c r="K229" s="47"/>
      <c r="L229" s="178"/>
    </row>
    <row r="230" spans="1:12" s="40" customFormat="1" ht="15.75">
      <c r="A230" s="146" t="s">
        <v>169</v>
      </c>
      <c r="B230" s="92"/>
      <c r="C230" s="47">
        <v>106000</v>
      </c>
      <c r="D230" s="47"/>
      <c r="E230" s="47"/>
      <c r="F230" s="147" t="s">
        <v>168</v>
      </c>
      <c r="G230" s="47">
        <v>106000</v>
      </c>
      <c r="H230" s="49" t="s">
        <v>73</v>
      </c>
      <c r="I230" s="47"/>
      <c r="J230" s="49">
        <v>40949.599999999999</v>
      </c>
      <c r="K230" s="47"/>
      <c r="L230" s="178"/>
    </row>
    <row r="231" spans="1:12" s="40" customFormat="1" ht="15.75">
      <c r="A231" s="146" t="s">
        <v>170</v>
      </c>
      <c r="B231" s="92"/>
      <c r="C231" s="47"/>
      <c r="D231" s="47"/>
      <c r="E231" s="47"/>
      <c r="F231" s="147"/>
      <c r="G231" s="47"/>
      <c r="H231" s="47"/>
      <c r="I231" s="47"/>
      <c r="J231" s="47"/>
      <c r="K231" s="47"/>
      <c r="L231" s="178"/>
    </row>
    <row r="232" spans="1:12" s="151" customFormat="1" ht="15.75">
      <c r="A232" s="97" t="s">
        <v>171</v>
      </c>
      <c r="B232" s="148"/>
      <c r="C232" s="49">
        <v>500000</v>
      </c>
      <c r="D232" s="49"/>
      <c r="E232" s="49"/>
      <c r="F232" s="149"/>
      <c r="G232" s="49">
        <v>400000</v>
      </c>
      <c r="H232" s="49" t="s">
        <v>73</v>
      </c>
      <c r="I232" s="49"/>
      <c r="J232" s="49">
        <v>364276.38</v>
      </c>
      <c r="K232" s="150"/>
      <c r="L232" s="182"/>
    </row>
    <row r="233" spans="1:12" s="40" customFormat="1" ht="15">
      <c r="A233" s="97" t="s">
        <v>172</v>
      </c>
      <c r="B233" s="92"/>
      <c r="C233" s="47">
        <v>400000</v>
      </c>
      <c r="D233" s="47"/>
      <c r="E233" s="47"/>
      <c r="F233" s="147" t="s">
        <v>120</v>
      </c>
      <c r="G233" s="47">
        <v>300000</v>
      </c>
      <c r="H233" s="49" t="s">
        <v>73</v>
      </c>
      <c r="I233" s="47"/>
      <c r="J233" s="49">
        <v>484175.77</v>
      </c>
      <c r="K233" s="47"/>
      <c r="L233" s="178"/>
    </row>
    <row r="234" spans="1:12" s="40" customFormat="1" ht="15">
      <c r="A234" s="97" t="s">
        <v>236</v>
      </c>
      <c r="B234" s="92"/>
      <c r="C234" s="47">
        <v>120000</v>
      </c>
      <c r="D234" s="47"/>
      <c r="E234" s="47"/>
      <c r="F234" s="147"/>
      <c r="G234" s="47"/>
      <c r="H234" s="49"/>
      <c r="I234" s="47"/>
      <c r="J234" s="49"/>
      <c r="K234" s="47"/>
      <c r="L234" s="178"/>
    </row>
    <row r="235" spans="1:12" s="40" customFormat="1" ht="15">
      <c r="A235" s="97" t="s">
        <v>237</v>
      </c>
      <c r="B235" s="92"/>
      <c r="C235" s="47">
        <v>100000</v>
      </c>
      <c r="D235" s="47"/>
      <c r="E235" s="47"/>
      <c r="F235" s="147"/>
      <c r="G235" s="47"/>
      <c r="H235" s="49"/>
      <c r="I235" s="47"/>
      <c r="J235" s="49"/>
      <c r="K235" s="47"/>
      <c r="L235" s="178"/>
    </row>
    <row r="236" spans="1:12" s="40" customFormat="1" ht="15">
      <c r="A236" s="97" t="s">
        <v>238</v>
      </c>
      <c r="B236" s="92"/>
      <c r="C236" s="47">
        <v>100000</v>
      </c>
      <c r="D236" s="47"/>
      <c r="E236" s="47"/>
      <c r="F236" s="147"/>
      <c r="G236" s="47"/>
      <c r="H236" s="49"/>
      <c r="I236" s="47"/>
      <c r="J236" s="49"/>
      <c r="K236" s="47"/>
      <c r="L236" s="178"/>
    </row>
    <row r="237" spans="1:12" s="151" customFormat="1" ht="15.75">
      <c r="A237" s="97" t="s">
        <v>173</v>
      </c>
      <c r="B237" s="148"/>
      <c r="C237" s="49">
        <v>0</v>
      </c>
      <c r="D237" s="49"/>
      <c r="E237" s="49"/>
      <c r="F237" s="149"/>
      <c r="G237" s="49">
        <v>200000</v>
      </c>
      <c r="H237" s="49" t="s">
        <v>73</v>
      </c>
      <c r="I237" s="49"/>
      <c r="J237" s="49">
        <v>47423.67</v>
      </c>
      <c r="K237" s="150"/>
      <c r="L237" s="182"/>
    </row>
    <row r="238" spans="1:12" s="151" customFormat="1" ht="15.75">
      <c r="A238" s="97" t="s">
        <v>174</v>
      </c>
      <c r="B238" s="148"/>
      <c r="C238" s="49">
        <v>0</v>
      </c>
      <c r="D238" s="49"/>
      <c r="E238" s="49"/>
      <c r="F238" s="149"/>
      <c r="G238" s="49">
        <v>150000</v>
      </c>
      <c r="H238" s="49" t="s">
        <v>73</v>
      </c>
      <c r="I238" s="49"/>
      <c r="J238" s="49">
        <v>37157.910000000003</v>
      </c>
      <c r="K238" s="150"/>
      <c r="L238" s="182"/>
    </row>
    <row r="239" spans="1:12" s="40" customFormat="1" ht="15">
      <c r="A239" s="97" t="s">
        <v>175</v>
      </c>
      <c r="B239" s="97"/>
      <c r="C239" s="47">
        <v>0</v>
      </c>
      <c r="D239" s="47"/>
      <c r="E239" s="47"/>
      <c r="F239" s="100" t="s">
        <v>117</v>
      </c>
      <c r="G239" s="47">
        <v>150000</v>
      </c>
      <c r="H239" s="49" t="s">
        <v>73</v>
      </c>
      <c r="I239" s="47"/>
      <c r="J239" s="49">
        <v>0</v>
      </c>
      <c r="K239" s="47"/>
      <c r="L239" s="178"/>
    </row>
    <row r="240" spans="1:12" s="40" customFormat="1" ht="15.75">
      <c r="A240" s="146" t="s">
        <v>176</v>
      </c>
      <c r="B240" s="92"/>
      <c r="C240" s="47"/>
      <c r="D240" s="47"/>
      <c r="E240" s="47"/>
      <c r="F240" s="147"/>
      <c r="G240" s="47"/>
      <c r="H240" s="47"/>
      <c r="I240" s="47"/>
      <c r="J240" s="47"/>
      <c r="K240" s="47"/>
      <c r="L240" s="178"/>
    </row>
    <row r="241" spans="1:15" s="40" customFormat="1" ht="15">
      <c r="A241" s="97" t="s">
        <v>177</v>
      </c>
      <c r="B241" s="92"/>
      <c r="C241" s="47">
        <v>100000</v>
      </c>
      <c r="D241" s="47"/>
      <c r="E241" s="47"/>
      <c r="F241" s="100" t="s">
        <v>168</v>
      </c>
      <c r="G241" s="47">
        <v>106000</v>
      </c>
      <c r="H241" s="49" t="s">
        <v>73</v>
      </c>
      <c r="I241" s="47"/>
      <c r="J241" s="49">
        <v>26023.32</v>
      </c>
      <c r="K241" s="47"/>
      <c r="L241" s="178"/>
    </row>
    <row r="242" spans="1:15" s="40" customFormat="1" ht="15">
      <c r="A242" s="97" t="s">
        <v>291</v>
      </c>
      <c r="B242" s="92"/>
      <c r="C242" s="47">
        <v>100000</v>
      </c>
      <c r="D242" s="47"/>
      <c r="E242" s="47"/>
      <c r="F242" s="100"/>
      <c r="G242" s="47">
        <v>0</v>
      </c>
      <c r="H242" s="49" t="s">
        <v>73</v>
      </c>
      <c r="I242" s="47"/>
      <c r="J242" s="47">
        <v>32809.64</v>
      </c>
      <c r="K242" s="47"/>
      <c r="L242" s="178"/>
    </row>
    <row r="243" spans="1:15" s="40" customFormat="1" ht="15">
      <c r="A243" s="97" t="s">
        <v>270</v>
      </c>
      <c r="B243" s="92"/>
      <c r="C243" s="47">
        <v>15900</v>
      </c>
      <c r="D243" s="47"/>
      <c r="E243" s="47"/>
      <c r="F243" s="100" t="s">
        <v>168</v>
      </c>
      <c r="G243" s="47">
        <v>15900</v>
      </c>
      <c r="H243" s="49" t="s">
        <v>73</v>
      </c>
      <c r="I243" s="47"/>
      <c r="J243" s="49">
        <v>0</v>
      </c>
      <c r="K243" s="47"/>
      <c r="L243" s="178"/>
    </row>
    <row r="244" spans="1:15" s="40" customFormat="1" ht="15.75">
      <c r="A244" s="105" t="s">
        <v>178</v>
      </c>
      <c r="B244" s="97"/>
      <c r="C244" s="47"/>
      <c r="D244" s="47"/>
      <c r="E244" s="47"/>
      <c r="F244" s="100"/>
      <c r="G244" s="47"/>
      <c r="H244" s="47"/>
      <c r="I244" s="47"/>
      <c r="J244" s="47"/>
      <c r="K244" s="47"/>
      <c r="L244" s="178"/>
    </row>
    <row r="245" spans="1:15" s="151" customFormat="1" ht="15.75">
      <c r="A245" s="97" t="s">
        <v>292</v>
      </c>
      <c r="B245" s="148"/>
      <c r="C245" s="150">
        <v>530000</v>
      </c>
      <c r="D245" s="150"/>
      <c r="E245" s="150"/>
      <c r="F245" s="149"/>
      <c r="G245" s="150">
        <v>848000</v>
      </c>
      <c r="H245" s="49" t="s">
        <v>73</v>
      </c>
      <c r="I245" s="150"/>
      <c r="J245" s="49">
        <v>392071.15</v>
      </c>
      <c r="K245" s="150"/>
      <c r="L245" s="182"/>
    </row>
    <row r="246" spans="1:15" s="40" customFormat="1" ht="15">
      <c r="A246" s="97" t="s">
        <v>179</v>
      </c>
      <c r="B246" s="92"/>
      <c r="C246" s="47">
        <v>235320</v>
      </c>
      <c r="D246" s="47"/>
      <c r="E246" s="47"/>
      <c r="F246" s="100"/>
      <c r="G246" s="47">
        <v>106000</v>
      </c>
      <c r="H246" s="49" t="s">
        <v>73</v>
      </c>
      <c r="I246" s="47"/>
      <c r="J246" s="49">
        <v>89014.399999999994</v>
      </c>
      <c r="K246" s="47"/>
      <c r="L246" s="178"/>
    </row>
    <row r="247" spans="1:15" s="40" customFormat="1" ht="15.75">
      <c r="A247" s="105" t="s">
        <v>180</v>
      </c>
      <c r="B247" s="92"/>
      <c r="C247" s="47"/>
      <c r="D247" s="47"/>
      <c r="E247" s="47"/>
      <c r="F247" s="100"/>
      <c r="G247" s="47">
        <v>212000</v>
      </c>
      <c r="H247" s="49" t="s">
        <v>73</v>
      </c>
      <c r="I247" s="47"/>
      <c r="J247" s="49"/>
      <c r="K247" s="47"/>
      <c r="L247" s="178"/>
      <c r="O247" s="97" t="s">
        <v>240</v>
      </c>
    </row>
    <row r="248" spans="1:15" s="40" customFormat="1" ht="15">
      <c r="A248" s="97" t="s">
        <v>241</v>
      </c>
      <c r="B248" s="97"/>
      <c r="C248" s="47">
        <v>50000</v>
      </c>
      <c r="D248" s="47"/>
      <c r="E248" s="47"/>
      <c r="F248" s="100"/>
      <c r="G248" s="47">
        <v>0</v>
      </c>
      <c r="H248" s="47"/>
      <c r="I248" s="47"/>
      <c r="J248" s="49">
        <v>19851.64</v>
      </c>
      <c r="K248" s="47"/>
      <c r="L248" s="178"/>
    </row>
    <row r="249" spans="1:15" s="151" customFormat="1" ht="15.75" hidden="1">
      <c r="A249" s="97" t="s">
        <v>181</v>
      </c>
      <c r="B249" s="148"/>
      <c r="C249" s="150">
        <v>0</v>
      </c>
      <c r="D249" s="150"/>
      <c r="E249" s="150"/>
      <c r="F249" s="149"/>
      <c r="G249" s="150">
        <v>0</v>
      </c>
      <c r="H249" s="150"/>
      <c r="I249" s="150"/>
      <c r="J249" s="49">
        <v>0</v>
      </c>
      <c r="K249" s="150"/>
      <c r="L249" s="182"/>
    </row>
    <row r="250" spans="1:15" s="40" customFormat="1" ht="15.75">
      <c r="A250" s="105" t="s">
        <v>182</v>
      </c>
      <c r="B250" s="105"/>
      <c r="C250" s="47"/>
      <c r="D250" s="47"/>
      <c r="E250" s="47"/>
      <c r="F250" s="100"/>
      <c r="G250" s="47"/>
      <c r="H250" s="47"/>
      <c r="I250" s="47"/>
      <c r="J250" s="47"/>
      <c r="K250" s="47"/>
      <c r="L250" s="178"/>
    </row>
    <row r="251" spans="1:15" s="40" customFormat="1" ht="15">
      <c r="A251" s="97" t="s">
        <v>183</v>
      </c>
      <c r="B251" s="92"/>
      <c r="C251" s="47">
        <v>265200</v>
      </c>
      <c r="D251" s="47"/>
      <c r="E251" s="47"/>
      <c r="F251" s="100" t="s">
        <v>168</v>
      </c>
      <c r="G251" s="47">
        <v>265000</v>
      </c>
      <c r="H251" s="49" t="s">
        <v>73</v>
      </c>
      <c r="I251" s="47"/>
      <c r="J251" s="49">
        <v>207428.84</v>
      </c>
      <c r="K251" s="47"/>
      <c r="L251" s="178"/>
    </row>
    <row r="252" spans="1:15" s="40" customFormat="1" ht="15.75">
      <c r="A252" s="105" t="s">
        <v>186</v>
      </c>
      <c r="B252" s="105"/>
      <c r="C252" s="47"/>
      <c r="D252" s="47"/>
      <c r="E252" s="47"/>
      <c r="F252" s="100"/>
      <c r="G252" s="47"/>
      <c r="H252" s="47"/>
      <c r="I252" s="47"/>
      <c r="J252" s="47"/>
      <c r="K252" s="47"/>
      <c r="L252" s="178"/>
    </row>
    <row r="253" spans="1:15" s="40" customFormat="1" ht="15">
      <c r="A253" s="97" t="s">
        <v>239</v>
      </c>
      <c r="B253" s="97"/>
      <c r="C253" s="47">
        <v>300000</v>
      </c>
      <c r="D253" s="47"/>
      <c r="E253" s="47"/>
      <c r="F253" s="100" t="s">
        <v>117</v>
      </c>
      <c r="G253" s="47">
        <v>0</v>
      </c>
      <c r="H253" s="47"/>
      <c r="I253" s="47"/>
      <c r="J253" s="49">
        <v>0</v>
      </c>
      <c r="K253" s="47"/>
      <c r="L253" s="178"/>
    </row>
    <row r="254" spans="1:15" s="40" customFormat="1" ht="15">
      <c r="A254" s="97"/>
      <c r="B254" s="97"/>
      <c r="C254" s="47"/>
      <c r="D254" s="47"/>
      <c r="E254" s="47"/>
      <c r="F254" s="100"/>
      <c r="G254" s="47"/>
      <c r="H254" s="47"/>
      <c r="I254" s="47"/>
      <c r="J254" s="49"/>
      <c r="K254" s="47"/>
      <c r="L254" s="178"/>
    </row>
    <row r="255" spans="1:15" s="40" customFormat="1" ht="15.75">
      <c r="A255" s="55" t="s">
        <v>184</v>
      </c>
      <c r="C255" s="47">
        <v>21200</v>
      </c>
      <c r="D255" s="47"/>
      <c r="E255" s="47"/>
      <c r="F255" s="147" t="s">
        <v>185</v>
      </c>
      <c r="G255" s="47">
        <v>21200</v>
      </c>
      <c r="H255" s="49" t="s">
        <v>73</v>
      </c>
      <c r="I255" s="47"/>
      <c r="J255" s="49">
        <v>0</v>
      </c>
      <c r="K255" s="47"/>
      <c r="L255" s="178"/>
    </row>
    <row r="256" spans="1:15" s="40" customFormat="1" ht="12.75" customHeight="1">
      <c r="A256" s="97"/>
      <c r="B256" s="97"/>
      <c r="C256" s="47"/>
      <c r="D256" s="47"/>
      <c r="E256" s="47"/>
      <c r="F256" s="100"/>
      <c r="G256" s="47"/>
      <c r="H256" s="47"/>
      <c r="I256" s="47"/>
      <c r="J256" s="47"/>
      <c r="K256" s="47"/>
      <c r="L256" s="178"/>
    </row>
    <row r="257" spans="1:14" s="40" customFormat="1" ht="17.25" customHeight="1">
      <c r="A257" s="45"/>
      <c r="B257" s="91"/>
      <c r="C257" s="152">
        <f>SUM(C222:C256)</f>
        <v>3607456</v>
      </c>
      <c r="D257" s="57"/>
      <c r="E257" s="57"/>
      <c r="F257" s="130"/>
      <c r="G257" s="152">
        <f>SUM(G222:G256)</f>
        <v>3225660</v>
      </c>
      <c r="H257" s="57"/>
      <c r="I257" s="57"/>
      <c r="J257" s="152">
        <f>SUM(J222:J256)</f>
        <v>1946415.0799999996</v>
      </c>
      <c r="K257" s="57"/>
      <c r="L257" s="178"/>
    </row>
    <row r="258" spans="1:14" s="151" customFormat="1" ht="12.75" customHeight="1">
      <c r="A258" s="149"/>
      <c r="B258" s="148"/>
      <c r="C258" s="150"/>
      <c r="D258" s="150"/>
      <c r="E258" s="150"/>
      <c r="F258" s="149"/>
      <c r="G258" s="150"/>
      <c r="H258" s="150"/>
      <c r="I258" s="150"/>
      <c r="J258" s="150"/>
      <c r="K258" s="150"/>
      <c r="L258" s="182"/>
    </row>
    <row r="259" spans="1:14" s="40" customFormat="1" ht="15.75">
      <c r="A259" s="139" t="s">
        <v>187</v>
      </c>
      <c r="B259" s="139"/>
      <c r="C259" s="153">
        <f>C257</f>
        <v>3607456</v>
      </c>
      <c r="D259" s="153"/>
      <c r="E259" s="153"/>
      <c r="F259" s="140"/>
      <c r="G259" s="153">
        <f>G257</f>
        <v>3225660</v>
      </c>
      <c r="H259" s="153"/>
      <c r="I259" s="153"/>
      <c r="J259" s="153">
        <f>J257</f>
        <v>1946415.0799999996</v>
      </c>
      <c r="K259" s="153"/>
      <c r="L259" s="178">
        <f t="shared" ref="L259" si="16">(C259-G259)/G259*100%</f>
        <v>0.1183621336408673</v>
      </c>
      <c r="N259" s="40">
        <f>C259-G259</f>
        <v>381796</v>
      </c>
    </row>
    <row r="260" spans="1:14" s="40" customFormat="1" ht="15.75">
      <c r="A260" s="154" t="s">
        <v>188</v>
      </c>
      <c r="B260" s="154"/>
      <c r="C260" s="156"/>
      <c r="D260" s="156"/>
      <c r="E260" s="156"/>
      <c r="F260" s="155"/>
      <c r="G260" s="156"/>
      <c r="H260" s="156"/>
      <c r="I260" s="156"/>
      <c r="J260" s="156"/>
      <c r="K260" s="156"/>
      <c r="L260" s="178"/>
    </row>
    <row r="261" spans="1:14" s="40" customFormat="1" ht="15">
      <c r="A261" s="92" t="s">
        <v>189</v>
      </c>
      <c r="B261" s="92"/>
      <c r="C261" s="47">
        <v>10000</v>
      </c>
      <c r="D261" s="47"/>
      <c r="E261" s="47"/>
      <c r="F261" s="130"/>
      <c r="G261" s="47">
        <v>10000</v>
      </c>
      <c r="H261" s="49" t="s">
        <v>73</v>
      </c>
      <c r="I261" s="47"/>
      <c r="J261" s="49">
        <v>51920</v>
      </c>
      <c r="K261" s="47"/>
      <c r="L261" s="178"/>
    </row>
    <row r="262" spans="1:14" s="40" customFormat="1" ht="15">
      <c r="A262" s="92" t="s">
        <v>191</v>
      </c>
      <c r="B262" s="92"/>
      <c r="C262" s="47">
        <v>156000</v>
      </c>
      <c r="D262" s="47"/>
      <c r="E262" s="47"/>
      <c r="F262" s="130"/>
      <c r="G262" s="47">
        <v>156000</v>
      </c>
      <c r="H262" s="49" t="s">
        <v>73</v>
      </c>
      <c r="I262" s="47"/>
      <c r="J262" s="49">
        <v>96501.52</v>
      </c>
      <c r="K262" s="47"/>
      <c r="L262" s="178"/>
    </row>
    <row r="263" spans="1:14" s="40" customFormat="1" ht="15">
      <c r="A263" s="92" t="s">
        <v>192</v>
      </c>
      <c r="B263" s="92"/>
      <c r="C263" s="47">
        <v>130000</v>
      </c>
      <c r="D263" s="47"/>
      <c r="E263" s="47"/>
      <c r="F263" s="130"/>
      <c r="G263" s="47">
        <v>120000</v>
      </c>
      <c r="H263" s="49" t="s">
        <v>73</v>
      </c>
      <c r="I263" s="47"/>
      <c r="J263" s="49">
        <v>125000</v>
      </c>
      <c r="K263" s="47"/>
      <c r="L263" s="178"/>
    </row>
    <row r="264" spans="1:14" s="40" customFormat="1" ht="15">
      <c r="A264" s="92" t="s">
        <v>193</v>
      </c>
      <c r="B264" s="92"/>
      <c r="C264" s="47">
        <v>30000</v>
      </c>
      <c r="D264" s="47"/>
      <c r="E264" s="47"/>
      <c r="F264" s="130"/>
      <c r="G264" s="47">
        <v>20000</v>
      </c>
      <c r="H264" s="49" t="s">
        <v>73</v>
      </c>
      <c r="I264" s="47"/>
      <c r="J264" s="49">
        <v>0</v>
      </c>
      <c r="K264" s="47"/>
      <c r="L264" s="178"/>
    </row>
    <row r="265" spans="1:14" s="40" customFormat="1" ht="15">
      <c r="A265" s="92" t="s">
        <v>194</v>
      </c>
      <c r="B265" s="157" t="s">
        <v>116</v>
      </c>
      <c r="C265" s="47">
        <v>600000</v>
      </c>
      <c r="D265" s="47"/>
      <c r="E265" s="47"/>
      <c r="F265" s="158"/>
      <c r="G265" s="47">
        <v>500000</v>
      </c>
      <c r="H265" s="49" t="s">
        <v>73</v>
      </c>
      <c r="I265" s="47"/>
      <c r="J265" s="49">
        <v>504171.58</v>
      </c>
      <c r="K265" s="47"/>
      <c r="L265" s="178"/>
    </row>
    <row r="266" spans="1:14" s="40" customFormat="1" ht="15">
      <c r="A266" s="92" t="s">
        <v>195</v>
      </c>
      <c r="B266" s="159" t="s">
        <v>113</v>
      </c>
      <c r="C266" s="47">
        <v>1000000</v>
      </c>
      <c r="D266" s="47"/>
      <c r="E266" s="47"/>
      <c r="F266" s="160"/>
      <c r="G266" s="47">
        <v>600000</v>
      </c>
      <c r="H266" s="49" t="s">
        <v>73</v>
      </c>
      <c r="I266" s="47"/>
      <c r="J266" s="47">
        <v>604615</v>
      </c>
      <c r="K266" s="47"/>
      <c r="L266" s="178"/>
    </row>
    <row r="267" spans="1:14" s="40" customFormat="1" ht="15">
      <c r="A267" s="161" t="s">
        <v>196</v>
      </c>
      <c r="B267" s="159"/>
      <c r="C267" s="47">
        <v>0</v>
      </c>
      <c r="D267" s="47"/>
      <c r="E267" s="47"/>
      <c r="F267" s="160"/>
      <c r="G267" s="47">
        <v>0</v>
      </c>
      <c r="H267" s="47"/>
      <c r="I267" s="47"/>
      <c r="J267" s="75"/>
      <c r="K267" s="47"/>
      <c r="L267" s="178"/>
    </row>
    <row r="268" spans="1:14" s="40" customFormat="1" ht="15">
      <c r="A268" s="91" t="s">
        <v>264</v>
      </c>
      <c r="B268" s="91"/>
      <c r="C268" s="47">
        <v>0</v>
      </c>
      <c r="D268" s="47"/>
      <c r="E268" s="47"/>
      <c r="F268" s="130"/>
      <c r="G268" s="47">
        <v>800000</v>
      </c>
      <c r="H268" s="49" t="s">
        <v>73</v>
      </c>
      <c r="I268" s="47"/>
      <c r="J268" s="49">
        <v>738532.41</v>
      </c>
      <c r="K268" s="47"/>
      <c r="L268" s="178"/>
    </row>
    <row r="269" spans="1:14" s="40" customFormat="1" ht="15">
      <c r="A269" s="92" t="s">
        <v>197</v>
      </c>
      <c r="B269" s="92"/>
      <c r="C269" s="47">
        <v>20000</v>
      </c>
      <c r="D269" s="47"/>
      <c r="E269" s="47"/>
      <c r="F269" s="147"/>
      <c r="G269" s="47">
        <v>30000</v>
      </c>
      <c r="H269" s="49" t="s">
        <v>73</v>
      </c>
      <c r="I269" s="47"/>
      <c r="J269" s="49">
        <v>30000</v>
      </c>
      <c r="K269" s="47"/>
      <c r="L269" s="178"/>
    </row>
    <row r="270" spans="1:14" s="40" customFormat="1" ht="15">
      <c r="A270" s="91" t="s">
        <v>198</v>
      </c>
      <c r="B270" s="91"/>
      <c r="C270" s="47">
        <v>0</v>
      </c>
      <c r="D270" s="47"/>
      <c r="E270" s="47"/>
      <c r="F270" s="130"/>
      <c r="G270" s="47">
        <v>4000</v>
      </c>
      <c r="H270" s="49" t="s">
        <v>73</v>
      </c>
      <c r="I270" s="47"/>
      <c r="J270" s="49">
        <v>0</v>
      </c>
      <c r="K270" s="47"/>
      <c r="L270" s="178"/>
    </row>
    <row r="271" spans="1:14" s="40" customFormat="1" ht="15">
      <c r="A271" s="92" t="s">
        <v>199</v>
      </c>
      <c r="B271" s="92"/>
      <c r="C271" s="49">
        <v>30000</v>
      </c>
      <c r="D271" s="49"/>
      <c r="E271" s="49"/>
      <c r="F271" s="147"/>
      <c r="G271" s="49">
        <v>30000</v>
      </c>
      <c r="H271" s="49"/>
      <c r="I271" s="47"/>
      <c r="J271" s="49">
        <v>22984.9</v>
      </c>
      <c r="K271" s="47"/>
      <c r="L271" s="178"/>
    </row>
    <row r="272" spans="1:14" s="40" customFormat="1" ht="15">
      <c r="A272" s="92" t="s">
        <v>190</v>
      </c>
      <c r="B272" s="92"/>
      <c r="C272" s="47">
        <v>0</v>
      </c>
      <c r="D272" s="47"/>
      <c r="E272" s="47"/>
      <c r="F272" s="130"/>
      <c r="G272" s="47">
        <v>0</v>
      </c>
      <c r="H272" s="49"/>
      <c r="I272" s="47"/>
      <c r="J272" s="49">
        <v>19960</v>
      </c>
      <c r="K272" s="47"/>
      <c r="L272" s="178"/>
    </row>
    <row r="273" spans="1:14" s="40" customFormat="1" ht="15">
      <c r="A273" s="40" t="s">
        <v>154</v>
      </c>
      <c r="C273" s="47">
        <v>0</v>
      </c>
      <c r="D273" s="47"/>
      <c r="E273" s="47"/>
      <c r="F273" s="130"/>
      <c r="G273" s="47">
        <v>20000</v>
      </c>
      <c r="H273" s="49" t="s">
        <v>73</v>
      </c>
      <c r="I273" s="47"/>
      <c r="J273" s="49">
        <v>0</v>
      </c>
      <c r="K273" s="47"/>
      <c r="L273" s="178"/>
    </row>
    <row r="274" spans="1:14" s="40" customFormat="1" ht="15.75">
      <c r="A274" s="91"/>
      <c r="B274" s="91"/>
      <c r="C274" s="67">
        <f>SUM(C261:C273)</f>
        <v>1976000</v>
      </c>
      <c r="D274" s="57"/>
      <c r="E274" s="57"/>
      <c r="F274" s="130"/>
      <c r="G274" s="67">
        <f>SUM(G261:G273)</f>
        <v>2290000</v>
      </c>
      <c r="H274" s="57"/>
      <c r="I274" s="57"/>
      <c r="J274" s="67">
        <f>SUM(J261:J273)</f>
        <v>2193685.41</v>
      </c>
      <c r="K274" s="57"/>
      <c r="L274" s="178"/>
    </row>
    <row r="275" spans="1:14" s="40" customFormat="1" ht="9.75" customHeight="1">
      <c r="A275" s="91"/>
      <c r="B275" s="91"/>
      <c r="C275" s="47"/>
      <c r="D275" s="47"/>
      <c r="E275" s="47"/>
      <c r="F275" s="130"/>
      <c r="G275" s="47"/>
      <c r="H275" s="47"/>
      <c r="I275" s="47"/>
      <c r="J275" s="47"/>
      <c r="K275" s="47"/>
      <c r="L275" s="178"/>
    </row>
    <row r="276" spans="1:14" s="55" customFormat="1" ht="15.75">
      <c r="A276" s="162" t="s">
        <v>200</v>
      </c>
      <c r="B276" s="162"/>
      <c r="C276" s="156">
        <f>C274</f>
        <v>1976000</v>
      </c>
      <c r="D276" s="156"/>
      <c r="E276" s="156"/>
      <c r="F276" s="163"/>
      <c r="G276" s="156">
        <f>G274</f>
        <v>2290000</v>
      </c>
      <c r="H276" s="156"/>
      <c r="I276" s="156"/>
      <c r="J276" s="156">
        <f>J274</f>
        <v>2193685.41</v>
      </c>
      <c r="K276" s="156"/>
      <c r="L276" s="183">
        <f t="shared" ref="L276" si="17">(C276-G276)/G276*100%</f>
        <v>-0.13711790393013101</v>
      </c>
      <c r="N276" s="55">
        <f>C276-G276</f>
        <v>-314000</v>
      </c>
    </row>
    <row r="277" spans="1:14" ht="9" customHeight="1">
      <c r="A277" s="164"/>
      <c r="B277" s="164"/>
      <c r="F277" s="165"/>
    </row>
    <row r="278" spans="1:14" s="40" customFormat="1" ht="15.75">
      <c r="A278" s="166" t="s">
        <v>201</v>
      </c>
      <c r="B278" s="166"/>
      <c r="C278" s="168"/>
      <c r="D278" s="168"/>
      <c r="E278" s="168"/>
      <c r="F278" s="167"/>
      <c r="G278" s="168"/>
      <c r="H278" s="168"/>
      <c r="I278" s="168"/>
      <c r="J278" s="168"/>
      <c r="K278" s="168"/>
      <c r="L278" s="178"/>
    </row>
    <row r="279" spans="1:14" s="40" customFormat="1" ht="15.75">
      <c r="A279" s="45" t="s">
        <v>202</v>
      </c>
      <c r="B279" s="58"/>
      <c r="C279" s="49">
        <v>120000</v>
      </c>
      <c r="D279" s="49"/>
      <c r="E279" s="49"/>
      <c r="F279" s="58"/>
      <c r="G279" s="49">
        <v>110000</v>
      </c>
      <c r="H279" s="49" t="s">
        <v>73</v>
      </c>
      <c r="I279" s="49"/>
      <c r="J279" s="49">
        <v>60887.35</v>
      </c>
      <c r="K279" s="49"/>
      <c r="L279" s="178"/>
    </row>
    <row r="280" spans="1:14" s="40" customFormat="1" ht="15.75">
      <c r="A280" s="146" t="s">
        <v>203</v>
      </c>
      <c r="B280" s="92"/>
      <c r="C280" s="47">
        <v>20000</v>
      </c>
      <c r="D280" s="47"/>
      <c r="E280" s="47"/>
      <c r="F280" s="130"/>
      <c r="G280" s="47">
        <v>6000</v>
      </c>
      <c r="H280" s="49" t="s">
        <v>73</v>
      </c>
      <c r="I280" s="47"/>
      <c r="J280" s="49">
        <v>3510</v>
      </c>
      <c r="K280" s="47"/>
      <c r="L280" s="178"/>
    </row>
    <row r="281" spans="1:14" s="40" customFormat="1" ht="15.75">
      <c r="A281" s="194" t="s">
        <v>98</v>
      </c>
      <c r="B281" s="58"/>
      <c r="C281" s="47">
        <v>70000</v>
      </c>
      <c r="D281" s="47"/>
      <c r="E281" s="47"/>
      <c r="F281" s="58" t="s">
        <v>94</v>
      </c>
      <c r="G281" s="47">
        <v>55000</v>
      </c>
      <c r="H281" s="49" t="s">
        <v>73</v>
      </c>
      <c r="I281" s="47"/>
      <c r="J281" s="47">
        <v>25640</v>
      </c>
      <c r="K281" s="47"/>
      <c r="L281" s="178"/>
    </row>
    <row r="282" spans="1:14" s="40" customFormat="1" ht="15" customHeight="1">
      <c r="A282" s="45" t="s">
        <v>204</v>
      </c>
      <c r="B282" s="58"/>
      <c r="C282" s="49"/>
      <c r="D282" s="49"/>
      <c r="E282" s="49"/>
      <c r="F282" s="58"/>
      <c r="G282" s="49"/>
      <c r="H282" s="49"/>
      <c r="I282" s="49"/>
      <c r="J282" s="49"/>
      <c r="K282" s="49"/>
      <c r="L282" s="178"/>
    </row>
    <row r="283" spans="1:14" s="40" customFormat="1" ht="15" customHeight="1">
      <c r="A283" s="58" t="s">
        <v>205</v>
      </c>
      <c r="B283" s="58"/>
      <c r="C283" s="49">
        <v>50000</v>
      </c>
      <c r="D283" s="49"/>
      <c r="E283" s="49"/>
      <c r="F283" s="58"/>
      <c r="G283" s="49">
        <v>47500</v>
      </c>
      <c r="H283" s="49" t="s">
        <v>73</v>
      </c>
      <c r="I283" s="49"/>
      <c r="J283" s="49">
        <v>40898.800000000003</v>
      </c>
      <c r="K283" s="49"/>
      <c r="L283" s="178"/>
    </row>
    <row r="284" spans="1:14" s="40" customFormat="1" ht="15" customHeight="1">
      <c r="A284" s="58" t="s">
        <v>206</v>
      </c>
      <c r="B284" s="58"/>
      <c r="C284" s="49">
        <v>40000</v>
      </c>
      <c r="D284" s="49"/>
      <c r="E284" s="49"/>
      <c r="F284" s="58"/>
      <c r="G284" s="49">
        <v>40000</v>
      </c>
      <c r="H284" s="49" t="s">
        <v>73</v>
      </c>
      <c r="I284" s="49"/>
      <c r="J284" s="49">
        <v>15367.6</v>
      </c>
      <c r="K284" s="49"/>
      <c r="L284" s="178"/>
    </row>
    <row r="285" spans="1:14" s="40" customFormat="1" ht="15" customHeight="1">
      <c r="A285" s="58" t="s">
        <v>207</v>
      </c>
      <c r="B285" s="58"/>
      <c r="C285" s="49">
        <v>35000</v>
      </c>
      <c r="D285" s="49"/>
      <c r="E285" s="49"/>
      <c r="F285" s="58"/>
      <c r="G285" s="49">
        <v>32500</v>
      </c>
      <c r="H285" s="49" t="s">
        <v>73</v>
      </c>
      <c r="I285" s="49"/>
      <c r="J285" s="49">
        <v>14962.2</v>
      </c>
      <c r="K285" s="49"/>
      <c r="L285" s="178"/>
    </row>
    <row r="286" spans="1:14" s="40" customFormat="1" ht="15" customHeight="1">
      <c r="A286" s="58" t="s">
        <v>208</v>
      </c>
      <c r="B286" s="58"/>
      <c r="C286" s="49">
        <v>35000</v>
      </c>
      <c r="D286" s="49"/>
      <c r="E286" s="49"/>
      <c r="F286" s="58"/>
      <c r="G286" s="49">
        <v>25500</v>
      </c>
      <c r="H286" s="49" t="s">
        <v>73</v>
      </c>
      <c r="I286" s="49"/>
      <c r="J286" s="49">
        <v>31011</v>
      </c>
      <c r="K286" s="49"/>
      <c r="L286" s="178"/>
    </row>
    <row r="287" spans="1:14" s="40" customFormat="1" ht="15" customHeight="1">
      <c r="A287" s="58" t="s">
        <v>209</v>
      </c>
      <c r="B287" s="58"/>
      <c r="C287" s="49">
        <v>30000</v>
      </c>
      <c r="D287" s="49"/>
      <c r="E287" s="49"/>
      <c r="F287" s="58"/>
      <c r="G287" s="49">
        <v>20000</v>
      </c>
      <c r="H287" s="49" t="s">
        <v>73</v>
      </c>
      <c r="I287" s="49"/>
      <c r="J287" s="49">
        <v>14829.31</v>
      </c>
      <c r="K287" s="49"/>
      <c r="L287" s="178"/>
    </row>
    <row r="288" spans="1:14" s="40" customFormat="1" ht="15" customHeight="1">
      <c r="A288" s="58" t="s">
        <v>271</v>
      </c>
      <c r="B288" s="58"/>
      <c r="C288" s="49">
        <v>10000</v>
      </c>
      <c r="D288" s="49"/>
      <c r="E288" s="49"/>
      <c r="F288" s="58"/>
      <c r="G288" s="49">
        <v>0</v>
      </c>
      <c r="H288" s="49"/>
      <c r="I288" s="49"/>
      <c r="J288" s="49">
        <v>0</v>
      </c>
      <c r="K288" s="49"/>
      <c r="L288" s="178"/>
    </row>
    <row r="289" spans="1:14" s="40" customFormat="1" ht="15" customHeight="1">
      <c r="A289" s="58" t="s">
        <v>210</v>
      </c>
      <c r="B289" s="58"/>
      <c r="C289" s="49">
        <v>3000</v>
      </c>
      <c r="D289" s="49"/>
      <c r="E289" s="49"/>
      <c r="F289" s="58"/>
      <c r="G289" s="49">
        <v>3000</v>
      </c>
      <c r="H289" s="49" t="s">
        <v>73</v>
      </c>
      <c r="I289" s="49"/>
      <c r="J289" s="49">
        <v>1649.2</v>
      </c>
      <c r="K289" s="49"/>
      <c r="L289" s="178"/>
    </row>
    <row r="290" spans="1:14" s="40" customFormat="1" ht="15" customHeight="1">
      <c r="A290" s="58" t="s">
        <v>211</v>
      </c>
      <c r="B290" s="58"/>
      <c r="C290" s="49">
        <v>0</v>
      </c>
      <c r="D290" s="49"/>
      <c r="E290" s="49"/>
      <c r="F290" s="58"/>
      <c r="G290" s="49">
        <v>1500</v>
      </c>
      <c r="H290" s="49" t="s">
        <v>73</v>
      </c>
      <c r="I290" s="49"/>
      <c r="J290" s="49">
        <v>570</v>
      </c>
      <c r="K290" s="49"/>
      <c r="L290" s="178"/>
    </row>
    <row r="291" spans="1:14" s="40" customFormat="1" ht="15.75">
      <c r="A291" s="45" t="s">
        <v>212</v>
      </c>
      <c r="B291" s="58"/>
      <c r="C291" s="49">
        <v>5000</v>
      </c>
      <c r="D291" s="49"/>
      <c r="E291" s="49"/>
      <c r="F291" s="58"/>
      <c r="G291" s="49">
        <v>10000</v>
      </c>
      <c r="H291" s="49" t="s">
        <v>73</v>
      </c>
      <c r="I291" s="49"/>
      <c r="J291" s="49">
        <v>1650</v>
      </c>
      <c r="K291" s="49"/>
      <c r="L291" s="178"/>
    </row>
    <row r="292" spans="1:14" s="40" customFormat="1" ht="15.75">
      <c r="A292" s="105" t="s">
        <v>213</v>
      </c>
      <c r="B292" s="97"/>
      <c r="C292" s="47">
        <v>9000</v>
      </c>
      <c r="D292" s="47"/>
      <c r="E292" s="47"/>
      <c r="F292" s="94"/>
      <c r="G292" s="47">
        <v>9000</v>
      </c>
      <c r="H292" s="49" t="s">
        <v>73</v>
      </c>
      <c r="I292" s="47"/>
      <c r="J292" s="49">
        <v>817.1</v>
      </c>
      <c r="K292" s="47"/>
      <c r="L292" s="178"/>
    </row>
    <row r="293" spans="1:14" s="40" customFormat="1" ht="15.75">
      <c r="A293" s="55" t="s">
        <v>214</v>
      </c>
      <c r="C293" s="47">
        <v>200000</v>
      </c>
      <c r="D293" s="47"/>
      <c r="E293" s="47"/>
      <c r="F293" s="39"/>
      <c r="G293" s="47">
        <v>200000</v>
      </c>
      <c r="H293" s="49" t="s">
        <v>73</v>
      </c>
      <c r="I293" s="47"/>
      <c r="J293" s="49">
        <v>119568</v>
      </c>
      <c r="K293" s="47"/>
      <c r="L293" s="178"/>
    </row>
    <row r="294" spans="1:14" s="125" customFormat="1" ht="15.75">
      <c r="A294" s="80" t="s">
        <v>215</v>
      </c>
      <c r="C294" s="47">
        <v>90000</v>
      </c>
      <c r="D294" s="47"/>
      <c r="E294" s="47"/>
      <c r="F294" s="58"/>
      <c r="G294" s="47">
        <v>90000</v>
      </c>
      <c r="H294" s="49" t="s">
        <v>73</v>
      </c>
      <c r="I294" s="47"/>
      <c r="J294" s="49">
        <v>0</v>
      </c>
      <c r="K294" s="47"/>
      <c r="L294" s="48"/>
    </row>
    <row r="295" spans="1:14" s="40" customFormat="1" ht="15.75">
      <c r="A295" s="55" t="s">
        <v>216</v>
      </c>
      <c r="C295" s="47">
        <v>40000</v>
      </c>
      <c r="D295" s="47"/>
      <c r="E295" s="47"/>
      <c r="F295" s="39"/>
      <c r="G295" s="47">
        <v>40000</v>
      </c>
      <c r="H295" s="49" t="s">
        <v>73</v>
      </c>
      <c r="I295" s="47"/>
      <c r="J295" s="49">
        <v>3800</v>
      </c>
      <c r="K295" s="47"/>
      <c r="L295" s="178"/>
    </row>
    <row r="296" spans="1:14" s="40" customFormat="1" ht="15.75">
      <c r="A296" s="45" t="s">
        <v>217</v>
      </c>
      <c r="B296" s="58"/>
      <c r="C296" s="49">
        <v>30000</v>
      </c>
      <c r="D296" s="49"/>
      <c r="E296" s="49"/>
      <c r="F296" s="58"/>
      <c r="G296" s="49">
        <v>0</v>
      </c>
      <c r="H296" s="49"/>
      <c r="I296" s="49"/>
      <c r="J296" s="49">
        <v>11250</v>
      </c>
      <c r="K296" s="49"/>
      <c r="L296" s="178"/>
    </row>
    <row r="297" spans="1:14" s="40" customFormat="1" ht="15.75">
      <c r="A297" s="169"/>
      <c r="C297" s="67">
        <f>SUM(C279:C296)</f>
        <v>787000</v>
      </c>
      <c r="D297" s="57"/>
      <c r="E297" s="57"/>
      <c r="F297" s="39"/>
      <c r="G297" s="67">
        <f>SUM(G279:G296)</f>
        <v>690000</v>
      </c>
      <c r="H297" s="57"/>
      <c r="I297" s="57"/>
      <c r="J297" s="67">
        <f>SUM(J279:J296)</f>
        <v>346410.56000000006</v>
      </c>
      <c r="K297" s="57"/>
      <c r="L297" s="178"/>
    </row>
    <row r="298" spans="1:14" s="40" customFormat="1" ht="11.25" customHeight="1">
      <c r="A298" s="73"/>
      <c r="B298" s="73"/>
      <c r="C298" s="75"/>
      <c r="D298" s="75"/>
      <c r="E298" s="75"/>
      <c r="F298" s="74"/>
      <c r="G298" s="75"/>
      <c r="H298" s="75"/>
      <c r="I298" s="75"/>
      <c r="J298" s="75"/>
      <c r="K298" s="75"/>
      <c r="L298" s="178"/>
    </row>
    <row r="299" spans="1:14" s="55" customFormat="1" ht="15.75" customHeight="1">
      <c r="A299" s="170" t="s">
        <v>218</v>
      </c>
      <c r="B299" s="170"/>
      <c r="C299" s="168">
        <f>C297</f>
        <v>787000</v>
      </c>
      <c r="D299" s="168"/>
      <c r="E299" s="168"/>
      <c r="F299" s="171"/>
      <c r="G299" s="168">
        <f>G297</f>
        <v>690000</v>
      </c>
      <c r="H299" s="168"/>
      <c r="I299" s="168"/>
      <c r="J299" s="168">
        <f>J297</f>
        <v>346410.56000000006</v>
      </c>
      <c r="K299" s="168"/>
      <c r="L299" s="183">
        <f t="shared" ref="L299" si="18">(C299-G299)/G299*100%</f>
        <v>0.14057971014492754</v>
      </c>
      <c r="N299" s="55">
        <f>C299-G299</f>
        <v>97000</v>
      </c>
    </row>
    <row r="300" spans="1:14" s="55" customFormat="1" ht="8.25" customHeight="1">
      <c r="A300" s="45"/>
      <c r="B300" s="45"/>
      <c r="C300" s="57"/>
      <c r="D300" s="57"/>
      <c r="E300" s="57"/>
      <c r="F300" s="58"/>
      <c r="G300" s="57"/>
      <c r="H300" s="57"/>
      <c r="I300" s="57"/>
      <c r="J300" s="57"/>
      <c r="K300" s="57"/>
      <c r="L300" s="183"/>
    </row>
    <row r="301" spans="1:14" s="40" customFormat="1" ht="15.75">
      <c r="A301" s="55" t="s">
        <v>219</v>
      </c>
      <c r="B301" s="55"/>
      <c r="C301" s="56"/>
      <c r="D301" s="56"/>
      <c r="E301" s="56"/>
      <c r="F301" s="39"/>
      <c r="G301" s="56"/>
      <c r="H301" s="56"/>
      <c r="I301" s="56"/>
      <c r="J301" s="56"/>
      <c r="K301" s="56"/>
      <c r="L301" s="178"/>
    </row>
    <row r="302" spans="1:14" s="40" customFormat="1" ht="15">
      <c r="A302" s="91" t="s">
        <v>275</v>
      </c>
      <c r="B302" s="91"/>
      <c r="C302" s="47">
        <v>400000</v>
      </c>
      <c r="D302" s="47"/>
      <c r="E302" s="47"/>
      <c r="F302" s="130"/>
      <c r="G302" s="47">
        <v>270000</v>
      </c>
      <c r="H302" s="49" t="s">
        <v>73</v>
      </c>
      <c r="I302" s="47"/>
      <c r="J302" s="47">
        <v>141942.63</v>
      </c>
      <c r="K302" s="47"/>
      <c r="L302" s="178"/>
    </row>
    <row r="303" spans="1:14" s="40" customFormat="1" ht="15" hidden="1">
      <c r="A303" s="91" t="s">
        <v>220</v>
      </c>
      <c r="B303" s="91"/>
      <c r="C303" s="47"/>
      <c r="D303" s="47"/>
      <c r="E303" s="47"/>
      <c r="F303" s="130"/>
      <c r="G303" s="47"/>
      <c r="H303" s="47"/>
      <c r="I303" s="47"/>
      <c r="J303" s="47"/>
      <c r="K303" s="47"/>
      <c r="L303" s="178"/>
    </row>
    <row r="304" spans="1:14" s="40" customFormat="1" ht="14.25" customHeight="1">
      <c r="C304" s="67">
        <f>SUM(C302:C303)</f>
        <v>400000</v>
      </c>
      <c r="D304" s="57"/>
      <c r="E304" s="57"/>
      <c r="F304" s="39"/>
      <c r="G304" s="67">
        <f>SUM(G302:G303)</f>
        <v>270000</v>
      </c>
      <c r="H304" s="57"/>
      <c r="I304" s="57"/>
      <c r="J304" s="67">
        <f>SUM(J302:J303)</f>
        <v>141942.63</v>
      </c>
      <c r="K304" s="57"/>
      <c r="L304" s="178"/>
    </row>
    <row r="305" spans="1:16" s="40" customFormat="1" ht="11.25" customHeight="1">
      <c r="C305" s="47"/>
      <c r="D305" s="47"/>
      <c r="E305" s="47"/>
      <c r="F305" s="39"/>
      <c r="G305" s="47"/>
      <c r="H305" s="47"/>
      <c r="I305" s="47"/>
      <c r="J305" s="47"/>
      <c r="K305" s="47"/>
      <c r="L305" s="178"/>
    </row>
    <row r="306" spans="1:16" s="55" customFormat="1" ht="15.75">
      <c r="A306" s="172" t="s">
        <v>273</v>
      </c>
      <c r="B306" s="172"/>
      <c r="C306" s="174">
        <f>C304</f>
        <v>400000</v>
      </c>
      <c r="D306" s="174"/>
      <c r="E306" s="174"/>
      <c r="F306" s="173"/>
      <c r="G306" s="174">
        <f>G304</f>
        <v>270000</v>
      </c>
      <c r="H306" s="174"/>
      <c r="I306" s="174"/>
      <c r="J306" s="174">
        <f>J304</f>
        <v>141942.63</v>
      </c>
      <c r="K306" s="174"/>
      <c r="L306" s="183">
        <f>(C306-G306)/G306*100%</f>
        <v>0.48148148148148145</v>
      </c>
      <c r="N306" s="55">
        <f>C306-G306</f>
        <v>130000</v>
      </c>
    </row>
    <row r="307" spans="1:16" s="40" customFormat="1" ht="10.5" customHeight="1">
      <c r="C307" s="47"/>
      <c r="D307" s="47"/>
      <c r="E307" s="47"/>
      <c r="F307" s="39"/>
      <c r="G307" s="47"/>
      <c r="H307" s="47"/>
      <c r="I307" s="47"/>
      <c r="J307" s="47"/>
      <c r="K307" s="47"/>
      <c r="L307" s="178"/>
    </row>
    <row r="308" spans="1:16" s="40" customFormat="1" ht="15.75">
      <c r="A308" s="55" t="s">
        <v>272</v>
      </c>
      <c r="B308" s="55"/>
      <c r="C308" s="56"/>
      <c r="D308" s="56"/>
      <c r="E308" s="56"/>
      <c r="F308" s="39"/>
      <c r="G308" s="56"/>
      <c r="H308" s="56"/>
      <c r="I308" s="56"/>
      <c r="J308" s="56"/>
      <c r="K308" s="56"/>
      <c r="L308" s="178"/>
    </row>
    <row r="309" spans="1:16" s="40" customFormat="1" ht="15">
      <c r="A309" s="91" t="s">
        <v>276</v>
      </c>
      <c r="B309" s="91"/>
      <c r="C309" s="47">
        <v>250000</v>
      </c>
      <c r="D309" s="47"/>
      <c r="E309" s="47"/>
      <c r="F309" s="130"/>
      <c r="G309" s="47">
        <v>0</v>
      </c>
      <c r="H309" s="49" t="s">
        <v>73</v>
      </c>
      <c r="I309" s="47"/>
      <c r="J309" s="47">
        <v>0</v>
      </c>
      <c r="K309" s="47"/>
      <c r="L309" s="178"/>
    </row>
    <row r="310" spans="1:16" s="40" customFormat="1" ht="15" hidden="1">
      <c r="A310" s="91"/>
      <c r="B310" s="91"/>
      <c r="C310" s="47"/>
      <c r="D310" s="47"/>
      <c r="E310" s="47"/>
      <c r="F310" s="130"/>
      <c r="G310" s="47"/>
      <c r="H310" s="47"/>
      <c r="I310" s="47"/>
      <c r="J310" s="47"/>
      <c r="K310" s="47"/>
      <c r="L310" s="178"/>
    </row>
    <row r="311" spans="1:16" s="40" customFormat="1" ht="14.25" customHeight="1">
      <c r="C311" s="67">
        <f>SUM(C309:C310)</f>
        <v>250000</v>
      </c>
      <c r="D311" s="57"/>
      <c r="E311" s="57"/>
      <c r="F311" s="39"/>
      <c r="G311" s="67">
        <f>SUM(G309:G310)</f>
        <v>0</v>
      </c>
      <c r="H311" s="57"/>
      <c r="I311" s="57"/>
      <c r="J311" s="67">
        <f>SUM(J309:J310)</f>
        <v>0</v>
      </c>
      <c r="K311" s="57"/>
      <c r="L311" s="178"/>
    </row>
    <row r="312" spans="1:16" s="40" customFormat="1" ht="11.25" customHeight="1">
      <c r="C312" s="47"/>
      <c r="D312" s="47"/>
      <c r="E312" s="47"/>
      <c r="F312" s="39"/>
      <c r="G312" s="47"/>
      <c r="H312" s="47"/>
      <c r="I312" s="47"/>
      <c r="J312" s="47"/>
      <c r="K312" s="47"/>
      <c r="L312" s="178"/>
    </row>
    <row r="313" spans="1:16" s="55" customFormat="1" ht="15.75">
      <c r="A313" s="195" t="s">
        <v>274</v>
      </c>
      <c r="B313" s="195"/>
      <c r="C313" s="196">
        <f>C311</f>
        <v>250000</v>
      </c>
      <c r="D313" s="196"/>
      <c r="E313" s="196"/>
      <c r="F313" s="197"/>
      <c r="G313" s="196">
        <f>G311</f>
        <v>0</v>
      </c>
      <c r="H313" s="196"/>
      <c r="I313" s="196"/>
      <c r="J313" s="196">
        <f>J311</f>
        <v>0</v>
      </c>
      <c r="K313" s="196"/>
      <c r="L313" s="198" t="e">
        <f>(C313-G313)/G313*100%</f>
        <v>#DIV/0!</v>
      </c>
      <c r="N313" s="55">
        <f>C313-G313</f>
        <v>250000</v>
      </c>
    </row>
    <row r="314" spans="1:16" s="55" customFormat="1" ht="15.75">
      <c r="A314" s="45"/>
      <c r="B314" s="45"/>
      <c r="C314" s="57"/>
      <c r="D314" s="57"/>
      <c r="E314" s="57"/>
      <c r="F314" s="58"/>
      <c r="G314" s="57"/>
      <c r="H314" s="57"/>
      <c r="I314" s="57"/>
      <c r="J314" s="57"/>
      <c r="K314" s="57"/>
      <c r="L314" s="183"/>
    </row>
    <row r="315" spans="1:16" s="55" customFormat="1" ht="17.25" customHeight="1" thickBot="1">
      <c r="A315" s="175" t="s">
        <v>221</v>
      </c>
      <c r="B315" s="175"/>
      <c r="C315" s="177">
        <f>C94+C114+C217+C259+C276+C299+C306+C313</f>
        <v>11887505.992000001</v>
      </c>
      <c r="D315" s="177"/>
      <c r="E315" s="177"/>
      <c r="F315" s="176"/>
      <c r="G315" s="177">
        <f>G94+G114+G217+G259+G276+G299+G306+G313</f>
        <v>10104297.087200001</v>
      </c>
      <c r="H315" s="177"/>
      <c r="I315" s="177"/>
      <c r="J315" s="177">
        <f>J94+J114+J217+J259+J276+J299+J306+J313</f>
        <v>6691305.1299999999</v>
      </c>
      <c r="K315" s="177"/>
      <c r="L315" s="183"/>
      <c r="N315" s="55">
        <f>SUM(N9:N313)</f>
        <v>1783208.9047999999</v>
      </c>
      <c r="P315" s="55">
        <f>C315-G315</f>
        <v>1783208.9047999997</v>
      </c>
    </row>
    <row r="316" spans="1:16" s="55" customFormat="1" ht="10.5" customHeight="1">
      <c r="A316" s="45"/>
      <c r="B316" s="45"/>
      <c r="C316" s="57"/>
      <c r="D316" s="57"/>
      <c r="E316" s="57"/>
      <c r="F316" s="58"/>
      <c r="G316" s="57"/>
      <c r="H316" s="57"/>
      <c r="I316" s="57"/>
      <c r="J316" s="57"/>
      <c r="K316" s="57"/>
      <c r="L316" s="183"/>
    </row>
    <row r="317" spans="1:16" ht="15.75">
      <c r="A317" s="45" t="s">
        <v>222</v>
      </c>
    </row>
    <row r="319" spans="1:16" ht="15">
      <c r="A319" s="58" t="s">
        <v>223</v>
      </c>
      <c r="C319" s="47">
        <v>0</v>
      </c>
      <c r="D319" s="47"/>
      <c r="E319" s="47"/>
      <c r="G319" s="47">
        <v>1200000</v>
      </c>
      <c r="H319" s="47"/>
      <c r="I319" s="47"/>
      <c r="J319" s="47">
        <v>198970.7</v>
      </c>
      <c r="K319" s="47"/>
    </row>
    <row r="320" spans="1:16" s="69" customFormat="1" ht="15">
      <c r="A320" s="97"/>
      <c r="B320" s="54"/>
      <c r="C320" s="68"/>
      <c r="D320" s="68"/>
      <c r="E320" s="68"/>
      <c r="F320" s="53"/>
      <c r="G320" s="68"/>
      <c r="H320" s="68"/>
      <c r="I320" s="68"/>
      <c r="J320" s="68"/>
      <c r="K320" s="68"/>
      <c r="L320" s="184"/>
    </row>
    <row r="321" spans="1:12" s="69" customFormat="1" ht="16.5" thickBot="1">
      <c r="A321" s="175" t="s">
        <v>224</v>
      </c>
      <c r="B321" s="175"/>
      <c r="C321" s="177">
        <f>SUM(C318:C320)</f>
        <v>0</v>
      </c>
      <c r="D321" s="177"/>
      <c r="E321" s="177"/>
      <c r="F321" s="176"/>
      <c r="G321" s="177">
        <f>SUM(G318:G320)</f>
        <v>1200000</v>
      </c>
      <c r="H321" s="177"/>
      <c r="I321" s="177"/>
      <c r="J321" s="177">
        <f>SUM(J318:J320)</f>
        <v>198970.7</v>
      </c>
      <c r="K321" s="177"/>
      <c r="L321" s="184"/>
    </row>
    <row r="322" spans="1:12" s="69" customFormat="1" ht="15">
      <c r="A322" s="58"/>
      <c r="B322" s="54"/>
      <c r="C322" s="68"/>
      <c r="D322" s="68"/>
      <c r="E322" s="68"/>
      <c r="F322" s="53"/>
      <c r="G322" s="68"/>
      <c r="H322" s="68"/>
      <c r="I322" s="68"/>
      <c r="J322" s="68"/>
      <c r="K322" s="68"/>
      <c r="L322" s="184"/>
    </row>
    <row r="323" spans="1:12" s="69" customFormat="1" ht="15">
      <c r="A323" s="97"/>
      <c r="B323" s="54"/>
      <c r="C323" s="68"/>
      <c r="D323" s="68"/>
      <c r="E323" s="68"/>
      <c r="F323" s="53"/>
      <c r="G323" s="68"/>
      <c r="H323" s="68"/>
      <c r="I323" s="68"/>
      <c r="J323" s="68"/>
      <c r="K323" s="68"/>
      <c r="L323" s="184"/>
    </row>
    <row r="324" spans="1:12" s="69" customFormat="1" ht="15">
      <c r="A324" s="125"/>
      <c r="B324" s="54"/>
      <c r="C324" s="68"/>
      <c r="D324" s="68"/>
      <c r="E324" s="68"/>
      <c r="F324" s="53"/>
      <c r="G324" s="68"/>
      <c r="H324" s="68"/>
      <c r="I324" s="68"/>
      <c r="J324" s="68"/>
      <c r="K324" s="68"/>
      <c r="L324" s="184"/>
    </row>
    <row r="325" spans="1:12" s="69" customFormat="1" ht="15">
      <c r="A325" s="125"/>
      <c r="B325" s="54"/>
      <c r="C325" s="68"/>
      <c r="D325" s="68"/>
      <c r="E325" s="68"/>
      <c r="F325" s="53"/>
      <c r="G325" s="68"/>
      <c r="H325" s="68"/>
      <c r="I325" s="68"/>
      <c r="J325" s="68"/>
      <c r="K325" s="68"/>
      <c r="L325" s="184"/>
    </row>
    <row r="326" spans="1:12" s="69" customFormat="1" ht="15">
      <c r="A326" s="40"/>
      <c r="B326" s="54"/>
      <c r="C326" s="68"/>
      <c r="D326" s="68"/>
      <c r="E326" s="68"/>
      <c r="F326" s="53"/>
      <c r="G326" s="68"/>
      <c r="H326" s="68"/>
      <c r="I326" s="68"/>
      <c r="J326" s="68"/>
      <c r="K326" s="68"/>
      <c r="L326" s="184"/>
    </row>
  </sheetData>
  <printOptions horizontalCentered="1"/>
  <pageMargins left="0.74803149606299213" right="0.74803149606299213" top="0.51181102362204722" bottom="0.51181102362204722" header="0.31496062992125984" footer="0.11811023622047245"/>
  <pageSetup paperSize="9" scale="59" fitToHeight="5" orientation="landscape" cellComments="asDisplayed" r:id="rId1"/>
  <headerFooter>
    <oddFooter>&amp;L&amp;10Proposed Budget for 2016&amp;R&amp;Pof &amp;N</oddFooter>
  </headerFooter>
  <rowBreaks count="7" manualBreakCount="7">
    <brk id="45" max="10" man="1"/>
    <brk id="94" max="16383" man="1"/>
    <brk id="116" max="16383" man="1"/>
    <brk id="162" max="10" man="1"/>
    <brk id="217" max="16383" man="1"/>
    <brk id="259" max="10" man="1"/>
    <brk id="315" max="31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C2:K75"/>
  <sheetViews>
    <sheetView topLeftCell="A28" zoomScaleNormal="100" workbookViewId="0">
      <selection activeCell="U46" sqref="U46"/>
    </sheetView>
  </sheetViews>
  <sheetFormatPr defaultRowHeight="15"/>
  <cols>
    <col min="3" max="3" width="16.5703125" customWidth="1"/>
    <col min="4" max="4" width="15.85546875" style="199" customWidth="1"/>
    <col min="5" max="5" width="15.7109375" customWidth="1"/>
  </cols>
  <sheetData>
    <row r="2" spans="3:4">
      <c r="C2" t="s">
        <v>281</v>
      </c>
      <c r="D2" s="200">
        <v>10104297.087200001</v>
      </c>
    </row>
    <row r="3" spans="3:4">
      <c r="C3" t="s">
        <v>279</v>
      </c>
      <c r="D3" s="200">
        <v>161212.9047999999</v>
      </c>
    </row>
    <row r="4" spans="3:4">
      <c r="C4" t="s">
        <v>280</v>
      </c>
      <c r="D4" s="200">
        <v>-15300</v>
      </c>
    </row>
    <row r="5" spans="3:4">
      <c r="C5" t="s">
        <v>282</v>
      </c>
      <c r="D5" s="200">
        <v>1295000</v>
      </c>
    </row>
    <row r="6" spans="3:4">
      <c r="C6" t="s">
        <v>283</v>
      </c>
      <c r="D6" s="200">
        <v>381796</v>
      </c>
    </row>
    <row r="7" spans="3:4">
      <c r="C7" t="s">
        <v>14</v>
      </c>
      <c r="D7" s="200">
        <v>-314000</v>
      </c>
    </row>
    <row r="8" spans="3:4">
      <c r="C8" t="s">
        <v>15</v>
      </c>
      <c r="D8" s="200">
        <v>97000</v>
      </c>
    </row>
    <row r="9" spans="3:4">
      <c r="C9" t="s">
        <v>277</v>
      </c>
      <c r="D9" s="200">
        <v>130000</v>
      </c>
    </row>
    <row r="10" spans="3:4">
      <c r="C10" t="s">
        <v>278</v>
      </c>
      <c r="D10" s="200">
        <v>250000</v>
      </c>
    </row>
    <row r="11" spans="3:4">
      <c r="D11" s="200">
        <f>SUM(D3:D10)</f>
        <v>1985708.9047999999</v>
      </c>
    </row>
    <row r="12" spans="3:4">
      <c r="D12" s="200"/>
    </row>
    <row r="24" spans="3:6">
      <c r="D24" s="187"/>
      <c r="E24" s="30"/>
    </row>
    <row r="25" spans="3:6">
      <c r="D25" s="187"/>
      <c r="E25" s="30"/>
    </row>
    <row r="26" spans="3:6">
      <c r="D26" s="187"/>
      <c r="E26" s="30"/>
    </row>
    <row r="27" spans="3:6">
      <c r="C27" s="204"/>
      <c r="D27" s="205" t="s">
        <v>285</v>
      </c>
      <c r="E27" s="206" t="s">
        <v>284</v>
      </c>
      <c r="F27" t="s">
        <v>286</v>
      </c>
    </row>
    <row r="28" spans="3:6">
      <c r="C28" s="208" t="s">
        <v>279</v>
      </c>
      <c r="D28" s="207">
        <v>2156549.9920000001</v>
      </c>
      <c r="E28" s="207">
        <v>1995337.0872000002</v>
      </c>
      <c r="F28" s="201">
        <f>(D28-E28)/E28*100%</f>
        <v>8.0794822004850012E-2</v>
      </c>
    </row>
    <row r="29" spans="3:6">
      <c r="C29" s="208" t="s">
        <v>280</v>
      </c>
      <c r="D29" s="207">
        <v>27000</v>
      </c>
      <c r="E29" s="207">
        <v>42300</v>
      </c>
      <c r="F29" s="201">
        <f t="shared" ref="F29:F34" si="0">(D29-E29)/E29*100%</f>
        <v>-0.36170212765957449</v>
      </c>
    </row>
    <row r="30" spans="3:6">
      <c r="C30" s="208" t="s">
        <v>282</v>
      </c>
      <c r="D30" s="207">
        <v>2886000</v>
      </c>
      <c r="E30" s="207">
        <v>1591000</v>
      </c>
      <c r="F30" s="201">
        <f t="shared" si="0"/>
        <v>0.81395348837209303</v>
      </c>
    </row>
    <row r="31" spans="3:6">
      <c r="C31" s="208" t="s">
        <v>283</v>
      </c>
      <c r="D31" s="207">
        <v>3607456</v>
      </c>
      <c r="E31" s="207">
        <v>3225660</v>
      </c>
      <c r="F31" s="201">
        <f t="shared" si="0"/>
        <v>0.1183621336408673</v>
      </c>
    </row>
    <row r="32" spans="3:6">
      <c r="C32" s="208" t="s">
        <v>14</v>
      </c>
      <c r="D32" s="207">
        <v>1976000</v>
      </c>
      <c r="E32" s="207">
        <v>2290000</v>
      </c>
      <c r="F32" s="201">
        <f t="shared" si="0"/>
        <v>-0.13711790393013101</v>
      </c>
    </row>
    <row r="33" spans="3:6">
      <c r="C33" s="208" t="s">
        <v>15</v>
      </c>
      <c r="D33" s="207">
        <v>787000</v>
      </c>
      <c r="E33" s="207">
        <v>690000</v>
      </c>
      <c r="F33" s="201">
        <f t="shared" si="0"/>
        <v>0.14057971014492754</v>
      </c>
    </row>
    <row r="34" spans="3:6">
      <c r="C34" s="208" t="s">
        <v>277</v>
      </c>
      <c r="D34" s="207">
        <v>400000</v>
      </c>
      <c r="E34" s="207">
        <v>270000</v>
      </c>
      <c r="F34" s="201">
        <f t="shared" si="0"/>
        <v>0.48148148148148145</v>
      </c>
    </row>
    <row r="35" spans="3:6">
      <c r="C35" s="208" t="s">
        <v>278</v>
      </c>
      <c r="D35" s="207">
        <v>250000</v>
      </c>
      <c r="E35" s="207">
        <v>0</v>
      </c>
      <c r="F35" s="201">
        <v>0</v>
      </c>
    </row>
    <row r="36" spans="3:6">
      <c r="D36" s="202">
        <f>SUM(D28:D35)</f>
        <v>12090005.992000001</v>
      </c>
      <c r="E36" s="202">
        <f>SUM(E28:E35)</f>
        <v>10104297.087200001</v>
      </c>
      <c r="F36" s="201">
        <f t="shared" ref="F36" si="1">D36/$D$36*100%</f>
        <v>1</v>
      </c>
    </row>
    <row r="37" spans="3:6">
      <c r="D37" s="202"/>
      <c r="E37" s="202"/>
    </row>
    <row r="38" spans="3:6">
      <c r="D38" s="202"/>
      <c r="E38" s="203"/>
    </row>
    <row r="39" spans="3:6">
      <c r="D39" s="202"/>
      <c r="E39" s="203"/>
    </row>
    <row r="40" spans="3:6">
      <c r="D40" s="202"/>
      <c r="E40" s="203"/>
    </row>
    <row r="41" spans="3:6">
      <c r="D41" s="202"/>
      <c r="E41" s="203"/>
    </row>
    <row r="68" spans="11:11">
      <c r="K68" s="201">
        <v>8.0794822004850012E-2</v>
      </c>
    </row>
    <row r="69" spans="11:11">
      <c r="K69" s="201">
        <v>-0.36170212765957449</v>
      </c>
    </row>
    <row r="70" spans="11:11">
      <c r="K70" s="201">
        <v>0.81395348837209303</v>
      </c>
    </row>
    <row r="71" spans="11:11">
      <c r="K71" s="201">
        <v>0.1183621336408673</v>
      </c>
    </row>
    <row r="72" spans="11:11">
      <c r="K72" s="201">
        <v>-0.13711790393013101</v>
      </c>
    </row>
    <row r="73" spans="11:11">
      <c r="K73" s="201">
        <v>0.14057971014492754</v>
      </c>
    </row>
    <row r="74" spans="11:11">
      <c r="K74" s="201">
        <v>0.48148148148148145</v>
      </c>
    </row>
    <row r="75" spans="11:11">
      <c r="K75" s="201">
        <v>0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Summary</vt:lpstr>
      <vt:lpstr>Budget 2016</vt:lpstr>
      <vt:lpstr>Sheet1</vt:lpstr>
      <vt:lpstr>'Budget 2016'!Print_Area</vt:lpstr>
      <vt:lpstr>Summary!Print_Area</vt:lpstr>
      <vt:lpstr>'Budget 2016'!Print_Titles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User</cp:lastModifiedBy>
  <cp:lastPrinted>2015-11-12T10:41:41Z</cp:lastPrinted>
  <dcterms:created xsi:type="dcterms:W3CDTF">2015-10-16T08:53:48Z</dcterms:created>
  <dcterms:modified xsi:type="dcterms:W3CDTF">2016-01-13T08:51:43Z</dcterms:modified>
</cp:coreProperties>
</file>