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5576" windowHeight="11160"/>
  </bookViews>
  <sheets>
    <sheet name="Budget vs Actual" sheetId="2" r:id="rId1"/>
    <sheet name="PMED" sheetId="1" r:id="rId2"/>
  </sheets>
  <definedNames>
    <definedName name="_xlnm._FilterDatabase" localSheetId="1" hidden="1">PMED!$B$15:$J$30</definedName>
    <definedName name="_xlnm.Print_Area" localSheetId="0">'Budget vs Actual'!$A$1:$I$19</definedName>
    <definedName name="_xlnm.Print_Area" localSheetId="1">PMED!$B$1:$J$31</definedName>
    <definedName name="valuevx">42.314159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3" i="2" l="1"/>
  <c r="F19" i="2" s="1"/>
  <c r="E9" i="2"/>
  <c r="E19" i="2" l="1"/>
  <c r="E13" i="2"/>
  <c r="D19" i="2"/>
  <c r="C13" i="2" l="1"/>
  <c r="C19" i="2" l="1"/>
  <c r="J32" i="1" l="1"/>
  <c r="J28" i="1" l="1"/>
  <c r="J27" i="1"/>
  <c r="J26" i="1"/>
  <c r="J25" i="1"/>
  <c r="J24" i="1" l="1"/>
  <c r="J23" i="1"/>
  <c r="J30" i="1" l="1"/>
  <c r="J29" i="1"/>
  <c r="J22" i="1"/>
  <c r="H6" i="1" s="1"/>
  <c r="J21" i="1"/>
  <c r="J20" i="1"/>
  <c r="J19" i="1"/>
  <c r="J18" i="1"/>
  <c r="J17" i="1"/>
  <c r="J16" i="1"/>
  <c r="J31" i="1" l="1"/>
  <c r="H7" i="1"/>
  <c r="H8" i="1"/>
  <c r="H5" i="1"/>
  <c r="J33" i="1" l="1"/>
  <c r="C7" i="1"/>
  <c r="C10" i="1" s="1"/>
  <c r="G8" i="1"/>
  <c r="G7" i="1" l="1"/>
  <c r="I6" i="1"/>
  <c r="G6" i="1"/>
  <c r="G5" i="1"/>
</calcChain>
</file>

<file path=xl/sharedStrings.xml><?xml version="1.0" encoding="utf-8"?>
<sst xmlns="http://schemas.openxmlformats.org/spreadsheetml/2006/main" count="51" uniqueCount="49">
  <si>
    <t>Penang Global Torism Sdn Bhd</t>
  </si>
  <si>
    <t>Budget &amp; Expenses</t>
  </si>
  <si>
    <t>Breakdown of Expenses</t>
  </si>
  <si>
    <t>Total Budget</t>
  </si>
  <si>
    <t>Roadshow</t>
  </si>
  <si>
    <t>Total Expenses</t>
  </si>
  <si>
    <t>Website</t>
  </si>
  <si>
    <t>Printing/Stationery</t>
  </si>
  <si>
    <t>Others</t>
  </si>
  <si>
    <t>Description</t>
  </si>
  <si>
    <t>Category</t>
  </si>
  <si>
    <t>Unit cost</t>
  </si>
  <si>
    <t xml:space="preserve">Amount </t>
  </si>
  <si>
    <t>Balance</t>
  </si>
  <si>
    <t>Total</t>
  </si>
  <si>
    <t>f.</t>
  </si>
  <si>
    <t>e.</t>
  </si>
  <si>
    <t>c.</t>
  </si>
  <si>
    <t>b.</t>
  </si>
  <si>
    <t>a.</t>
  </si>
  <si>
    <t>Items</t>
  </si>
  <si>
    <t>Penang Centre of Medical Tourism</t>
  </si>
  <si>
    <t>d.</t>
  </si>
  <si>
    <t xml:space="preserve">Membership fee collection (12 Ordinary,3 Associates) </t>
  </si>
  <si>
    <t>(-) Membership fee collection</t>
  </si>
  <si>
    <t>Net Expenditure</t>
  </si>
  <si>
    <t>Penang Centre of Medical Tourism (Actual as of 30.4.2019)</t>
  </si>
  <si>
    <t>Website Maintenance</t>
  </si>
  <si>
    <t xml:space="preserve">RM </t>
  </si>
  <si>
    <t>Printing of collateral, promotional material, banners, souvenirs, name cards/ Short Video Clip on PMED</t>
  </si>
  <si>
    <t>ED's Honorarium provison expenses of attending meeting</t>
  </si>
  <si>
    <t>RM</t>
  </si>
  <si>
    <t>Revised 2019</t>
  </si>
  <si>
    <t>Website Maintenance, hosting &amp; domain registration - 3 languages, English, Bahasa Indonesia, Mandarin</t>
  </si>
  <si>
    <t>Contingencies</t>
  </si>
  <si>
    <t>Workshop to chart direction of 2021</t>
  </si>
  <si>
    <t>Hosting of Fam trips and reciprocal visits by doctors, foreign press, meeting forum, refreshment and general expenses</t>
  </si>
  <si>
    <t>Actual 
as of 30.9.2019</t>
  </si>
  <si>
    <t>PGT EPY Roadshows (Indonesia, Dubai, Shanghai, Hong Kong, Guangzhou)</t>
  </si>
  <si>
    <t>Penang Fair @ Songkhla</t>
  </si>
  <si>
    <t>Expected to be spent by 31.12.2019</t>
  </si>
  <si>
    <t>Budget 2020</t>
  </si>
  <si>
    <t>g</t>
  </si>
  <si>
    <t>h</t>
  </si>
  <si>
    <t>i</t>
  </si>
  <si>
    <t>j</t>
  </si>
  <si>
    <t>Advertisements (digital, radio &amp; flight magazines)</t>
  </si>
  <si>
    <t>Medisgo trip to Jakarta</t>
  </si>
  <si>
    <t>Participation fees for exhibitions and shows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</si>
</sst>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RM&quot;#,##0_);[Red]\(&quot;RM&quot;#,##0\)"/>
    <numFmt numFmtId="44" formatCode="_(&quot;RM&quot;* #,##0.00_);_(&quot;RM&quot;* \(#,##0.00\);_(&quot;RM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22"/>
      <color theme="4"/>
      <name val="Arial"/>
      <family val="2"/>
    </font>
    <font>
      <sz val="11"/>
      <color theme="1"/>
      <name val="Arial"/>
      <family val="2"/>
    </font>
    <font>
      <sz val="16"/>
      <color theme="4"/>
      <name val="Arial"/>
      <family val="2"/>
    </font>
    <font>
      <sz val="9"/>
      <color theme="1"/>
      <name val="Arial"/>
      <family val="2"/>
    </font>
    <font>
      <sz val="11"/>
      <color theme="4" tint="0.79998168889431442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4" tint="-0.249977111117893"/>
      <name val="Arial"/>
      <family val="2"/>
    </font>
    <font>
      <b/>
      <sz val="12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b/>
      <sz val="11"/>
      <color theme="4" tint="-0.249977111117893"/>
      <name val="Arial"/>
      <family val="2"/>
    </font>
    <font>
      <b/>
      <sz val="12"/>
      <color theme="0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4"/>
      <name val="Calibri"/>
      <family val="2"/>
      <scheme val="minor"/>
    </font>
    <font>
      <u/>
      <sz val="8"/>
      <color theme="4"/>
      <name val="Arial"/>
      <family val="2"/>
    </font>
    <font>
      <sz val="8"/>
      <color theme="4"/>
      <name val="Arial"/>
      <family val="2"/>
    </font>
    <font>
      <b/>
      <sz val="14"/>
      <color theme="1"/>
      <name val="Arial"/>
      <family val="2"/>
    </font>
    <font>
      <sz val="11"/>
      <color theme="4" tint="-0.499984740745262"/>
      <name val="Arial"/>
      <family val="2"/>
    </font>
    <font>
      <b/>
      <sz val="11"/>
      <color theme="8" tint="-0.499984740745262"/>
      <name val="Arial"/>
      <family val="2"/>
    </font>
    <font>
      <sz val="11"/>
      <color theme="8" tint="-0.49998474074526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FFFF"/>
        <bgColor indexed="64"/>
      </patternFill>
    </fill>
  </fills>
  <borders count="1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ck">
        <color theme="4" tint="0.79998168889431442"/>
      </bottom>
      <diagonal/>
    </border>
    <border>
      <left/>
      <right/>
      <top style="thick">
        <color theme="4" tint="0.79998168889431442"/>
      </top>
      <bottom/>
      <diagonal/>
    </border>
    <border>
      <left/>
      <right/>
      <top/>
      <bottom style="hair">
        <color theme="4"/>
      </bottom>
      <diagonal/>
    </border>
    <border>
      <left/>
      <right style="hair">
        <color theme="4"/>
      </right>
      <top/>
      <bottom style="hair">
        <color theme="4"/>
      </bottom>
      <diagonal/>
    </border>
    <border>
      <left style="hair">
        <color theme="4"/>
      </left>
      <right style="hair">
        <color theme="4"/>
      </right>
      <top/>
      <bottom style="hair">
        <color theme="4"/>
      </bottom>
      <diagonal/>
    </border>
    <border>
      <left style="hair">
        <color theme="4"/>
      </left>
      <right/>
      <top/>
      <bottom style="hair">
        <color theme="4"/>
      </bottom>
      <diagonal/>
    </border>
    <border>
      <left/>
      <right/>
      <top style="hair">
        <color theme="4"/>
      </top>
      <bottom style="hair">
        <color theme="4"/>
      </bottom>
      <diagonal/>
    </border>
    <border>
      <left/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/>
      <right/>
      <top style="hair">
        <color theme="4"/>
      </top>
      <bottom/>
      <diagonal/>
    </border>
    <border>
      <left style="hair">
        <color theme="4"/>
      </left>
      <right style="hair">
        <color theme="4"/>
      </right>
      <top style="hair">
        <color theme="4"/>
      </top>
      <bottom/>
      <diagonal/>
    </border>
    <border>
      <left/>
      <right/>
      <top style="double">
        <color theme="4"/>
      </top>
      <bottom/>
      <diagonal/>
    </border>
    <border>
      <left/>
      <right/>
      <top style="hair">
        <color theme="4"/>
      </top>
      <bottom style="double">
        <color theme="4"/>
      </bottom>
      <diagonal/>
    </border>
    <border>
      <left/>
      <right style="hair">
        <color theme="4"/>
      </right>
      <top style="hair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00">
    <xf numFmtId="0" fontId="0" fillId="0" borderId="0" xfId="0"/>
    <xf numFmtId="0" fontId="6" fillId="2" borderId="0" xfId="0" applyFont="1" applyFill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5" borderId="0" xfId="0" applyFont="1" applyFill="1" applyAlignment="1">
      <alignment vertical="center"/>
    </xf>
    <xf numFmtId="0" fontId="12" fillId="5" borderId="0" xfId="0" applyFont="1" applyFill="1" applyAlignment="1">
      <alignment horizontal="center" vertical="center"/>
    </xf>
    <xf numFmtId="0" fontId="7" fillId="6" borderId="0" xfId="0" applyFont="1" applyFill="1" applyAlignment="1">
      <alignment vertical="center"/>
    </xf>
    <xf numFmtId="0" fontId="13" fillId="6" borderId="0" xfId="0" applyFont="1" applyFill="1" applyAlignment="1">
      <alignment horizontal="left" vertical="center" indent="1"/>
    </xf>
    <xf numFmtId="0" fontId="15" fillId="6" borderId="0" xfId="0" applyFont="1" applyFill="1" applyAlignment="1">
      <alignment horizontal="right" vertical="center" indent="1"/>
    </xf>
    <xf numFmtId="9" fontId="12" fillId="4" borderId="2" xfId="0" applyNumberFormat="1" applyFont="1" applyFill="1" applyBorder="1" applyAlignment="1">
      <alignment horizontal="center" vertical="center"/>
    </xf>
    <xf numFmtId="38" fontId="13" fillId="7" borderId="2" xfId="0" applyNumberFormat="1" applyFont="1" applyFill="1" applyBorder="1" applyAlignment="1">
      <alignment horizontal="right" vertical="center"/>
    </xf>
    <xf numFmtId="0" fontId="12" fillId="5" borderId="0" xfId="0" applyFont="1" applyFill="1" applyAlignment="1">
      <alignment horizontal="center"/>
    </xf>
    <xf numFmtId="44" fontId="17" fillId="4" borderId="0" xfId="0" applyNumberFormat="1" applyFont="1" applyFill="1" applyBorder="1" applyAlignment="1">
      <alignment horizontal="center" vertical="center"/>
    </xf>
    <xf numFmtId="9" fontId="12" fillId="8" borderId="3" xfId="0" applyNumberFormat="1" applyFont="1" applyFill="1" applyBorder="1" applyAlignment="1">
      <alignment horizontal="center" vertical="center"/>
    </xf>
    <xf numFmtId="164" fontId="12" fillId="9" borderId="3" xfId="0" applyNumberFormat="1" applyFont="1" applyFill="1" applyBorder="1" applyAlignment="1">
      <alignment horizontal="center" vertical="center"/>
    </xf>
    <xf numFmtId="9" fontId="12" fillId="10" borderId="3" xfId="0" applyNumberFormat="1" applyFont="1" applyFill="1" applyBorder="1" applyAlignment="1">
      <alignment horizontal="center" vertical="center"/>
    </xf>
    <xf numFmtId="0" fontId="11" fillId="4" borderId="0" xfId="0" applyFont="1" applyFill="1" applyAlignment="1">
      <alignment horizontal="left" vertical="center" indent="1"/>
    </xf>
    <xf numFmtId="0" fontId="12" fillId="4" borderId="0" xfId="0" applyFont="1" applyFill="1" applyAlignment="1">
      <alignment horizontal="left" vertical="center"/>
    </xf>
    <xf numFmtId="0" fontId="7" fillId="4" borderId="0" xfId="0" applyFont="1" applyFill="1" applyAlignment="1">
      <alignment vertical="center"/>
    </xf>
    <xf numFmtId="43" fontId="12" fillId="4" borderId="0" xfId="1" applyFont="1" applyFill="1" applyAlignment="1">
      <alignment vertical="center"/>
    </xf>
    <xf numFmtId="0" fontId="13" fillId="6" borderId="0" xfId="0" applyFont="1" applyFill="1" applyAlignment="1">
      <alignment vertical="center"/>
    </xf>
    <xf numFmtId="0" fontId="13" fillId="6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right" vertical="center" indent="2"/>
    </xf>
    <xf numFmtId="0" fontId="13" fillId="6" borderId="0" xfId="0" applyFont="1" applyFill="1" applyAlignment="1">
      <alignment horizontal="right" vertical="center"/>
    </xf>
    <xf numFmtId="0" fontId="7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left" vertical="center"/>
    </xf>
    <xf numFmtId="4" fontId="7" fillId="2" borderId="6" xfId="0" applyNumberFormat="1" applyFont="1" applyFill="1" applyBorder="1" applyAlignment="1">
      <alignment horizontal="right" vertical="center" indent="2"/>
    </xf>
    <xf numFmtId="43" fontId="7" fillId="11" borderId="7" xfId="0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vertical="center"/>
    </xf>
    <xf numFmtId="0" fontId="7" fillId="2" borderId="8" xfId="0" applyFont="1" applyFill="1" applyBorder="1" applyAlignment="1">
      <alignment horizontal="left" vertical="center"/>
    </xf>
    <xf numFmtId="4" fontId="7" fillId="2" borderId="10" xfId="0" applyNumberFormat="1" applyFont="1" applyFill="1" applyBorder="1" applyAlignment="1">
      <alignment horizontal="right" vertical="center" indent="2"/>
    </xf>
    <xf numFmtId="0" fontId="7" fillId="2" borderId="11" xfId="0" applyFont="1" applyFill="1" applyBorder="1" applyAlignment="1">
      <alignment horizontal="left" vertical="center"/>
    </xf>
    <xf numFmtId="4" fontId="7" fillId="2" borderId="12" xfId="0" applyNumberFormat="1" applyFont="1" applyFill="1" applyBorder="1" applyAlignment="1">
      <alignment horizontal="right" vertical="center" indent="2"/>
    </xf>
    <xf numFmtId="43" fontId="14" fillId="2" borderId="1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43" fontId="7" fillId="0" borderId="0" xfId="0" applyNumberFormat="1" applyFont="1"/>
    <xf numFmtId="0" fontId="19" fillId="2" borderId="0" xfId="2" applyFont="1" applyFill="1" applyAlignment="1">
      <alignment horizontal="left" vertical="center"/>
    </xf>
    <xf numFmtId="0" fontId="20" fillId="2" borderId="0" xfId="2" applyFont="1" applyFill="1" applyAlignment="1">
      <alignment horizontal="left" vertical="center"/>
    </xf>
    <xf numFmtId="43" fontId="0" fillId="0" borderId="0" xfId="1" applyFont="1"/>
    <xf numFmtId="0" fontId="3" fillId="2" borderId="8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left" vertical="center"/>
    </xf>
    <xf numFmtId="43" fontId="14" fillId="7" borderId="0" xfId="0" applyNumberFormat="1" applyFont="1" applyFill="1" applyBorder="1" applyAlignment="1">
      <alignment horizontal="center" vertical="center"/>
    </xf>
    <xf numFmtId="0" fontId="7" fillId="6" borderId="0" xfId="0" applyFont="1" applyFill="1"/>
    <xf numFmtId="0" fontId="23" fillId="6" borderId="0" xfId="0" applyFont="1" applyFill="1"/>
    <xf numFmtId="43" fontId="23" fillId="6" borderId="0" xfId="0" applyNumberFormat="1" applyFont="1" applyFill="1"/>
    <xf numFmtId="0" fontId="25" fillId="6" borderId="13" xfId="0" applyFont="1" applyFill="1" applyBorder="1"/>
    <xf numFmtId="0" fontId="25" fillId="6" borderId="13" xfId="0" applyFont="1" applyFill="1" applyBorder="1" applyAlignment="1">
      <alignment horizontal="left" indent="1"/>
    </xf>
    <xf numFmtId="0" fontId="24" fillId="6" borderId="13" xfId="0" applyFont="1" applyFill="1" applyBorder="1" applyAlignment="1">
      <alignment horizontal="right" vertical="center"/>
    </xf>
    <xf numFmtId="44" fontId="24" fillId="6" borderId="13" xfId="0" applyNumberFormat="1" applyFont="1" applyFill="1" applyBorder="1" applyAlignment="1">
      <alignment horizontal="right" vertical="center"/>
    </xf>
    <xf numFmtId="0" fontId="25" fillId="6" borderId="0" xfId="0" applyFont="1" applyFill="1"/>
    <xf numFmtId="0" fontId="25" fillId="6" borderId="0" xfId="0" applyFont="1" applyFill="1" applyAlignment="1">
      <alignment horizontal="right"/>
    </xf>
    <xf numFmtId="44" fontId="25" fillId="6" borderId="0" xfId="0" applyNumberFormat="1" applyFont="1" applyFill="1"/>
    <xf numFmtId="0" fontId="24" fillId="6" borderId="0" xfId="0" applyFont="1" applyFill="1"/>
    <xf numFmtId="0" fontId="24" fillId="6" borderId="0" xfId="0" applyFont="1" applyFill="1" applyAlignment="1">
      <alignment horizontal="right"/>
    </xf>
    <xf numFmtId="44" fontId="24" fillId="6" borderId="0" xfId="0" applyNumberFormat="1" applyFont="1" applyFill="1"/>
    <xf numFmtId="0" fontId="26" fillId="0" borderId="0" xfId="0" applyFont="1" applyAlignment="1">
      <alignment vertical="center"/>
    </xf>
    <xf numFmtId="0" fontId="13" fillId="6" borderId="0" xfId="0" applyFont="1" applyFill="1" applyAlignment="1">
      <alignment horizontal="left" vertical="center" indent="1"/>
    </xf>
    <xf numFmtId="0" fontId="10" fillId="3" borderId="0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6" fontId="16" fillId="6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horizontal="right" vertical="center"/>
    </xf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/>
    <xf numFmtId="0" fontId="26" fillId="0" borderId="16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0" borderId="16" xfId="0" applyFont="1" applyBorder="1" applyAlignment="1">
      <alignment vertical="center"/>
    </xf>
    <xf numFmtId="43" fontId="27" fillId="0" borderId="16" xfId="1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6" xfId="0" applyFont="1" applyBorder="1" applyAlignment="1">
      <alignment vertical="center" wrapText="1"/>
    </xf>
    <xf numFmtId="0" fontId="27" fillId="0" borderId="0" xfId="0" applyFont="1" applyAlignment="1">
      <alignment vertical="center"/>
    </xf>
    <xf numFmtId="0" fontId="26" fillId="0" borderId="16" xfId="0" applyFont="1" applyBorder="1" applyAlignment="1">
      <alignment vertical="center" wrapText="1"/>
    </xf>
    <xf numFmtId="43" fontId="27" fillId="0" borderId="0" xfId="1" applyFont="1" applyAlignment="1">
      <alignment vertical="center"/>
    </xf>
    <xf numFmtId="0" fontId="28" fillId="0" borderId="0" xfId="0" applyFont="1"/>
    <xf numFmtId="43" fontId="27" fillId="0" borderId="0" xfId="1" applyFont="1"/>
    <xf numFmtId="165" fontId="27" fillId="0" borderId="0" xfId="1" applyNumberFormat="1" applyFont="1"/>
    <xf numFmtId="165" fontId="27" fillId="0" borderId="0" xfId="0" applyNumberFormat="1" applyFont="1"/>
    <xf numFmtId="0" fontId="22" fillId="0" borderId="0" xfId="0" applyFont="1" applyAlignment="1">
      <alignment horizontal="center"/>
    </xf>
    <xf numFmtId="0" fontId="27" fillId="0" borderId="0" xfId="0" applyFont="1" applyBorder="1"/>
    <xf numFmtId="165" fontId="27" fillId="0" borderId="0" xfId="1" applyNumberFormat="1" applyFont="1" applyBorder="1"/>
    <xf numFmtId="165" fontId="27" fillId="0" borderId="16" xfId="1" applyNumberFormat="1" applyFont="1" applyBorder="1" applyAlignment="1">
      <alignment horizontal="center" vertical="center"/>
    </xf>
    <xf numFmtId="165" fontId="26" fillId="12" borderId="16" xfId="1" applyNumberFormat="1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 wrapText="1"/>
    </xf>
    <xf numFmtId="165" fontId="27" fillId="0" borderId="16" xfId="1" applyNumberFormat="1" applyFont="1" applyFill="1" applyBorder="1" applyAlignment="1">
      <alignment horizontal="center" vertical="center" wrapText="1"/>
    </xf>
    <xf numFmtId="165" fontId="27" fillId="0" borderId="16" xfId="1" applyNumberFormat="1" applyFont="1" applyFill="1" applyBorder="1" applyAlignment="1">
      <alignment horizontal="center" vertical="center"/>
    </xf>
    <xf numFmtId="165" fontId="26" fillId="0" borderId="16" xfId="1" applyNumberFormat="1" applyFont="1" applyFill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038268364602571"/>
          <c:y val="0.14892413591118184"/>
          <c:w val="0.59963932879176618"/>
          <c:h val="0.78771839022126289"/>
        </c:manualLayout>
      </c:layout>
      <c:doughnutChart>
        <c:varyColors val="1"/>
        <c:ser>
          <c:idx val="0"/>
          <c:order val="0"/>
          <c:dPt>
            <c:idx val="1"/>
            <c:bubble3D val="0"/>
            <c:spPr>
              <a:solidFill>
                <a:schemeClr val="accent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0E6-4FE3-8025-E468EC0BA550}"/>
              </c:ext>
            </c:extLst>
          </c:dPt>
          <c:dPt>
            <c:idx val="3"/>
            <c:bubble3D val="0"/>
            <c:spPr>
              <a:solidFill>
                <a:schemeClr val="accent5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2B49-4AB9-BB32-A9252EE34BE8}"/>
              </c:ext>
            </c:extLst>
          </c:dPt>
          <c:dLbls>
            <c:dLbl>
              <c:idx val="1"/>
              <c:layout>
                <c:manualLayout>
                  <c:x val="0"/>
                  <c:y val="4.428045995891950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E6-4FE3-8025-E468EC0BA550}"/>
                </c:ext>
              </c:extLst>
            </c:dLbl>
            <c:dLbl>
              <c:idx val="2"/>
              <c:layout>
                <c:manualLayout>
                  <c:x val="-3.4123975243835224E-2"/>
                  <c:y val="-4.73773803168512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E6-4FE3-8025-E468EC0BA550}"/>
                </c:ext>
              </c:extLst>
            </c:dLbl>
            <c:dLbl>
              <c:idx val="3"/>
              <c:layout>
                <c:manualLayout>
                  <c:x val="-5.251202295365253E-2"/>
                  <c:y val="-4.700459946492598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49-4AB9-BB32-A9252EE34B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PMED!$F$5:$F$8</c:f>
              <c:strCache>
                <c:ptCount val="4"/>
                <c:pt idx="0">
                  <c:v>Roadshow</c:v>
                </c:pt>
                <c:pt idx="1">
                  <c:v>Website</c:v>
                </c:pt>
                <c:pt idx="2">
                  <c:v>Printing/Stationery</c:v>
                </c:pt>
                <c:pt idx="3">
                  <c:v>Others</c:v>
                </c:pt>
              </c:strCache>
            </c:strRef>
          </c:cat>
          <c:val>
            <c:numRef>
              <c:f>PMED!$H$5:$H$8</c:f>
              <c:numCache>
                <c:formatCode>#,##0_);[Red]\(#,##0\)</c:formatCode>
                <c:ptCount val="4"/>
                <c:pt idx="0">
                  <c:v>0</c:v>
                </c:pt>
                <c:pt idx="1">
                  <c:v>3370.8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B49-4AB9-BB32-A9252EE34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1371600</xdr:colOff>
      <xdr:row>4</xdr:row>
      <xdr:rowOff>160641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996440" cy="1105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1</xdr:row>
      <xdr:rowOff>314326</xdr:rowOff>
    </xdr:from>
    <xdr:to>
      <xdr:col>10</xdr:col>
      <xdr:colOff>219075</xdr:colOff>
      <xdr:row>10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99F78323-B59C-4C1D-AE7E-9309C3916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2"/>
  <sheetViews>
    <sheetView tabSelected="1" workbookViewId="0">
      <selection activeCell="I10" sqref="E1:I1048576"/>
    </sheetView>
  </sheetViews>
  <sheetFormatPr defaultColWidth="9.109375" defaultRowHeight="15" x14ac:dyDescent="0.25"/>
  <cols>
    <col min="1" max="1" width="9.109375" style="72"/>
    <col min="2" max="2" width="75" style="74" customWidth="1"/>
    <col min="3" max="3" width="23.88671875" style="89" customWidth="1"/>
    <col min="4" max="4" width="20.44140625" style="74" customWidth="1"/>
    <col min="5" max="5" width="15.109375" style="74" hidden="1" customWidth="1"/>
    <col min="6" max="6" width="14.5546875" style="74" hidden="1" customWidth="1"/>
    <col min="7" max="9" width="0" style="74" hidden="1" customWidth="1"/>
    <col min="10" max="16384" width="9.109375" style="74"/>
  </cols>
  <sheetData>
    <row r="2" spans="1:7" ht="23.25" customHeight="1" x14ac:dyDescent="0.3">
      <c r="B2" s="91" t="s">
        <v>21</v>
      </c>
      <c r="C2" s="91"/>
    </row>
    <row r="3" spans="1:7" ht="21.75" customHeight="1" x14ac:dyDescent="0.3">
      <c r="B3" s="91" t="s">
        <v>41</v>
      </c>
      <c r="C3" s="91"/>
    </row>
    <row r="5" spans="1:7" ht="15" customHeight="1" x14ac:dyDescent="0.3">
      <c r="B5" s="73"/>
      <c r="C5" s="73"/>
    </row>
    <row r="6" spans="1:7" s="77" customFormat="1" ht="31.5" customHeight="1" x14ac:dyDescent="0.3">
      <c r="A6" s="75"/>
      <c r="B6" s="75" t="s">
        <v>20</v>
      </c>
      <c r="C6" s="96" t="s">
        <v>32</v>
      </c>
      <c r="D6" s="96">
        <v>2020</v>
      </c>
      <c r="E6" s="76" t="s">
        <v>37</v>
      </c>
      <c r="F6" s="76" t="s">
        <v>40</v>
      </c>
    </row>
    <row r="7" spans="1:7" s="77" customFormat="1" ht="15.6" x14ac:dyDescent="0.3">
      <c r="A7" s="75"/>
      <c r="B7" s="75"/>
      <c r="C7" s="96" t="s">
        <v>28</v>
      </c>
      <c r="D7" s="96" t="s">
        <v>31</v>
      </c>
      <c r="E7" s="76"/>
      <c r="F7" s="76"/>
    </row>
    <row r="8" spans="1:7" s="81" customFormat="1" ht="15.6" x14ac:dyDescent="0.3">
      <c r="A8" s="78"/>
      <c r="B8" s="79"/>
      <c r="C8" s="96"/>
      <c r="D8" s="96"/>
      <c r="E8" s="80"/>
      <c r="F8" s="94"/>
    </row>
    <row r="9" spans="1:7" s="84" customFormat="1" ht="30" x14ac:dyDescent="0.3">
      <c r="A9" s="82" t="s">
        <v>19</v>
      </c>
      <c r="B9" s="83" t="s">
        <v>33</v>
      </c>
      <c r="C9" s="97">
        <v>10000</v>
      </c>
      <c r="D9" s="98">
        <v>10000</v>
      </c>
      <c r="E9" s="94">
        <f>3370.8</f>
        <v>3370.8</v>
      </c>
      <c r="F9" s="94">
        <v>5000</v>
      </c>
    </row>
    <row r="10" spans="1:7" s="84" customFormat="1" ht="30" x14ac:dyDescent="0.3">
      <c r="A10" s="82" t="s">
        <v>18</v>
      </c>
      <c r="B10" s="83" t="s">
        <v>38</v>
      </c>
      <c r="C10" s="98">
        <v>35000</v>
      </c>
      <c r="D10" s="98">
        <v>50000</v>
      </c>
      <c r="E10" s="94">
        <v>5000</v>
      </c>
      <c r="F10" s="94">
        <v>10000</v>
      </c>
    </row>
    <row r="11" spans="1:7" s="84" customFormat="1" ht="30" x14ac:dyDescent="0.3">
      <c r="A11" s="82" t="s">
        <v>17</v>
      </c>
      <c r="B11" s="83" t="s">
        <v>29</v>
      </c>
      <c r="C11" s="98">
        <v>50000</v>
      </c>
      <c r="D11" s="98">
        <v>40000</v>
      </c>
      <c r="E11" s="94">
        <v>7000</v>
      </c>
      <c r="F11" s="94">
        <v>15000</v>
      </c>
    </row>
    <row r="12" spans="1:7" s="84" customFormat="1" x14ac:dyDescent="0.3">
      <c r="A12" s="82" t="s">
        <v>22</v>
      </c>
      <c r="B12" s="83" t="s">
        <v>46</v>
      </c>
      <c r="C12" s="98">
        <v>25000</v>
      </c>
      <c r="D12" s="98">
        <v>50000</v>
      </c>
      <c r="E12" s="94">
        <v>0</v>
      </c>
      <c r="F12" s="94">
        <v>70000</v>
      </c>
    </row>
    <row r="13" spans="1:7" s="84" customFormat="1" x14ac:dyDescent="0.3">
      <c r="A13" s="82" t="s">
        <v>16</v>
      </c>
      <c r="B13" s="83" t="s">
        <v>30</v>
      </c>
      <c r="C13" s="98">
        <f>1500*7</f>
        <v>10500</v>
      </c>
      <c r="D13" s="98">
        <v>20000</v>
      </c>
      <c r="E13" s="94">
        <f>1500*4</f>
        <v>6000</v>
      </c>
      <c r="F13" s="94">
        <f>1500*7</f>
        <v>10500</v>
      </c>
    </row>
    <row r="14" spans="1:7" s="66" customFormat="1" ht="30" x14ac:dyDescent="0.3">
      <c r="A14" s="82" t="s">
        <v>15</v>
      </c>
      <c r="B14" s="83" t="s">
        <v>36</v>
      </c>
      <c r="C14" s="97">
        <v>15000</v>
      </c>
      <c r="D14" s="98">
        <v>30000</v>
      </c>
      <c r="E14" s="94">
        <v>0</v>
      </c>
      <c r="F14" s="94">
        <v>0</v>
      </c>
    </row>
    <row r="15" spans="1:7" s="66" customFormat="1" ht="15.6" x14ac:dyDescent="0.3">
      <c r="A15" s="82" t="s">
        <v>42</v>
      </c>
      <c r="B15" s="83" t="s">
        <v>39</v>
      </c>
      <c r="C15" s="97">
        <v>0</v>
      </c>
      <c r="D15" s="98">
        <v>5000</v>
      </c>
      <c r="E15" s="94">
        <v>0</v>
      </c>
      <c r="F15" s="94">
        <v>25000</v>
      </c>
      <c r="G15" s="66" t="s">
        <v>47</v>
      </c>
    </row>
    <row r="16" spans="1:7" s="66" customFormat="1" ht="15.6" x14ac:dyDescent="0.3">
      <c r="A16" s="82" t="s">
        <v>43</v>
      </c>
      <c r="B16" s="83" t="s">
        <v>35</v>
      </c>
      <c r="C16" s="97">
        <v>3000</v>
      </c>
      <c r="D16" s="98">
        <v>5000</v>
      </c>
      <c r="E16" s="94">
        <v>3000</v>
      </c>
      <c r="F16" s="94">
        <v>3000</v>
      </c>
    </row>
    <row r="17" spans="1:8" s="66" customFormat="1" ht="15.6" x14ac:dyDescent="0.3">
      <c r="A17" s="82" t="s">
        <v>44</v>
      </c>
      <c r="B17" s="83" t="s">
        <v>48</v>
      </c>
      <c r="C17" s="97">
        <v>0</v>
      </c>
      <c r="D17" s="98">
        <v>30000</v>
      </c>
      <c r="E17" s="94"/>
      <c r="F17" s="94"/>
    </row>
    <row r="18" spans="1:8" s="66" customFormat="1" ht="15.6" x14ac:dyDescent="0.3">
      <c r="A18" s="82" t="s">
        <v>45</v>
      </c>
      <c r="B18" s="83" t="s">
        <v>34</v>
      </c>
      <c r="C18" s="97">
        <v>1500</v>
      </c>
      <c r="D18" s="98">
        <v>10000</v>
      </c>
      <c r="E18" s="94">
        <v>0</v>
      </c>
      <c r="F18" s="94">
        <v>11500</v>
      </c>
    </row>
    <row r="19" spans="1:8" s="84" customFormat="1" ht="27" customHeight="1" x14ac:dyDescent="0.3">
      <c r="A19" s="78"/>
      <c r="B19" s="85" t="s">
        <v>14</v>
      </c>
      <c r="C19" s="99">
        <f>SUM(C9:C18)</f>
        <v>150000</v>
      </c>
      <c r="D19" s="99">
        <f>SUM(D9:D18)</f>
        <v>250000</v>
      </c>
      <c r="E19" s="95">
        <f>SUM(E9:E18)</f>
        <v>24370.799999999999</v>
      </c>
      <c r="F19" s="95">
        <f>SUM(F9:F18)</f>
        <v>150000</v>
      </c>
      <c r="H19" s="86"/>
    </row>
    <row r="20" spans="1:8" ht="15.6" x14ac:dyDescent="0.3">
      <c r="A20" s="66"/>
      <c r="B20" s="87"/>
      <c r="C20" s="87"/>
      <c r="D20" s="87"/>
      <c r="E20" s="88"/>
    </row>
    <row r="21" spans="1:8" x14ac:dyDescent="0.25">
      <c r="D21" s="89"/>
      <c r="E21" s="89"/>
      <c r="F21" s="90"/>
    </row>
    <row r="22" spans="1:8" x14ac:dyDescent="0.25">
      <c r="D22" s="89"/>
      <c r="E22" s="89"/>
      <c r="F22" s="90"/>
    </row>
    <row r="23" spans="1:8" x14ac:dyDescent="0.25">
      <c r="B23" s="92"/>
      <c r="C23" s="93"/>
      <c r="D23" s="93"/>
      <c r="E23" s="89"/>
      <c r="F23" s="90"/>
    </row>
    <row r="24" spans="1:8" x14ac:dyDescent="0.25">
      <c r="B24" s="92"/>
      <c r="C24" s="93"/>
      <c r="D24" s="93"/>
      <c r="E24" s="88"/>
      <c r="F24" s="90"/>
    </row>
    <row r="25" spans="1:8" x14ac:dyDescent="0.25">
      <c r="B25" s="92"/>
      <c r="C25" s="93"/>
      <c r="D25" s="92"/>
      <c r="E25" s="88"/>
    </row>
    <row r="26" spans="1:8" x14ac:dyDescent="0.25">
      <c r="B26" s="92"/>
      <c r="C26" s="93"/>
      <c r="D26" s="92"/>
      <c r="E26" s="88"/>
    </row>
    <row r="27" spans="1:8" x14ac:dyDescent="0.25">
      <c r="B27" s="92"/>
      <c r="C27" s="93"/>
      <c r="D27" s="92"/>
      <c r="E27" s="88"/>
    </row>
    <row r="28" spans="1:8" x14ac:dyDescent="0.25">
      <c r="B28" s="92"/>
      <c r="C28" s="93"/>
      <c r="D28" s="92"/>
      <c r="E28" s="88"/>
    </row>
    <row r="29" spans="1:8" x14ac:dyDescent="0.25">
      <c r="B29" s="92"/>
      <c r="C29" s="93"/>
      <c r="D29" s="92"/>
      <c r="E29" s="88"/>
    </row>
    <row r="30" spans="1:8" x14ac:dyDescent="0.25">
      <c r="B30" s="92"/>
      <c r="C30" s="93"/>
      <c r="D30" s="92"/>
    </row>
    <row r="31" spans="1:8" x14ac:dyDescent="0.25">
      <c r="B31" s="92"/>
      <c r="C31" s="93"/>
      <c r="D31" s="92"/>
    </row>
    <row r="32" spans="1:8" x14ac:dyDescent="0.25">
      <c r="B32" s="92"/>
      <c r="C32" s="93"/>
      <c r="D32" s="92"/>
    </row>
  </sheetData>
  <mergeCells count="7">
    <mergeCell ref="F6:F7"/>
    <mergeCell ref="E6:E7"/>
    <mergeCell ref="B2:C2"/>
    <mergeCell ref="B3:C3"/>
    <mergeCell ref="B5:C5"/>
    <mergeCell ref="A6:A7"/>
    <mergeCell ref="B6:B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showGridLines="0" topLeftCell="A7" zoomScaleNormal="100" workbookViewId="0">
      <selection activeCell="I16" sqref="I16"/>
    </sheetView>
  </sheetViews>
  <sheetFormatPr defaultColWidth="9.109375" defaultRowHeight="14.4" x14ac:dyDescent="0.3"/>
  <cols>
    <col min="1" max="1" width="2.88671875" style="2" customWidth="1"/>
    <col min="2" max="2" width="2.109375" style="2" customWidth="1"/>
    <col min="3" max="3" width="23.88671875" style="2" customWidth="1"/>
    <col min="4" max="5" width="7.33203125" style="2" customWidth="1"/>
    <col min="6" max="6" width="18.44140625" style="2" customWidth="1"/>
    <col min="7" max="7" width="7.88671875" style="2" customWidth="1"/>
    <col min="8" max="8" width="9.109375" style="2" customWidth="1"/>
    <col min="9" max="9" width="14.109375" style="2" customWidth="1"/>
    <col min="10" max="10" width="16.6640625" style="2" customWidth="1"/>
    <col min="11" max="11" width="4.33203125" style="2" customWidth="1"/>
    <col min="12" max="16" width="8.88671875" customWidth="1"/>
    <col min="17" max="16384" width="9.109375" style="2"/>
  </cols>
  <sheetData>
    <row r="1" spans="2:10" ht="27" customHeight="1" x14ac:dyDescent="0.25">
      <c r="B1" s="1" t="s">
        <v>0</v>
      </c>
    </row>
    <row r="2" spans="2:10" s="6" customFormat="1" ht="32.25" customHeight="1" x14ac:dyDescent="0.25">
      <c r="B2" s="3" t="s">
        <v>26</v>
      </c>
      <c r="C2" s="4"/>
      <c r="D2" s="5"/>
      <c r="E2" s="5"/>
      <c r="F2" s="5"/>
      <c r="G2" s="5"/>
      <c r="H2" s="5"/>
      <c r="I2" s="5"/>
      <c r="J2" s="5"/>
    </row>
    <row r="3" spans="2:10" s="6" customFormat="1" ht="22.5" customHeight="1" x14ac:dyDescent="0.25">
      <c r="B3" s="68" t="s">
        <v>1</v>
      </c>
      <c r="C3" s="68"/>
      <c r="D3" s="68"/>
      <c r="E3" s="69" t="s">
        <v>2</v>
      </c>
      <c r="F3" s="69"/>
      <c r="G3" s="69"/>
      <c r="H3" s="69"/>
      <c r="I3" s="69"/>
      <c r="J3" s="69"/>
    </row>
    <row r="4" spans="2:10" s="6" customFormat="1" ht="22.5" customHeight="1" x14ac:dyDescent="0.25">
      <c r="B4" s="7"/>
      <c r="C4" s="8" t="s">
        <v>3</v>
      </c>
      <c r="D4" s="7"/>
      <c r="E4" s="9"/>
      <c r="F4" s="9"/>
      <c r="G4" s="10"/>
      <c r="H4" s="10"/>
      <c r="I4" s="9"/>
      <c r="J4" s="9"/>
    </row>
    <row r="5" spans="2:10" s="6" customFormat="1" ht="22.5" customHeight="1" thickBot="1" x14ac:dyDescent="0.3">
      <c r="B5" s="7"/>
      <c r="C5" s="36">
        <v>150000</v>
      </c>
      <c r="D5" s="7"/>
      <c r="E5" s="9"/>
      <c r="F5" s="11" t="s">
        <v>4</v>
      </c>
      <c r="G5" s="12">
        <f>H5/$C$7</f>
        <v>0</v>
      </c>
      <c r="H5" s="13">
        <f>SUMIF($F$16:$F$30,"="&amp;F5,$J$16:$J$30)</f>
        <v>0</v>
      </c>
      <c r="I5" s="9"/>
      <c r="J5" s="9"/>
    </row>
    <row r="6" spans="2:10" s="6" customFormat="1" ht="22.5" customHeight="1" thickTop="1" thickBot="1" x14ac:dyDescent="0.3">
      <c r="B6" s="7"/>
      <c r="C6" s="14" t="s">
        <v>5</v>
      </c>
      <c r="D6" s="7"/>
      <c r="E6" s="9"/>
      <c r="F6" s="11" t="s">
        <v>6</v>
      </c>
      <c r="G6" s="16">
        <f>H6/$C$7</f>
        <v>1</v>
      </c>
      <c r="H6" s="13">
        <f>SUMIF($F$16:$F$30,"="&amp;F6,$J$16:$J$30)</f>
        <v>3370.8</v>
      </c>
      <c r="I6" s="70">
        <f>C7</f>
        <v>3370.8</v>
      </c>
      <c r="J6" s="70"/>
    </row>
    <row r="7" spans="2:10" s="6" customFormat="1" ht="22.5" customHeight="1" thickTop="1" thickBot="1" x14ac:dyDescent="0.35">
      <c r="B7" s="7"/>
      <c r="C7" s="15">
        <f>J31</f>
        <v>3370.8</v>
      </c>
      <c r="D7" s="7"/>
      <c r="E7" s="9"/>
      <c r="F7" s="11" t="s">
        <v>7</v>
      </c>
      <c r="G7" s="17">
        <f>H7/$C$7</f>
        <v>0</v>
      </c>
      <c r="H7" s="13">
        <f>SUMIF($F$16:$F$30,"="&amp;F7,$J$16:$J$30)</f>
        <v>0</v>
      </c>
      <c r="I7" s="70"/>
      <c r="J7" s="70"/>
    </row>
    <row r="8" spans="2:10" s="6" customFormat="1" ht="22.5" customHeight="1" thickTop="1" thickBot="1" x14ac:dyDescent="0.3">
      <c r="B8" s="7"/>
      <c r="C8" s="8" t="s">
        <v>13</v>
      </c>
      <c r="D8" s="7"/>
      <c r="E8" s="9"/>
      <c r="F8" s="11" t="s">
        <v>8</v>
      </c>
      <c r="G8" s="18">
        <f>H8/$C$7</f>
        <v>0</v>
      </c>
      <c r="H8" s="13">
        <f>SUMIF($F$16:$F$30,"="&amp;F8,$J$16:$J$30)</f>
        <v>0</v>
      </c>
      <c r="I8" s="9"/>
      <c r="J8" s="9"/>
    </row>
    <row r="9" spans="2:10" s="6" customFormat="1" ht="22.5" customHeight="1" thickTop="1" x14ac:dyDescent="0.25">
      <c r="B9" s="7"/>
      <c r="C9" s="8"/>
      <c r="D9" s="7"/>
      <c r="E9" s="9"/>
      <c r="F9" s="9"/>
      <c r="G9" s="9"/>
      <c r="H9" s="9"/>
      <c r="I9" s="9"/>
      <c r="J9" s="9"/>
    </row>
    <row r="10" spans="2:10" s="6" customFormat="1" ht="22.5" customHeight="1" x14ac:dyDescent="0.25">
      <c r="B10" s="7"/>
      <c r="C10" s="52">
        <f>C5-C7</f>
        <v>146629.20000000001</v>
      </c>
      <c r="D10" s="7"/>
      <c r="E10" s="9"/>
      <c r="F10" s="9"/>
      <c r="G10" s="9"/>
      <c r="H10" s="9"/>
      <c r="I10" s="9"/>
      <c r="J10" s="9"/>
    </row>
    <row r="11" spans="2:10" s="6" customFormat="1" ht="18.75" customHeight="1" x14ac:dyDescent="0.25">
      <c r="B11" s="7"/>
      <c r="C11" s="7"/>
      <c r="D11" s="7"/>
      <c r="E11" s="9"/>
      <c r="F11" s="9"/>
      <c r="G11" s="9"/>
      <c r="H11" s="9"/>
      <c r="I11" s="9"/>
      <c r="J11" s="9"/>
    </row>
    <row r="12" spans="2:10" s="6" customFormat="1" ht="15.75" customHeight="1" x14ac:dyDescent="0.25">
      <c r="B12" s="43"/>
      <c r="C12" s="44"/>
      <c r="D12" s="44"/>
      <c r="E12" s="44"/>
      <c r="F12" s="44"/>
      <c r="G12" s="44"/>
      <c r="H12" s="44"/>
      <c r="I12" s="71"/>
      <c r="J12" s="71"/>
    </row>
    <row r="13" spans="2:10" s="6" customFormat="1" ht="14.25" x14ac:dyDescent="0.25">
      <c r="B13" s="5"/>
      <c r="C13" s="5"/>
      <c r="D13" s="5"/>
      <c r="E13" s="5"/>
      <c r="F13" s="5"/>
      <c r="G13" s="5"/>
      <c r="H13" s="5"/>
      <c r="I13" s="5"/>
      <c r="J13" s="5"/>
    </row>
    <row r="14" spans="2:10" s="6" customFormat="1" ht="22.5" customHeight="1" x14ac:dyDescent="0.25">
      <c r="B14" s="19"/>
      <c r="C14" s="20" t="s">
        <v>23</v>
      </c>
      <c r="D14" s="21"/>
      <c r="E14" s="21"/>
      <c r="F14" s="21"/>
      <c r="G14" s="21"/>
      <c r="H14" s="21"/>
      <c r="I14" s="21"/>
      <c r="J14" s="22">
        <v>14000</v>
      </c>
    </row>
    <row r="15" spans="2:10" ht="22.5" customHeight="1" x14ac:dyDescent="0.25">
      <c r="B15" s="67" t="s">
        <v>9</v>
      </c>
      <c r="C15" s="67"/>
      <c r="D15" s="67"/>
      <c r="E15" s="67"/>
      <c r="F15" s="23" t="s">
        <v>10</v>
      </c>
      <c r="G15" s="23"/>
      <c r="H15" s="24"/>
      <c r="I15" s="25" t="s">
        <v>11</v>
      </c>
      <c r="J15" s="26" t="s">
        <v>12</v>
      </c>
    </row>
    <row r="16" spans="2:10" ht="18.75" customHeight="1" x14ac:dyDescent="0.25">
      <c r="B16" s="27"/>
      <c r="C16" s="45" t="s">
        <v>27</v>
      </c>
      <c r="D16" s="27"/>
      <c r="E16" s="27"/>
      <c r="F16" s="28" t="s">
        <v>6</v>
      </c>
      <c r="G16" s="27"/>
      <c r="H16" s="37"/>
      <c r="I16" s="29">
        <v>3370.8</v>
      </c>
      <c r="J16" s="30">
        <f t="shared" ref="J16:J28" si="0">IF(ISBLANK(I16),0,IF(ISBLANK(H16),I16,H16*I16))</f>
        <v>3370.8</v>
      </c>
    </row>
    <row r="17" spans="2:16" ht="18.75" customHeight="1" x14ac:dyDescent="0.25">
      <c r="B17" s="31"/>
      <c r="C17" s="46"/>
      <c r="D17" s="31"/>
      <c r="E17" s="31"/>
      <c r="F17" s="41"/>
      <c r="G17" s="31"/>
      <c r="H17" s="38"/>
      <c r="I17" s="33"/>
      <c r="J17" s="30">
        <f t="shared" si="0"/>
        <v>0</v>
      </c>
    </row>
    <row r="18" spans="2:16" ht="18.75" customHeight="1" x14ac:dyDescent="0.25">
      <c r="B18" s="31"/>
      <c r="C18" s="46"/>
      <c r="D18" s="31"/>
      <c r="E18" s="31"/>
      <c r="F18" s="32"/>
      <c r="G18" s="31"/>
      <c r="H18" s="38"/>
      <c r="I18" s="33"/>
      <c r="J18" s="30">
        <f t="shared" si="0"/>
        <v>0</v>
      </c>
    </row>
    <row r="19" spans="2:16" ht="18.75" customHeight="1" x14ac:dyDescent="0.3">
      <c r="B19" s="31"/>
      <c r="C19" s="46"/>
      <c r="D19" s="31"/>
      <c r="E19" s="31"/>
      <c r="F19" s="47"/>
      <c r="G19" s="31"/>
      <c r="H19" s="38"/>
      <c r="I19" s="33"/>
      <c r="J19" s="30">
        <f t="shared" si="0"/>
        <v>0</v>
      </c>
    </row>
    <row r="20" spans="2:16" ht="18.75" customHeight="1" x14ac:dyDescent="0.25">
      <c r="B20" s="31"/>
      <c r="C20" s="46"/>
      <c r="D20" s="31"/>
      <c r="E20" s="31"/>
      <c r="F20" s="47"/>
      <c r="G20" s="31"/>
      <c r="H20" s="38"/>
      <c r="I20" s="33"/>
      <c r="J20" s="30">
        <f t="shared" si="0"/>
        <v>0</v>
      </c>
      <c r="L20" s="2"/>
      <c r="M20" s="2"/>
      <c r="N20" s="2"/>
      <c r="O20" s="2"/>
      <c r="P20" s="2"/>
    </row>
    <row r="21" spans="2:16" ht="18.75" customHeight="1" x14ac:dyDescent="0.25">
      <c r="B21" s="31"/>
      <c r="C21" s="46"/>
      <c r="D21" s="31"/>
      <c r="E21" s="31"/>
      <c r="F21" s="47"/>
      <c r="G21" s="31"/>
      <c r="H21" s="38"/>
      <c r="I21" s="33"/>
      <c r="J21" s="30">
        <f t="shared" si="0"/>
        <v>0</v>
      </c>
      <c r="L21" s="2"/>
      <c r="M21" s="2"/>
      <c r="N21" s="2"/>
      <c r="O21" s="2"/>
      <c r="P21" s="2"/>
    </row>
    <row r="22" spans="2:16" ht="18.75" customHeight="1" x14ac:dyDescent="0.25">
      <c r="B22" s="31"/>
      <c r="C22" s="46"/>
      <c r="D22" s="31"/>
      <c r="E22" s="31"/>
      <c r="F22" s="47"/>
      <c r="G22" s="31"/>
      <c r="H22" s="38"/>
      <c r="I22" s="33"/>
      <c r="J22" s="30">
        <f t="shared" si="0"/>
        <v>0</v>
      </c>
      <c r="L22" s="2"/>
      <c r="M22" s="2"/>
      <c r="N22" s="2"/>
      <c r="O22" s="2"/>
      <c r="P22" s="2"/>
    </row>
    <row r="23" spans="2:16" ht="18.75" customHeight="1" x14ac:dyDescent="0.25">
      <c r="B23" s="31"/>
      <c r="C23" s="48"/>
      <c r="D23" s="31"/>
      <c r="E23" s="31"/>
      <c r="F23" s="49"/>
      <c r="G23" s="31"/>
      <c r="H23" s="38"/>
      <c r="I23" s="33"/>
      <c r="J23" s="30">
        <f t="shared" si="0"/>
        <v>0</v>
      </c>
      <c r="L23" s="2"/>
      <c r="M23" s="2"/>
      <c r="N23" s="2"/>
      <c r="O23" s="2"/>
      <c r="P23" s="2"/>
    </row>
    <row r="24" spans="2:16" ht="18.75" customHeight="1" x14ac:dyDescent="0.25">
      <c r="B24" s="31"/>
      <c r="C24" s="48"/>
      <c r="D24" s="31"/>
      <c r="E24" s="31"/>
      <c r="F24" s="49"/>
      <c r="G24" s="31"/>
      <c r="H24" s="38"/>
      <c r="I24" s="33"/>
      <c r="J24" s="30">
        <f t="shared" si="0"/>
        <v>0</v>
      </c>
      <c r="L24" s="2"/>
      <c r="M24" s="2"/>
      <c r="N24" s="2"/>
      <c r="O24" s="2"/>
      <c r="P24" s="2"/>
    </row>
    <row r="25" spans="2:16" ht="18.75" customHeight="1" x14ac:dyDescent="0.25">
      <c r="B25" s="31"/>
      <c r="C25" s="50"/>
      <c r="D25" s="31"/>
      <c r="E25" s="31"/>
      <c r="F25" s="51"/>
      <c r="G25" s="31"/>
      <c r="H25" s="38"/>
      <c r="I25" s="33"/>
      <c r="J25" s="30">
        <f t="shared" si="0"/>
        <v>0</v>
      </c>
      <c r="L25" s="2"/>
      <c r="M25" s="2"/>
      <c r="N25" s="2"/>
      <c r="O25" s="2"/>
      <c r="P25" s="2"/>
    </row>
    <row r="26" spans="2:16" ht="18.75" customHeight="1" x14ac:dyDescent="0.25">
      <c r="B26" s="31"/>
      <c r="C26" s="50"/>
      <c r="D26" s="31"/>
      <c r="E26" s="31"/>
      <c r="F26" s="51"/>
      <c r="G26" s="31"/>
      <c r="H26" s="38"/>
      <c r="I26" s="33"/>
      <c r="J26" s="30">
        <f t="shared" si="0"/>
        <v>0</v>
      </c>
      <c r="L26" s="2"/>
      <c r="M26" s="2"/>
      <c r="N26" s="2"/>
      <c r="O26" s="2"/>
      <c r="P26" s="2"/>
    </row>
    <row r="27" spans="2:16" ht="18.75" customHeight="1" x14ac:dyDescent="0.25">
      <c r="B27" s="31"/>
      <c r="C27" s="50"/>
      <c r="D27" s="31"/>
      <c r="E27" s="31"/>
      <c r="F27" s="51"/>
      <c r="G27" s="31"/>
      <c r="H27" s="38"/>
      <c r="I27" s="33"/>
      <c r="J27" s="30">
        <f t="shared" si="0"/>
        <v>0</v>
      </c>
      <c r="L27" s="2"/>
      <c r="M27" s="2"/>
      <c r="N27" s="2"/>
      <c r="O27" s="2"/>
      <c r="P27" s="2"/>
    </row>
    <row r="28" spans="2:16" ht="18.75" customHeight="1" x14ac:dyDescent="0.25">
      <c r="B28" s="31"/>
      <c r="C28" s="50"/>
      <c r="D28" s="31"/>
      <c r="E28" s="31"/>
      <c r="F28" s="41"/>
      <c r="G28" s="31"/>
      <c r="H28" s="38"/>
      <c r="I28" s="33"/>
      <c r="J28" s="30">
        <f t="shared" si="0"/>
        <v>0</v>
      </c>
      <c r="L28" s="2"/>
      <c r="M28" s="2"/>
      <c r="N28" s="2"/>
      <c r="O28" s="2"/>
      <c r="P28" s="2"/>
    </row>
    <row r="29" spans="2:16" ht="18.75" customHeight="1" x14ac:dyDescent="0.25">
      <c r="B29" s="31"/>
      <c r="C29" s="50"/>
      <c r="D29" s="31"/>
      <c r="E29" s="31"/>
      <c r="F29" s="32"/>
      <c r="G29" s="31"/>
      <c r="H29" s="38"/>
      <c r="I29" s="33"/>
      <c r="J29" s="30">
        <f>IF(ISBLANK(I29),0,IF(ISBLANK(H29),I29,H29*I29))</f>
        <v>0</v>
      </c>
      <c r="L29" s="2"/>
      <c r="M29" s="2"/>
      <c r="N29" s="2"/>
      <c r="O29" s="2"/>
      <c r="P29" s="2"/>
    </row>
    <row r="30" spans="2:16" ht="18.75" customHeight="1" thickBot="1" x14ac:dyDescent="0.3">
      <c r="B30" s="31"/>
      <c r="C30" s="31"/>
      <c r="D30" s="31"/>
      <c r="E30" s="31"/>
      <c r="F30" s="34"/>
      <c r="G30" s="39"/>
      <c r="H30" s="40"/>
      <c r="I30" s="35"/>
      <c r="J30" s="30">
        <f>IF(ISBLANK(I30),0,IF(ISBLANK(H30),I30,H30*I30))</f>
        <v>0</v>
      </c>
      <c r="L30" s="2"/>
      <c r="M30" s="2"/>
      <c r="N30" s="2"/>
      <c r="O30" s="2"/>
      <c r="P30" s="2"/>
    </row>
    <row r="31" spans="2:16" ht="27" customHeight="1" thickTop="1" x14ac:dyDescent="0.25">
      <c r="B31" s="56"/>
      <c r="C31" s="57"/>
      <c r="D31" s="56"/>
      <c r="E31" s="56"/>
      <c r="F31" s="56"/>
      <c r="G31" s="56"/>
      <c r="H31" s="56"/>
      <c r="I31" s="58" t="s">
        <v>5</v>
      </c>
      <c r="J31" s="59">
        <f>SUBTOTAL(9,J16:J30)</f>
        <v>3370.8</v>
      </c>
      <c r="L31" s="2"/>
      <c r="M31" s="2"/>
      <c r="N31" s="2"/>
      <c r="O31" s="2"/>
      <c r="P31" s="2"/>
    </row>
    <row r="32" spans="2:16" ht="13.8" x14ac:dyDescent="0.25">
      <c r="B32" s="60"/>
      <c r="C32" s="60"/>
      <c r="D32" s="60"/>
      <c r="E32" s="60"/>
      <c r="F32" s="60"/>
      <c r="G32" s="60"/>
      <c r="H32" s="60"/>
      <c r="I32" s="61" t="s">
        <v>24</v>
      </c>
      <c r="J32" s="62">
        <f>J14</f>
        <v>14000</v>
      </c>
      <c r="L32" s="2"/>
      <c r="M32" s="2"/>
      <c r="N32" s="2"/>
      <c r="O32" s="2"/>
      <c r="P32" s="2"/>
    </row>
    <row r="33" spans="2:16" ht="19.5" customHeight="1" x14ac:dyDescent="0.25">
      <c r="B33" s="60"/>
      <c r="C33" s="60"/>
      <c r="D33" s="60"/>
      <c r="E33" s="60"/>
      <c r="F33" s="60"/>
      <c r="G33" s="60"/>
      <c r="H33" s="63"/>
      <c r="I33" s="64" t="s">
        <v>25</v>
      </c>
      <c r="J33" s="65">
        <f>J31-J32</f>
        <v>-10629.2</v>
      </c>
      <c r="L33" s="2"/>
      <c r="M33" s="2"/>
      <c r="N33" s="2"/>
      <c r="O33" s="2"/>
      <c r="P33" s="2"/>
    </row>
    <row r="34" spans="2:16" ht="13.8" x14ac:dyDescent="0.25">
      <c r="B34" s="53"/>
      <c r="C34" s="54"/>
      <c r="D34" s="54"/>
      <c r="E34" s="54"/>
      <c r="F34" s="54"/>
      <c r="G34" s="54"/>
      <c r="H34" s="54"/>
      <c r="I34" s="54"/>
      <c r="J34" s="55"/>
      <c r="L34" s="2"/>
      <c r="M34" s="2"/>
      <c r="N34" s="2"/>
      <c r="O34" s="2"/>
      <c r="P34" s="2"/>
    </row>
    <row r="35" spans="2:16" ht="13.8" x14ac:dyDescent="0.25">
      <c r="J35" s="42"/>
      <c r="L35" s="2"/>
      <c r="M35" s="2"/>
      <c r="N35" s="2"/>
      <c r="O35" s="2"/>
      <c r="P35" s="2"/>
    </row>
    <row r="36" spans="2:16" ht="13.8" x14ac:dyDescent="0.25">
      <c r="L36" s="2"/>
      <c r="M36" s="2"/>
      <c r="N36" s="2"/>
      <c r="O36" s="2"/>
      <c r="P36" s="2"/>
    </row>
    <row r="37" spans="2:16" ht="13.8" x14ac:dyDescent="0.25">
      <c r="L37" s="2"/>
      <c r="M37" s="2"/>
      <c r="N37" s="2"/>
      <c r="O37" s="2"/>
      <c r="P37" s="2"/>
    </row>
    <row r="38" spans="2:16" ht="13.8" x14ac:dyDescent="0.25">
      <c r="L38" s="2"/>
      <c r="M38" s="2"/>
      <c r="N38" s="2"/>
      <c r="O38" s="2"/>
      <c r="P38" s="2"/>
    </row>
    <row r="39" spans="2:16" ht="13.8" x14ac:dyDescent="0.25">
      <c r="L39" s="2"/>
      <c r="M39" s="2"/>
      <c r="N39" s="2"/>
      <c r="O39" s="2"/>
      <c r="P39" s="2"/>
    </row>
    <row r="40" spans="2:16" ht="13.8" x14ac:dyDescent="0.25">
      <c r="L40" s="2"/>
      <c r="M40" s="2"/>
      <c r="N40" s="2"/>
      <c r="O40" s="2"/>
      <c r="P40" s="2"/>
    </row>
    <row r="41" spans="2:16" ht="13.8" x14ac:dyDescent="0.25">
      <c r="L41" s="2"/>
      <c r="M41" s="2"/>
      <c r="N41" s="2"/>
      <c r="O41" s="2"/>
      <c r="P41" s="2"/>
    </row>
    <row r="42" spans="2:16" ht="13.8" x14ac:dyDescent="0.25">
      <c r="L42" s="2"/>
      <c r="M42" s="2"/>
      <c r="N42" s="2"/>
      <c r="O42" s="2"/>
      <c r="P42" s="2"/>
    </row>
    <row r="43" spans="2:16" ht="13.8" x14ac:dyDescent="0.25">
      <c r="L43" s="2"/>
      <c r="M43" s="2"/>
      <c r="N43" s="2"/>
      <c r="O43" s="2"/>
      <c r="P43" s="2"/>
    </row>
    <row r="44" spans="2:16" ht="13.8" x14ac:dyDescent="0.25">
      <c r="L44" s="2"/>
      <c r="M44" s="2"/>
      <c r="N44" s="2"/>
      <c r="O44" s="2"/>
      <c r="P44" s="2"/>
    </row>
    <row r="45" spans="2:16" ht="13.8" x14ac:dyDescent="0.25">
      <c r="L45" s="2"/>
      <c r="M45" s="2"/>
      <c r="N45" s="2"/>
      <c r="O45" s="2"/>
      <c r="P45" s="2"/>
    </row>
  </sheetData>
  <mergeCells count="5">
    <mergeCell ref="B15:E15"/>
    <mergeCell ref="B3:D3"/>
    <mergeCell ref="E3:J3"/>
    <mergeCell ref="I6:J7"/>
    <mergeCell ref="I12:J12"/>
  </mergeCells>
  <dataValidations count="1">
    <dataValidation type="list" allowBlank="1" showInputMessage="1" showErrorMessage="1" sqref="F16:F30">
      <formula1>$F$5:$F$9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vs Actual</vt:lpstr>
      <vt:lpstr>PMED</vt:lpstr>
      <vt:lpstr>'Budget vs Actual'!Print_Area</vt:lpstr>
      <vt:lpstr>PMED!Print_Area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Mary Ann Harris</cp:lastModifiedBy>
  <cp:lastPrinted>2019-10-10T10:44:23Z</cp:lastPrinted>
  <dcterms:created xsi:type="dcterms:W3CDTF">2017-03-03T07:55:24Z</dcterms:created>
  <dcterms:modified xsi:type="dcterms:W3CDTF">2019-10-10T10:44:55Z</dcterms:modified>
</cp:coreProperties>
</file>