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bookViews>
    <workbookView xWindow="-60" yWindow="525" windowWidth="24030" windowHeight="4680" activeTab="11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t" sheetId="9" r:id="rId9"/>
    <sheet name="Oct" sheetId="10" r:id="rId10"/>
    <sheet name="Nov" sheetId="11" r:id="rId11"/>
    <sheet name="Dec" sheetId="12" r:id="rId12"/>
  </sheets>
  <externalReferences>
    <externalReference r:id="rId13"/>
  </externalReferences>
  <definedNames>
    <definedName name="_xlnm._FilterDatabase" localSheetId="3" hidden="1">Apr!$A$14:$I$16</definedName>
    <definedName name="_xlnm._FilterDatabase" localSheetId="7" hidden="1">Aug!$A$14:$I$16</definedName>
    <definedName name="_xlnm._FilterDatabase" localSheetId="11" hidden="1">Dec!$A$14:$I$16</definedName>
    <definedName name="_xlnm._FilterDatabase" localSheetId="1" hidden="1">Feb!$A$14:$I$16</definedName>
    <definedName name="_xlnm._FilterDatabase" localSheetId="0" hidden="1">Jan!$A$14:$I$16</definedName>
    <definedName name="_xlnm._FilterDatabase" localSheetId="6" hidden="1">July!$A$14:$I$16</definedName>
    <definedName name="_xlnm._FilterDatabase" localSheetId="5" hidden="1">June!$A$14:$I$16</definedName>
    <definedName name="_xlnm._FilterDatabase" localSheetId="2" hidden="1">Mar!$A$14:$I$16</definedName>
    <definedName name="_xlnm._FilterDatabase" localSheetId="4" hidden="1">May!$A$14:$I$16</definedName>
    <definedName name="_xlnm._FilterDatabase" localSheetId="10" hidden="1">Nov!$A$14:$I$16</definedName>
    <definedName name="_xlnm._FilterDatabase" localSheetId="9" hidden="1">Oct!$A$14:$I$16</definedName>
    <definedName name="_xlnm._FilterDatabase" localSheetId="8" hidden="1">Sept!$A$14:$I$16</definedName>
    <definedName name="categoryList">OFFSET([1]Settings!$A$1,1,0,SUMPRODUCT(MAX(([1]Settings!$A:$A&lt;&gt;"")*(ROW([1]Settings!$A:$A)))),1)</definedName>
    <definedName name="dateList">OFFSET([1]Settings!$E$1,1,0,SUMPRODUCT(MAX(([1]Settings!$E:$E&lt;&gt;"")*(ROW([1]Settings!$E:$E)))),1)</definedName>
    <definedName name="numList" localSheetId="3">OFFSET(Apr!$N$1,1,0,SUMPRODUCT(MAX((Apr!$N:$N&lt;&gt;"")*(ROW(Apr!$N:$N)))),1)</definedName>
    <definedName name="numList" localSheetId="7">OFFSET(Aug!$N$1,1,0,SUMPRODUCT(MAX((Aug!$N:$N&lt;&gt;"")*(ROW(Aug!$N:$N)))),1)</definedName>
    <definedName name="numList" localSheetId="11">OFFSET(Dec!$N$1,1,0,SUMPRODUCT(MAX((Dec!$N:$N&lt;&gt;"")*(ROW(Dec!$N:$N)))),1)</definedName>
    <definedName name="numList" localSheetId="1">OFFSET(Feb!$N$1,1,0,SUMPRODUCT(MAX((Feb!$N:$N&lt;&gt;"")*(ROW(Feb!$N:$N)))),1)</definedName>
    <definedName name="numList" localSheetId="0">OFFSET(Jan!$N$1,1,0,SUMPRODUCT(MAX((Jan!$N:$N&lt;&gt;"")*(ROW(Jan!$N:$N)))),1)</definedName>
    <definedName name="numList" localSheetId="6">OFFSET(July!$N$1,1,0,SUMPRODUCT(MAX((July!$N:$N&lt;&gt;"")*(ROW(July!$N:$N)))),1)</definedName>
    <definedName name="numList" localSheetId="5">OFFSET(June!$N$1,1,0,SUMPRODUCT(MAX((June!$N:$N&lt;&gt;"")*(ROW(June!$N:$N)))),1)</definedName>
    <definedName name="numList" localSheetId="2">OFFSET(Mar!$N$1,1,0,SUMPRODUCT(MAX((Mar!$N:$N&lt;&gt;"")*(ROW(Mar!$N:$N)))),1)</definedName>
    <definedName name="numList" localSheetId="4">OFFSET(May!$N$1,1,0,SUMPRODUCT(MAX((May!$N:$N&lt;&gt;"")*(ROW(May!$N:$N)))),1)</definedName>
    <definedName name="numList" localSheetId="10">OFFSET(Nov!$N$1,1,0,SUMPRODUCT(MAX((Nov!$N:$N&lt;&gt;"")*(ROW(Nov!$N:$N)))),1)</definedName>
    <definedName name="numList" localSheetId="9">OFFSET(Oct!$N$1,1,0,SUMPRODUCT(MAX((Oct!$N:$N&lt;&gt;"")*(ROW(Oct!$N:$N)))),1)</definedName>
    <definedName name="numList" localSheetId="8">OFFSET(Sept!$N$1,1,0,SUMPRODUCT(MAX((Sept!$N:$N&lt;&gt;"")*(ROW(Sept!$N:$N)))),1)</definedName>
    <definedName name="numList">OFFSET([1]Jan!$N$1,1,0,SUMPRODUCT(MAX(([1]Jan!$N:$N&lt;&gt;"")*(ROW([1]Jan!$N:$N)))),1)</definedName>
    <definedName name="payeeList">OFFSET([1]Settings!$C$1,1,0,SUMPRODUCT(MAX(([1]Settings!$C:$C&lt;&gt;"")*(ROW([1]Settings!$C:$C)))),1)</definedName>
    <definedName name="_xlnm.Print_Area" localSheetId="3">Apr!$A$1:$I$113</definedName>
    <definedName name="_xlnm.Print_Area" localSheetId="7">Aug!$A$1:$I$108</definedName>
    <definedName name="_xlnm.Print_Area" localSheetId="11">Dec!$A$1:$I$126</definedName>
    <definedName name="_xlnm.Print_Area" localSheetId="1">Feb!$A$1:$I$125</definedName>
    <definedName name="_xlnm.Print_Area" localSheetId="0">Jan!$A$1:$I$111</definedName>
    <definedName name="_xlnm.Print_Area" localSheetId="6">July!$A$1:$I$108</definedName>
    <definedName name="_xlnm.Print_Area" localSheetId="5">June!$A$1:$I$107</definedName>
    <definedName name="_xlnm.Print_Area" localSheetId="2">Mar!$A$1:$I$113</definedName>
    <definedName name="_xlnm.Print_Area" localSheetId="4">May!$A$1:$I$112</definedName>
    <definedName name="_xlnm.Print_Area" localSheetId="10">Nov!$A$1:$I$121</definedName>
    <definedName name="_xlnm.Print_Area" localSheetId="9">Oct!$A$1:$I$124</definedName>
    <definedName name="_xlnm.Print_Area" localSheetId="8">Sept!$A$1:$I$107</definedName>
    <definedName name="_xlnm.Print_Titles" localSheetId="3">Apr!$14:$14</definedName>
    <definedName name="_xlnm.Print_Titles" localSheetId="7">Aug!$14:$14</definedName>
    <definedName name="_xlnm.Print_Titles" localSheetId="11">Dec!$14:$14</definedName>
    <definedName name="_xlnm.Print_Titles" localSheetId="1">Feb!$14:$14</definedName>
    <definedName name="_xlnm.Print_Titles" localSheetId="0">Jan!$14:$14</definedName>
    <definedName name="_xlnm.Print_Titles" localSheetId="6">July!$14:$14</definedName>
    <definedName name="_xlnm.Print_Titles" localSheetId="5">June!$14:$14</definedName>
    <definedName name="_xlnm.Print_Titles" localSheetId="2">Mar!$14:$14</definedName>
    <definedName name="_xlnm.Print_Titles" localSheetId="4">May!$14:$14</definedName>
    <definedName name="_xlnm.Print_Titles" localSheetId="10">Nov!$14:$14</definedName>
    <definedName name="_xlnm.Print_Titles" localSheetId="9">Oct!$14:$14</definedName>
    <definedName name="_xlnm.Print_Titles" localSheetId="8">Sept!$14:$14</definedName>
    <definedName name="reconcileList">OFFSET([1]Settings!$G$1,1,0,SUMPRODUCT(MAX(([1]Settings!$G:$G&lt;&gt;"")*(ROW([1]Settings!$G:$G)))),1)</definedName>
    <definedName name="valuevx">42.314159</definedName>
  </definedNames>
  <calcPr calcId="162913"/>
</workbook>
</file>

<file path=xl/calcChain.xml><?xml version="1.0" encoding="utf-8"?>
<calcChain xmlns="http://schemas.openxmlformats.org/spreadsheetml/2006/main">
  <c r="I152" i="12" l="1"/>
  <c r="I153" i="12"/>
  <c r="I154" i="12"/>
  <c r="I155" i="12"/>
  <c r="I156" i="12"/>
  <c r="I157" i="12"/>
  <c r="I158" i="12"/>
  <c r="I159" i="12"/>
  <c r="L59" i="12" l="1"/>
  <c r="H161" i="12" l="1"/>
  <c r="G161" i="12"/>
  <c r="I4" i="12"/>
  <c r="N3" i="12"/>
  <c r="N4" i="12" s="1"/>
  <c r="N5" i="12" s="1"/>
  <c r="N6" i="12" s="1"/>
  <c r="N7" i="12" s="1"/>
  <c r="G162" i="12" l="1"/>
  <c r="G156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49" i="10" l="1"/>
  <c r="I150" i="10"/>
  <c r="I151" i="10"/>
  <c r="I152" i="10"/>
  <c r="I153" i="10"/>
  <c r="I154" i="10"/>
  <c r="I155" i="10"/>
  <c r="I156" i="10"/>
  <c r="I157" i="10"/>
  <c r="H156" i="11" l="1"/>
  <c r="G157" i="11" s="1"/>
  <c r="K51" i="11"/>
  <c r="I4" i="11"/>
  <c r="N3" i="11"/>
  <c r="N4" i="11" s="1"/>
  <c r="N5" i="11" s="1"/>
  <c r="N6" i="11" s="1"/>
  <c r="N7" i="11" s="1"/>
  <c r="H159" i="10" l="1"/>
  <c r="G159" i="10"/>
  <c r="I4" i="10"/>
  <c r="N3" i="10"/>
  <c r="N4" i="10" s="1"/>
  <c r="N5" i="10" s="1"/>
  <c r="N6" i="10" s="1"/>
  <c r="N7" i="10" s="1"/>
  <c r="G160" i="10" l="1"/>
  <c r="K51" i="9"/>
  <c r="H142" i="9" l="1"/>
  <c r="G142" i="9"/>
  <c r="I140" i="9"/>
  <c r="I139" i="9"/>
  <c r="I138" i="9"/>
  <c r="I137" i="9"/>
  <c r="I136" i="9"/>
  <c r="I135" i="9"/>
  <c r="I134" i="9"/>
  <c r="I133" i="9"/>
  <c r="I132" i="9"/>
  <c r="I131" i="9"/>
  <c r="I130" i="9"/>
  <c r="I129" i="9"/>
  <c r="I128" i="9"/>
  <c r="I127" i="9"/>
  <c r="I126" i="9"/>
  <c r="I125" i="9"/>
  <c r="I124" i="9"/>
  <c r="I123" i="9"/>
  <c r="I122" i="9"/>
  <c r="I121" i="9"/>
  <c r="I120" i="9"/>
  <c r="I119" i="9"/>
  <c r="I118" i="9"/>
  <c r="I117" i="9"/>
  <c r="I4" i="9"/>
  <c r="N3" i="9"/>
  <c r="N4" i="9" s="1"/>
  <c r="N5" i="9" s="1"/>
  <c r="N6" i="9" s="1"/>
  <c r="N7" i="9" s="1"/>
  <c r="G143" i="9" l="1"/>
  <c r="I16" i="7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0" i="7" s="1"/>
  <c r="I41" i="7" s="1"/>
  <c r="I42" i="7" s="1"/>
  <c r="I43" i="7" s="1"/>
  <c r="G143" i="8"/>
  <c r="H143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N3" i="8"/>
  <c r="N4" i="8" s="1"/>
  <c r="N5" i="8" s="1"/>
  <c r="N6" i="8" s="1"/>
  <c r="N7" i="8" s="1"/>
  <c r="I4" i="8"/>
  <c r="H44" i="7"/>
  <c r="H143" i="7" s="1"/>
  <c r="G144" i="7" s="1"/>
  <c r="G143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K96" i="7"/>
  <c r="I4" i="7"/>
  <c r="N3" i="7"/>
  <c r="N4" i="7"/>
  <c r="N5" i="7"/>
  <c r="N6" i="7"/>
  <c r="N7" i="7" s="1"/>
  <c r="K95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H142" i="6"/>
  <c r="G142" i="6"/>
  <c r="I4" i="6"/>
  <c r="N3" i="6"/>
  <c r="N4" i="6"/>
  <c r="N5" i="6" s="1"/>
  <c r="N6" i="6" s="1"/>
  <c r="N7" i="6" s="1"/>
  <c r="G143" i="6"/>
  <c r="G121" i="5"/>
  <c r="G147" i="5"/>
  <c r="I145" i="5"/>
  <c r="I16" i="5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K76" i="5"/>
  <c r="H147" i="5"/>
  <c r="G148" i="5"/>
  <c r="K18" i="5"/>
  <c r="I4" i="5"/>
  <c r="N3" i="5"/>
  <c r="N4" i="5"/>
  <c r="N5" i="5"/>
  <c r="N6" i="5" s="1"/>
  <c r="N7" i="5" s="1"/>
  <c r="K18" i="4"/>
  <c r="H121" i="4"/>
  <c r="G122" i="4" s="1"/>
  <c r="G121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4" i="4"/>
  <c r="N3" i="4"/>
  <c r="N4" i="4" s="1"/>
  <c r="N5" i="4" s="1"/>
  <c r="N6" i="4" s="1"/>
  <c r="N7" i="4" s="1"/>
  <c r="H144" i="2"/>
  <c r="G144" i="2"/>
  <c r="I133" i="2"/>
  <c r="I134" i="2"/>
  <c r="I135" i="2"/>
  <c r="I136" i="2"/>
  <c r="I137" i="2"/>
  <c r="I138" i="2"/>
  <c r="I139" i="2"/>
  <c r="I140" i="2"/>
  <c r="I141" i="2"/>
  <c r="I142" i="2"/>
  <c r="H121" i="3"/>
  <c r="G121" i="3"/>
  <c r="I119" i="3"/>
  <c r="I4" i="3"/>
  <c r="N3" i="3"/>
  <c r="N4" i="3"/>
  <c r="N5" i="3"/>
  <c r="N6" i="3" s="1"/>
  <c r="N7" i="3" s="1"/>
  <c r="G122" i="3"/>
  <c r="I4" i="2"/>
  <c r="N3" i="2"/>
  <c r="N4" i="2" s="1"/>
  <c r="N5" i="2" s="1"/>
  <c r="N6" i="2" s="1"/>
  <c r="N7" i="2" s="1"/>
  <c r="I112" i="1"/>
  <c r="I113" i="1"/>
  <c r="I114" i="1"/>
  <c r="H117" i="1"/>
  <c r="I16" i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4" i="1"/>
  <c r="N3" i="1"/>
  <c r="N4" i="1" s="1"/>
  <c r="N5" i="1" s="1"/>
  <c r="N6" i="1" s="1"/>
  <c r="N7" i="1" s="1"/>
  <c r="G117" i="1"/>
  <c r="I16" i="4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I32" i="4" s="1"/>
  <c r="I33" i="4" s="1"/>
  <c r="I34" i="4" s="1"/>
  <c r="I35" i="4" s="1"/>
  <c r="I36" i="4" s="1"/>
  <c r="I37" i="4" s="1"/>
  <c r="I38" i="4" s="1"/>
  <c r="I39" i="4" s="1"/>
  <c r="I40" i="4" s="1"/>
  <c r="I41" i="4" s="1"/>
  <c r="I42" i="4" s="1"/>
  <c r="I43" i="4" s="1"/>
  <c r="I44" i="4" s="1"/>
  <c r="I45" i="4" s="1"/>
  <c r="I46" i="4" s="1"/>
  <c r="I47" i="4" s="1"/>
  <c r="I48" i="4" s="1"/>
  <c r="I49" i="4" s="1"/>
  <c r="I50" i="4" s="1"/>
  <c r="I51" i="4" s="1"/>
  <c r="I52" i="4" s="1"/>
  <c r="I53" i="4" s="1"/>
  <c r="I54" i="4" s="1"/>
  <c r="I55" i="4" s="1"/>
  <c r="I56" i="4" s="1"/>
  <c r="I57" i="4" s="1"/>
  <c r="I58" i="4" s="1"/>
  <c r="I59" i="4" s="1"/>
  <c r="I60" i="4" s="1"/>
  <c r="I61" i="4" s="1"/>
  <c r="I62" i="4" s="1"/>
  <c r="I63" i="4" s="1"/>
  <c r="I64" i="4" s="1"/>
  <c r="I65" i="4" s="1"/>
  <c r="I66" i="4" s="1"/>
  <c r="I67" i="4" s="1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89" i="4"/>
  <c r="I90" i="4"/>
  <c r="I91" i="4"/>
  <c r="I92" i="4"/>
  <c r="I93" i="4"/>
  <c r="I94" i="4"/>
  <c r="I95" i="4"/>
  <c r="I96" i="4"/>
  <c r="I97" i="4"/>
  <c r="I98" i="4"/>
  <c r="I44" i="7" l="1"/>
  <c r="I45" i="7" s="1"/>
  <c r="I46" i="7" s="1"/>
  <c r="I47" i="7" s="1"/>
  <c r="I48" i="7" s="1"/>
  <c r="I49" i="7" s="1"/>
  <c r="I50" i="7" s="1"/>
  <c r="I51" i="7" s="1"/>
  <c r="I52" i="7" s="1"/>
  <c r="I53" i="7" s="1"/>
  <c r="I54" i="7" s="1"/>
  <c r="I55" i="7" s="1"/>
  <c r="I56" i="7" s="1"/>
  <c r="I57" i="7" s="1"/>
  <c r="I58" i="7" s="1"/>
  <c r="I59" i="7" s="1"/>
  <c r="I60" i="7" s="1"/>
  <c r="I61" i="7" s="1"/>
  <c r="I62" i="7" s="1"/>
  <c r="I63" i="7" s="1"/>
  <c r="I64" i="7" s="1"/>
  <c r="I65" i="7" s="1"/>
  <c r="I15" i="8" s="1"/>
  <c r="I16" i="8" s="1"/>
  <c r="I17" i="8" s="1"/>
  <c r="I18" i="8" s="1"/>
  <c r="I19" i="8" s="1"/>
  <c r="I20" i="8" s="1"/>
  <c r="I21" i="8" s="1"/>
  <c r="I22" i="8" s="1"/>
  <c r="I23" i="8" s="1"/>
  <c r="I24" i="8" s="1"/>
  <c r="I25" i="8" s="1"/>
  <c r="I26" i="8" s="1"/>
  <c r="I27" i="8" s="1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I38" i="8" s="1"/>
  <c r="I39" i="8" s="1"/>
  <c r="I40" i="8" s="1"/>
  <c r="I41" i="8" s="1"/>
  <c r="I42" i="8" s="1"/>
  <c r="I43" i="8" s="1"/>
  <c r="I44" i="8" s="1"/>
  <c r="I45" i="8" s="1"/>
  <c r="I46" i="8" s="1"/>
  <c r="I47" i="8" s="1"/>
  <c r="I48" i="8" s="1"/>
  <c r="I49" i="8" s="1"/>
  <c r="I50" i="8" s="1"/>
  <c r="I51" i="8" s="1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I62" i="8" s="1"/>
  <c r="I63" i="8" s="1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I74" i="8" s="1"/>
  <c r="I75" i="8" s="1"/>
  <c r="I76" i="8" s="1"/>
  <c r="I77" i="8" s="1"/>
  <c r="I78" i="8" s="1"/>
  <c r="I79" i="8" s="1"/>
  <c r="I80" i="8" s="1"/>
  <c r="I81" i="8" s="1"/>
  <c r="I82" i="8" s="1"/>
  <c r="I83" i="8" s="1"/>
  <c r="I84" i="8" s="1"/>
  <c r="I85" i="8" s="1"/>
  <c r="I86" i="8" s="1"/>
  <c r="I87" i="8" s="1"/>
  <c r="I88" i="8" s="1"/>
  <c r="I89" i="8" s="1"/>
  <c r="I90" i="8" s="1"/>
  <c r="I91" i="8" s="1"/>
  <c r="I92" i="8" s="1"/>
  <c r="I93" i="8" s="1"/>
  <c r="I94" i="8" s="1"/>
  <c r="I95" i="8" s="1"/>
  <c r="I96" i="8" s="1"/>
  <c r="I97" i="8" s="1"/>
  <c r="I98" i="8" s="1"/>
  <c r="I99" i="8" s="1"/>
  <c r="I100" i="8" s="1"/>
  <c r="I101" i="8" s="1"/>
  <c r="I102" i="8" s="1"/>
  <c r="I103" i="8" s="1"/>
  <c r="I104" i="8" s="1"/>
  <c r="I105" i="8" s="1"/>
  <c r="I106" i="8" s="1"/>
  <c r="I107" i="8" s="1"/>
  <c r="I108" i="8" s="1"/>
  <c r="I109" i="8" s="1"/>
  <c r="I110" i="8" s="1"/>
  <c r="I111" i="8" s="1"/>
  <c r="I112" i="8" s="1"/>
  <c r="I113" i="8" s="1"/>
  <c r="I114" i="8" s="1"/>
  <c r="I115" i="8" s="1"/>
  <c r="I116" i="8" s="1"/>
  <c r="I117" i="8" s="1"/>
  <c r="I16" i="9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I38" i="9" s="1"/>
  <c r="I39" i="9" s="1"/>
  <c r="I40" i="9" s="1"/>
  <c r="I41" i="9" s="1"/>
  <c r="I42" i="9" s="1"/>
  <c r="I43" i="9" s="1"/>
  <c r="I44" i="9" s="1"/>
  <c r="I45" i="9" s="1"/>
  <c r="I46" i="9" s="1"/>
  <c r="I47" i="9" s="1"/>
  <c r="I48" i="9" s="1"/>
  <c r="I49" i="9" s="1"/>
  <c r="I50" i="9" s="1"/>
  <c r="G144" i="8"/>
  <c r="I65" i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0" i="1" s="1"/>
  <c r="I111" i="1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I34" i="2" s="1"/>
  <c r="I35" i="2" s="1"/>
  <c r="I36" i="2" s="1"/>
  <c r="I37" i="2" s="1"/>
  <c r="I38" i="2" s="1"/>
  <c r="I39" i="2" s="1"/>
  <c r="I40" i="2" s="1"/>
  <c r="I41" i="2" s="1"/>
  <c r="I42" i="2" s="1"/>
  <c r="I43" i="2" s="1"/>
  <c r="I44" i="2" s="1"/>
  <c r="I45" i="2" s="1"/>
  <c r="I46" i="2" s="1"/>
  <c r="I47" i="2" s="1"/>
  <c r="I48" i="2" s="1"/>
  <c r="I49" i="2" s="1"/>
  <c r="I50" i="2" s="1"/>
  <c r="I51" i="2" s="1"/>
  <c r="I52" i="2" s="1"/>
  <c r="I53" i="2" s="1"/>
  <c r="I54" i="2" s="1"/>
  <c r="I55" i="2" s="1"/>
  <c r="I56" i="2" s="1"/>
  <c r="I57" i="2" s="1"/>
  <c r="I58" i="2" s="1"/>
  <c r="I59" i="2" s="1"/>
  <c r="I60" i="2" s="1"/>
  <c r="I61" i="2" s="1"/>
  <c r="I62" i="2" s="1"/>
  <c r="I63" i="2" s="1"/>
  <c r="I64" i="2" s="1"/>
  <c r="I65" i="2" s="1"/>
  <c r="I66" i="2" s="1"/>
  <c r="I67" i="2" s="1"/>
  <c r="I68" i="2" s="1"/>
  <c r="I69" i="2" s="1"/>
  <c r="I70" i="2" s="1"/>
  <c r="I71" i="2" s="1"/>
  <c r="I72" i="2" s="1"/>
  <c r="I73" i="2" s="1"/>
  <c r="I74" i="2" s="1"/>
  <c r="I75" i="2" s="1"/>
  <c r="I76" i="2" s="1"/>
  <c r="I77" i="2" s="1"/>
  <c r="I78" i="2" s="1"/>
  <c r="I81" i="5"/>
  <c r="I82" i="5" s="1"/>
  <c r="I83" i="5" s="1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68" i="4"/>
  <c r="I69" i="4" s="1"/>
  <c r="I70" i="4" s="1"/>
  <c r="I71" i="4" s="1"/>
  <c r="I72" i="4" s="1"/>
  <c r="I73" i="4" s="1"/>
  <c r="I74" i="4" s="1"/>
  <c r="I75" i="4" s="1"/>
  <c r="I76" i="4" s="1"/>
  <c r="I77" i="4" s="1"/>
  <c r="I78" i="4" s="1"/>
  <c r="I79" i="4" s="1"/>
  <c r="I80" i="4" s="1"/>
  <c r="I81" i="4" s="1"/>
  <c r="I82" i="4" s="1"/>
  <c r="I83" i="4" s="1"/>
  <c r="I84" i="4" s="1"/>
  <c r="I85" i="4" s="1"/>
  <c r="I86" i="4" s="1"/>
  <c r="I87" i="4" s="1"/>
  <c r="I88" i="4" s="1"/>
  <c r="I3" i="7" l="1"/>
  <c r="I3" i="8"/>
  <c r="I3" i="4"/>
  <c r="I79" i="2"/>
  <c r="I80" i="2" s="1"/>
  <c r="I81" i="2" s="1"/>
  <c r="I82" i="2" s="1"/>
  <c r="I83" i="2" s="1"/>
  <c r="I84" i="2" s="1"/>
  <c r="I85" i="2" s="1"/>
  <c r="I86" i="2" s="1"/>
  <c r="I87" i="2" s="1"/>
  <c r="I88" i="2" s="1"/>
  <c r="I89" i="2" s="1"/>
  <c r="I90" i="2" s="1"/>
  <c r="I91" i="2" s="1"/>
  <c r="I92" i="2" s="1"/>
  <c r="I93" i="2" s="1"/>
  <c r="I94" i="2" s="1"/>
  <c r="I95" i="2" s="1"/>
  <c r="I96" i="2" s="1"/>
  <c r="I97" i="2" s="1"/>
  <c r="I98" i="2" s="1"/>
  <c r="I99" i="2" s="1"/>
  <c r="I100" i="2" s="1"/>
  <c r="I101" i="2" s="1"/>
  <c r="I102" i="2" s="1"/>
  <c r="I103" i="2" s="1"/>
  <c r="I104" i="2" s="1"/>
  <c r="I105" i="2" s="1"/>
  <c r="I106" i="2" s="1"/>
  <c r="I107" i="2" s="1"/>
  <c r="I108" i="2" s="1"/>
  <c r="I109" i="2" s="1"/>
  <c r="I110" i="2" s="1"/>
  <c r="I111" i="2" s="1"/>
  <c r="I112" i="2" s="1"/>
  <c r="I113" i="2" s="1"/>
  <c r="I114" i="2" s="1"/>
  <c r="I115" i="2" s="1"/>
  <c r="I116" i="2" s="1"/>
  <c r="I117" i="2" s="1"/>
  <c r="I118" i="2" s="1"/>
  <c r="I119" i="2" s="1"/>
  <c r="I120" i="2" s="1"/>
  <c r="I121" i="2" s="1"/>
  <c r="I122" i="2" s="1"/>
  <c r="I123" i="2" s="1"/>
  <c r="I124" i="2" s="1"/>
  <c r="I125" i="2" s="1"/>
  <c r="I126" i="2" s="1"/>
  <c r="I127" i="2" s="1"/>
  <c r="I128" i="2" s="1"/>
  <c r="I129" i="2" s="1"/>
  <c r="I130" i="2" s="1"/>
  <c r="I131" i="2" s="1"/>
  <c r="I132" i="2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K100" i="5"/>
  <c r="I100" i="5"/>
  <c r="I101" i="5" s="1"/>
  <c r="I102" i="5" s="1"/>
  <c r="I103" i="5" s="1"/>
  <c r="I104" i="5" s="1"/>
  <c r="I105" i="5" s="1"/>
  <c r="I106" i="5" s="1"/>
  <c r="I107" i="5" s="1"/>
  <c r="I108" i="5" s="1"/>
  <c r="I109" i="5" s="1"/>
  <c r="I110" i="5" s="1"/>
  <c r="I111" i="5" s="1"/>
  <c r="I112" i="5" s="1"/>
  <c r="I113" i="5" s="1"/>
  <c r="I3" i="1"/>
  <c r="I68" i="3" l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114" i="5"/>
  <c r="I115" i="5" s="1"/>
  <c r="I116" i="5" s="1"/>
  <c r="I117" i="5" s="1"/>
  <c r="I118" i="5" s="1"/>
  <c r="I119" i="5" s="1"/>
  <c r="I120" i="5" s="1"/>
  <c r="I121" i="5" s="1"/>
  <c r="I122" i="5" s="1"/>
  <c r="I123" i="5" s="1"/>
  <c r="I124" i="5" s="1"/>
  <c r="I125" i="5" s="1"/>
  <c r="I126" i="5" s="1"/>
  <c r="I127" i="5" s="1"/>
  <c r="I128" i="5" s="1"/>
  <c r="I129" i="5" s="1"/>
  <c r="I130" i="5" s="1"/>
  <c r="I131" i="5" s="1"/>
  <c r="I132" i="5" s="1"/>
  <c r="I133" i="5" s="1"/>
  <c r="I134" i="5" s="1"/>
  <c r="I135" i="5" s="1"/>
  <c r="I136" i="5" s="1"/>
  <c r="I137" i="5" s="1"/>
  <c r="I138" i="5" s="1"/>
  <c r="I139" i="5" s="1"/>
  <c r="I140" i="5" s="1"/>
  <c r="I141" i="5" s="1"/>
  <c r="I142" i="5" s="1"/>
  <c r="I143" i="5" s="1"/>
  <c r="I144" i="5" s="1"/>
  <c r="I15" i="6" s="1"/>
  <c r="I16" i="6" s="1"/>
  <c r="I17" i="6" s="1"/>
  <c r="I18" i="6" s="1"/>
  <c r="I19" i="6" s="1"/>
  <c r="I20" i="6" s="1"/>
  <c r="I21" i="6" s="1"/>
  <c r="I22" i="6" s="1"/>
  <c r="I23" i="6" s="1"/>
  <c r="I24" i="6" s="1"/>
  <c r="I25" i="6" s="1"/>
  <c r="I26" i="6" s="1"/>
  <c r="I27" i="6" s="1"/>
  <c r="I28" i="6" s="1"/>
  <c r="I29" i="6" s="1"/>
  <c r="I30" i="6" s="1"/>
  <c r="I31" i="6" s="1"/>
  <c r="I32" i="6" s="1"/>
  <c r="I33" i="6" s="1"/>
  <c r="I34" i="6" s="1"/>
  <c r="I35" i="6" s="1"/>
  <c r="I36" i="6" s="1"/>
  <c r="I37" i="6" s="1"/>
  <c r="I38" i="6" s="1"/>
  <c r="I39" i="6" s="1"/>
  <c r="I40" i="6" s="1"/>
  <c r="I41" i="6" s="1"/>
  <c r="I42" i="6" s="1"/>
  <c r="I43" i="6" s="1"/>
  <c r="I44" i="6" s="1"/>
  <c r="I45" i="6" s="1"/>
  <c r="I46" i="6" s="1"/>
  <c r="I47" i="6" s="1"/>
  <c r="I48" i="6" s="1"/>
  <c r="I49" i="6" s="1"/>
  <c r="I50" i="6" s="1"/>
  <c r="I51" i="6" s="1"/>
  <c r="I52" i="6" s="1"/>
  <c r="I53" i="6" s="1"/>
  <c r="I54" i="6" s="1"/>
  <c r="I55" i="6" s="1"/>
  <c r="I56" i="6" s="1"/>
  <c r="I57" i="6" s="1"/>
  <c r="I58" i="6" s="1"/>
  <c r="I59" i="6" s="1"/>
  <c r="I60" i="6" s="1"/>
  <c r="I61" i="6" s="1"/>
  <c r="I62" i="6" s="1"/>
  <c r="I63" i="6" s="1"/>
  <c r="I64" i="6" s="1"/>
  <c r="I65" i="6" s="1"/>
  <c r="I66" i="6" s="1"/>
  <c r="I67" i="6" s="1"/>
  <c r="I68" i="6" s="1"/>
  <c r="I69" i="6" s="1"/>
  <c r="I70" i="6" s="1"/>
  <c r="I71" i="6" s="1"/>
  <c r="I72" i="6" s="1"/>
  <c r="I73" i="6" s="1"/>
  <c r="I74" i="6" s="1"/>
  <c r="I75" i="6" s="1"/>
  <c r="I76" i="6" s="1"/>
  <c r="I77" i="6" s="1"/>
  <c r="I3" i="2"/>
  <c r="I3" i="5" l="1"/>
  <c r="I78" i="6"/>
  <c r="I79" i="6" s="1"/>
  <c r="I80" i="6" s="1"/>
  <c r="I81" i="6" s="1"/>
  <c r="I82" i="6" s="1"/>
  <c r="I83" i="6" s="1"/>
  <c r="I84" i="6" s="1"/>
  <c r="I85" i="6" s="1"/>
  <c r="I86" i="6" s="1"/>
  <c r="I87" i="6" s="1"/>
  <c r="I88" i="6" s="1"/>
  <c r="I89" i="6" s="1"/>
  <c r="I90" i="6" s="1"/>
  <c r="I91" i="6" s="1"/>
  <c r="I92" i="6" s="1"/>
  <c r="I93" i="6" s="1"/>
  <c r="I94" i="6" s="1"/>
  <c r="I95" i="6" s="1"/>
  <c r="I96" i="6" s="1"/>
  <c r="I97" i="6" s="1"/>
  <c r="I98" i="6" s="1"/>
  <c r="I99" i="6" s="1"/>
  <c r="I100" i="6" s="1"/>
  <c r="I101" i="6" s="1"/>
  <c r="I102" i="6" s="1"/>
  <c r="I103" i="6" s="1"/>
  <c r="I104" i="6" s="1"/>
  <c r="I105" i="6" s="1"/>
  <c r="I106" i="6" s="1"/>
  <c r="I107" i="6" s="1"/>
  <c r="I108" i="6" s="1"/>
  <c r="I109" i="6" s="1"/>
  <c r="I110" i="6" s="1"/>
  <c r="I111" i="6" s="1"/>
  <c r="I112" i="6" s="1"/>
  <c r="I113" i="6" s="1"/>
  <c r="I114" i="6" s="1"/>
  <c r="I115" i="6" s="1"/>
  <c r="I116" i="6" s="1"/>
  <c r="I3" i="3"/>
  <c r="I3" i="6" l="1"/>
  <c r="I51" i="9" l="1"/>
  <c r="I52" i="9" s="1"/>
  <c r="I53" i="9" s="1"/>
  <c r="I54" i="9" s="1"/>
  <c r="I55" i="9" s="1"/>
  <c r="I56" i="9" s="1"/>
  <c r="I57" i="9" s="1"/>
  <c r="I58" i="9" l="1"/>
  <c r="I59" i="9" s="1"/>
  <c r="I60" i="9" s="1"/>
  <c r="I61" i="9" s="1"/>
  <c r="I62" i="9" s="1"/>
  <c r="I63" i="9" s="1"/>
  <c r="I64" i="9" s="1"/>
  <c r="I65" i="9" s="1"/>
  <c r="I66" i="9" s="1"/>
  <c r="I67" i="9" s="1"/>
  <c r="I68" i="9" s="1"/>
  <c r="I69" i="9" s="1"/>
  <c r="I70" i="9" s="1"/>
  <c r="I71" i="9" s="1"/>
  <c r="I72" i="9" s="1"/>
  <c r="I73" i="9" s="1"/>
  <c r="I74" i="9" s="1"/>
  <c r="I75" i="9" s="1"/>
  <c r="I76" i="9" s="1"/>
  <c r="I77" i="9" s="1"/>
  <c r="I78" i="9" l="1"/>
  <c r="I79" i="9" s="1"/>
  <c r="I80" i="9" s="1"/>
  <c r="I81" i="9" s="1"/>
  <c r="I82" i="9" s="1"/>
  <c r="I83" i="9" s="1"/>
  <c r="I84" i="9" s="1"/>
  <c r="I85" i="9" s="1"/>
  <c r="I86" i="9" s="1"/>
  <c r="I87" i="9" s="1"/>
  <c r="I88" i="9" s="1"/>
  <c r="I89" i="9" s="1"/>
  <c r="I90" i="9" s="1"/>
  <c r="I91" i="9" s="1"/>
  <c r="I92" i="9" s="1"/>
  <c r="I93" i="9" l="1"/>
  <c r="I94" i="9" s="1"/>
  <c r="I95" i="9" s="1"/>
  <c r="I96" i="9" s="1"/>
  <c r="I97" i="9" s="1"/>
  <c r="I98" i="9" s="1"/>
  <c r="I99" i="9" s="1"/>
  <c r="I100" i="9" s="1"/>
  <c r="I101" i="9" s="1"/>
  <c r="I102" i="9" s="1"/>
  <c r="I103" i="9" s="1"/>
  <c r="I104" i="9" s="1"/>
  <c r="I105" i="9" s="1"/>
  <c r="I106" i="9" s="1"/>
  <c r="I107" i="9" s="1"/>
  <c r="I108" i="9" s="1"/>
  <c r="I109" i="9" s="1"/>
  <c r="I110" i="9" s="1"/>
  <c r="I111" i="9" s="1"/>
  <c r="I112" i="9" s="1"/>
  <c r="I113" i="9" s="1"/>
  <c r="I114" i="9" s="1"/>
  <c r="I115" i="9" s="1"/>
  <c r="I116" i="9" s="1"/>
  <c r="I16" i="10"/>
  <c r="I17" i="10" s="1"/>
  <c r="I18" i="10" s="1"/>
  <c r="I19" i="10" s="1"/>
  <c r="I20" i="10" s="1"/>
  <c r="I21" i="10" s="1"/>
  <c r="I22" i="10" s="1"/>
  <c r="I23" i="10" s="1"/>
  <c r="I24" i="10" s="1"/>
  <c r="I25" i="10" s="1"/>
  <c r="I26" i="10" s="1"/>
  <c r="I27" i="10" s="1"/>
  <c r="I28" i="10" s="1"/>
  <c r="I29" i="10" s="1"/>
  <c r="I30" i="10" s="1"/>
  <c r="I31" i="10" s="1"/>
  <c r="I32" i="10" s="1"/>
  <c r="I33" i="10" s="1"/>
  <c r="I34" i="10" s="1"/>
  <c r="I35" i="10" s="1"/>
  <c r="I36" i="10" s="1"/>
  <c r="I37" i="10" s="1"/>
  <c r="I38" i="10" s="1"/>
  <c r="I39" i="10" s="1"/>
  <c r="I40" i="10" s="1"/>
  <c r="I41" i="10" s="1"/>
  <c r="I42" i="10" s="1"/>
  <c r="I43" i="10" s="1"/>
  <c r="I44" i="10" s="1"/>
  <c r="I45" i="10" s="1"/>
  <c r="I46" i="10" s="1"/>
  <c r="I47" i="10" s="1"/>
  <c r="I48" i="10" s="1"/>
  <c r="I49" i="10" s="1"/>
  <c r="I50" i="10" s="1"/>
  <c r="I51" i="10" s="1"/>
  <c r="I52" i="10" s="1"/>
  <c r="I53" i="10" s="1"/>
  <c r="I54" i="10" s="1"/>
  <c r="I55" i="10" s="1"/>
  <c r="I56" i="10" s="1"/>
  <c r="I57" i="10" s="1"/>
  <c r="I58" i="10" s="1"/>
  <c r="I59" i="10" s="1"/>
  <c r="I60" i="10" s="1"/>
  <c r="I61" i="10" s="1"/>
  <c r="I62" i="10" s="1"/>
  <c r="I63" i="10" s="1"/>
  <c r="I64" i="10" s="1"/>
  <c r="I65" i="10" s="1"/>
  <c r="I66" i="10" s="1"/>
  <c r="I67" i="10" s="1"/>
  <c r="I68" i="10" s="1"/>
  <c r="I69" i="10" s="1"/>
  <c r="I70" i="10" s="1"/>
  <c r="I71" i="10" s="1"/>
  <c r="I72" i="10" s="1"/>
  <c r="I73" i="10" s="1"/>
  <c r="I74" i="10" s="1"/>
  <c r="I75" i="10" s="1"/>
  <c r="I76" i="10" s="1"/>
  <c r="I77" i="10" s="1"/>
  <c r="I78" i="10" s="1"/>
  <c r="I79" i="10" s="1"/>
  <c r="I80" i="10" s="1"/>
  <c r="I81" i="10" s="1"/>
  <c r="I82" i="10" s="1"/>
  <c r="I83" i="10" s="1"/>
  <c r="I84" i="10" s="1"/>
  <c r="I85" i="10" s="1"/>
  <c r="I86" i="10" s="1"/>
  <c r="I87" i="10" s="1"/>
  <c r="I88" i="10" s="1"/>
  <c r="I89" i="10" s="1"/>
  <c r="I90" i="10" s="1"/>
  <c r="I91" i="10" s="1"/>
  <c r="I92" i="10" s="1"/>
  <c r="I93" i="10" s="1"/>
  <c r="I94" i="10" s="1"/>
  <c r="I95" i="10" s="1"/>
  <c r="I96" i="10" s="1"/>
  <c r="I97" i="10" s="1"/>
  <c r="I98" i="10" s="1"/>
  <c r="I99" i="10" s="1"/>
  <c r="I100" i="10" s="1"/>
  <c r="I101" i="10" s="1"/>
  <c r="I102" i="10" s="1"/>
  <c r="I103" i="10" s="1"/>
  <c r="I104" i="10" s="1"/>
  <c r="I105" i="10" s="1"/>
  <c r="I106" i="10" s="1"/>
  <c r="I107" i="10" s="1"/>
  <c r="I108" i="10" s="1"/>
  <c r="I109" i="10" s="1"/>
  <c r="I110" i="10" s="1"/>
  <c r="I111" i="10" s="1"/>
  <c r="I112" i="10" s="1"/>
  <c r="I113" i="10" s="1"/>
  <c r="I114" i="10" s="1"/>
  <c r="I115" i="10" s="1"/>
  <c r="I116" i="10" s="1"/>
  <c r="I117" i="10" s="1"/>
  <c r="I118" i="10" s="1"/>
  <c r="I119" i="10" s="1"/>
  <c r="I120" i="10" s="1"/>
  <c r="I121" i="10" s="1"/>
  <c r="I122" i="10" s="1"/>
  <c r="I123" i="10" s="1"/>
  <c r="I124" i="10" s="1"/>
  <c r="I125" i="10" s="1"/>
  <c r="I126" i="10" s="1"/>
  <c r="I127" i="10" s="1"/>
  <c r="I128" i="10" s="1"/>
  <c r="I129" i="10" s="1"/>
  <c r="I130" i="10" s="1"/>
  <c r="I131" i="10" s="1"/>
  <c r="I132" i="10" s="1"/>
  <c r="I133" i="10" s="1"/>
  <c r="I134" i="10" s="1"/>
  <c r="I135" i="10" s="1"/>
  <c r="I136" i="10" s="1"/>
  <c r="I137" i="10" s="1"/>
  <c r="I138" i="10" s="1"/>
  <c r="I139" i="10" s="1"/>
  <c r="I140" i="10" s="1"/>
  <c r="I141" i="10" s="1"/>
  <c r="I142" i="10" s="1"/>
  <c r="I143" i="10" s="1"/>
  <c r="I144" i="10" s="1"/>
  <c r="I145" i="10" s="1"/>
  <c r="I146" i="10" s="1"/>
  <c r="I147" i="10" s="1"/>
  <c r="I148" i="10" s="1"/>
  <c r="I15" i="11" l="1"/>
  <c r="I16" i="11" s="1"/>
  <c r="I17" i="11" s="1"/>
  <c r="I18" i="11" s="1"/>
  <c r="I19" i="11" s="1"/>
  <c r="I20" i="11" s="1"/>
  <c r="I21" i="11" s="1"/>
  <c r="I22" i="11" s="1"/>
  <c r="I23" i="11" s="1"/>
  <c r="I24" i="11" s="1"/>
  <c r="I25" i="11" s="1"/>
  <c r="I26" i="11" s="1"/>
  <c r="I27" i="11" s="1"/>
  <c r="I28" i="11" s="1"/>
  <c r="I29" i="11" s="1"/>
  <c r="I3" i="9"/>
  <c r="I30" i="11" l="1"/>
  <c r="I31" i="11" s="1"/>
  <c r="I32" i="11" s="1"/>
  <c r="I33" i="11" s="1"/>
  <c r="I34" i="11" s="1"/>
  <c r="I35" i="11" s="1"/>
  <c r="I36" i="11" s="1"/>
  <c r="I3" i="10"/>
  <c r="I37" i="11" l="1"/>
  <c r="I38" i="11" l="1"/>
  <c r="K28" i="11" l="1"/>
  <c r="K34" i="11"/>
  <c r="I39" i="11"/>
  <c r="I40" i="11" s="1"/>
  <c r="I41" i="11" s="1"/>
  <c r="I42" i="11" s="1"/>
  <c r="I43" i="11" s="1"/>
  <c r="I44" i="11" s="1"/>
  <c r="I45" i="11" s="1"/>
  <c r="I46" i="11" s="1"/>
  <c r="I47" i="11" s="1"/>
  <c r="I48" i="11" s="1"/>
  <c r="I49" i="11" s="1"/>
  <c r="I50" i="11" s="1"/>
  <c r="I51" i="11" s="1"/>
  <c r="I52" i="11" s="1"/>
  <c r="I53" i="11" s="1"/>
  <c r="I54" i="11" s="1"/>
  <c r="I55" i="11" s="1"/>
  <c r="I56" i="11" s="1"/>
  <c r="I57" i="11" s="1"/>
  <c r="I58" i="11" s="1"/>
  <c r="I59" i="11" s="1"/>
  <c r="I60" i="11" s="1"/>
  <c r="I61" i="11" s="1"/>
  <c r="I62" i="11" s="1"/>
  <c r="I63" i="11" s="1"/>
  <c r="I64" i="11" s="1"/>
  <c r="I65" i="11" s="1"/>
  <c r="I66" i="11" s="1"/>
  <c r="I67" i="11" s="1"/>
  <c r="I68" i="11" s="1"/>
  <c r="I69" i="11" s="1"/>
  <c r="I70" i="11" s="1"/>
  <c r="I71" i="11" s="1"/>
  <c r="I72" i="11" s="1"/>
  <c r="I73" i="11" l="1"/>
  <c r="I74" i="11" s="1"/>
  <c r="I75" i="11" s="1"/>
  <c r="I76" i="11" s="1"/>
  <c r="I77" i="11" s="1"/>
  <c r="I78" i="11" s="1"/>
  <c r="I79" i="11" s="1"/>
  <c r="I80" i="11" s="1"/>
  <c r="I81" i="11" s="1"/>
  <c r="I82" i="11" s="1"/>
  <c r="I83" i="11" s="1"/>
  <c r="I84" i="11" s="1"/>
  <c r="I85" i="11" l="1"/>
  <c r="I86" i="11" s="1"/>
  <c r="I87" i="11" s="1"/>
  <c r="I88" i="11" s="1"/>
  <c r="I89" i="11" s="1"/>
  <c r="I90" i="11" s="1"/>
  <c r="I91" i="11" s="1"/>
  <c r="I92" i="11" s="1"/>
  <c r="I93" i="11" s="1"/>
  <c r="I94" i="11" s="1"/>
  <c r="I95" i="11" s="1"/>
  <c r="I96" i="11" s="1"/>
  <c r="I97" i="11" s="1"/>
  <c r="I98" i="11" s="1"/>
  <c r="I99" i="11" s="1"/>
  <c r="I100" i="11" s="1"/>
  <c r="I101" i="11" s="1"/>
  <c r="I102" i="11" s="1"/>
  <c r="I103" i="11" s="1"/>
  <c r="I104" i="11" s="1"/>
  <c r="I105" i="11" s="1"/>
  <c r="I106" i="11" s="1"/>
  <c r="I107" i="11" s="1"/>
  <c r="I108" i="11" s="1"/>
  <c r="I109" i="11" s="1"/>
  <c r="K110" i="11" l="1"/>
  <c r="K112" i="11" s="1"/>
  <c r="I16" i="12"/>
  <c r="I17" i="12" s="1"/>
  <c r="I18" i="12" s="1"/>
  <c r="I3" i="11"/>
  <c r="I19" i="12" l="1"/>
  <c r="I20" i="12" l="1"/>
  <c r="I21" i="12" s="1"/>
  <c r="I22" i="12" s="1"/>
  <c r="I23" i="12" s="1"/>
  <c r="I24" i="12" s="1"/>
  <c r="I25" i="12" s="1"/>
  <c r="I26" i="12" s="1"/>
  <c r="I27" i="12" s="1"/>
  <c r="I28" i="12" s="1"/>
  <c r="I29" i="12" s="1"/>
  <c r="I30" i="12" l="1"/>
  <c r="I31" i="12" s="1"/>
  <c r="I32" i="12" s="1"/>
  <c r="I33" i="12" s="1"/>
  <c r="I34" i="12" s="1"/>
  <c r="I35" i="12" s="1"/>
  <c r="I36" i="12" s="1"/>
  <c r="I37" i="12" s="1"/>
  <c r="I38" i="12" s="1"/>
  <c r="I39" i="12" s="1"/>
  <c r="I40" i="12" s="1"/>
  <c r="I41" i="12" l="1"/>
  <c r="I42" i="12" s="1"/>
  <c r="I43" i="12" s="1"/>
  <c r="I44" i="12" s="1"/>
  <c r="I45" i="12" s="1"/>
  <c r="I46" i="12" s="1"/>
  <c r="I47" i="12" s="1"/>
  <c r="I48" i="12" s="1"/>
  <c r="I49" i="12" s="1"/>
  <c r="I50" i="12" s="1"/>
  <c r="I51" i="12" s="1"/>
  <c r="I52" i="12" s="1"/>
  <c r="I53" i="12" s="1"/>
  <c r="I54" i="12" s="1"/>
  <c r="I55" i="12" s="1"/>
  <c r="I56" i="12" s="1"/>
  <c r="I57" i="12" s="1"/>
  <c r="K58" i="12" s="1"/>
  <c r="L60" i="12" s="1"/>
  <c r="I58" i="12" l="1"/>
  <c r="I59" i="12" s="1"/>
  <c r="I60" i="12" s="1"/>
  <c r="I61" i="12" s="1"/>
  <c r="I62" i="12" s="1"/>
  <c r="I63" i="12" s="1"/>
  <c r="I64" i="12" s="1"/>
  <c r="I65" i="12" s="1"/>
  <c r="I66" i="12" s="1"/>
  <c r="I67" i="12" s="1"/>
  <c r="I68" i="12" s="1"/>
  <c r="I69" i="12" s="1"/>
  <c r="I70" i="12" s="1"/>
  <c r="I71" i="12" s="1"/>
  <c r="I72" i="12" s="1"/>
  <c r="I73" i="12" s="1"/>
  <c r="I74" i="12" s="1"/>
  <c r="I75" i="12" s="1"/>
  <c r="I76" i="12" s="1"/>
  <c r="I77" i="12" s="1"/>
  <c r="I78" i="12" s="1"/>
  <c r="I79" i="12" s="1"/>
  <c r="I80" i="12" s="1"/>
  <c r="I81" i="12" s="1"/>
  <c r="I82" i="12" s="1"/>
  <c r="I83" i="12" s="1"/>
  <c r="I84" i="12" s="1"/>
  <c r="I85" i="12" s="1"/>
  <c r="I86" i="12" s="1"/>
  <c r="I87" i="12" s="1"/>
  <c r="I88" i="12" s="1"/>
  <c r="I89" i="12" s="1"/>
  <c r="I90" i="12" s="1"/>
  <c r="I91" i="12" s="1"/>
  <c r="I92" i="12" s="1"/>
  <c r="I93" i="12" s="1"/>
  <c r="I94" i="12" s="1"/>
  <c r="I95" i="12" s="1"/>
  <c r="I96" i="12" s="1"/>
  <c r="I97" i="12" s="1"/>
  <c r="I98" i="12" s="1"/>
  <c r="I99" i="12" s="1"/>
  <c r="I100" i="12" s="1"/>
  <c r="I101" i="12" l="1"/>
  <c r="I102" i="12" s="1"/>
  <c r="I103" i="12" l="1"/>
  <c r="I104" i="12" s="1"/>
  <c r="I105" i="12" s="1"/>
  <c r="I106" i="12" s="1"/>
  <c r="I107" i="12" s="1"/>
  <c r="I108" i="12" s="1"/>
  <c r="I109" i="12" s="1"/>
  <c r="I110" i="12" s="1"/>
  <c r="I111" i="12" s="1"/>
  <c r="I112" i="12" s="1"/>
  <c r="I113" i="12" s="1"/>
  <c r="I114" i="12" s="1"/>
  <c r="I115" i="12" s="1"/>
  <c r="I116" i="12" s="1"/>
  <c r="I117" i="12" s="1"/>
  <c r="I118" i="12" s="1"/>
  <c r="I119" i="12" s="1"/>
  <c r="I120" i="12" s="1"/>
  <c r="I121" i="12" s="1"/>
  <c r="I122" i="12" s="1"/>
  <c r="I123" i="12" s="1"/>
  <c r="I124" i="12" s="1"/>
  <c r="I125" i="12" s="1"/>
  <c r="I126" i="12" s="1"/>
  <c r="I127" i="12" s="1"/>
  <c r="I128" i="12" s="1"/>
  <c r="I129" i="12" s="1"/>
  <c r="I130" i="12" s="1"/>
  <c r="I131" i="12" s="1"/>
  <c r="I132" i="12" s="1"/>
  <c r="I133" i="12" s="1"/>
  <c r="I134" i="12" s="1"/>
  <c r="I135" i="12" s="1"/>
  <c r="I136" i="12" s="1"/>
  <c r="I137" i="12" s="1"/>
  <c r="I138" i="12" s="1"/>
  <c r="I139" i="12" s="1"/>
  <c r="I140" i="12" s="1"/>
  <c r="I141" i="12" s="1"/>
  <c r="I142" i="12" s="1"/>
  <c r="I143" i="12" s="1"/>
  <c r="I144" i="12" s="1"/>
  <c r="I145" i="12" s="1"/>
  <c r="I146" i="12" s="1"/>
  <c r="I147" i="12" s="1"/>
  <c r="I148" i="12" s="1"/>
  <c r="I149" i="12" s="1"/>
  <c r="I150" i="12" s="1"/>
  <c r="I151" i="12" s="1"/>
  <c r="I3" i="12" l="1"/>
</calcChain>
</file>

<file path=xl/sharedStrings.xml><?xml version="1.0" encoding="utf-8"?>
<sst xmlns="http://schemas.openxmlformats.org/spreadsheetml/2006/main" count="3133" uniqueCount="1530">
  <si>
    <t>Penang Global Tourism Sdn Bhd</t>
  </si>
  <si>
    <t>Num</t>
  </si>
  <si>
    <t xml:space="preserve"> ← This list used for the Num column</t>
  </si>
  <si>
    <t xml:space="preserve">Bank Book </t>
  </si>
  <si>
    <t>Current Balance:</t>
  </si>
  <si>
    <t xml:space="preserve"> ← This is the next check number</t>
  </si>
  <si>
    <t>Cleared Balance:</t>
  </si>
  <si>
    <t xml:space="preserve"> ← Unhide header rows to see the whole list</t>
  </si>
  <si>
    <t>EFT</t>
  </si>
  <si>
    <t>DEP</t>
  </si>
  <si>
    <t>TXFR</t>
  </si>
  <si>
    <t>CARD</t>
  </si>
  <si>
    <t>FEE</t>
  </si>
  <si>
    <t>Warn when balance is below:</t>
  </si>
  <si>
    <t xml:space="preserve"> ← Add options if you want to customize the list</t>
  </si>
  <si>
    <t>Date</t>
  </si>
  <si>
    <t>Week</t>
  </si>
  <si>
    <t>Cheque /EFT Number</t>
  </si>
  <si>
    <t>Payee / Description</t>
  </si>
  <si>
    <t>Category</t>
  </si>
  <si>
    <t>R</t>
  </si>
  <si>
    <t>Withdrawal,
Payment (-)</t>
  </si>
  <si>
    <t>Deposit,
Credit (+)</t>
  </si>
  <si>
    <t>Balance</t>
  </si>
  <si>
    <t>W1</t>
  </si>
  <si>
    <t>PPB Group Berhad</t>
  </si>
  <si>
    <t>Operating Expenditure</t>
  </si>
  <si>
    <t>Legion Parking &amp; Tours (M) Sdn Bhd</t>
  </si>
  <si>
    <t>Ketua Pengarah Hasil Dalam Negeri</t>
  </si>
  <si>
    <t>Tourism Expenditure</t>
  </si>
  <si>
    <t>Capital All Star Enterprise</t>
  </si>
  <si>
    <t>W2</t>
  </si>
  <si>
    <t>PGTEFT1125</t>
  </si>
  <si>
    <t>PGTEFT1126</t>
  </si>
  <si>
    <t>[ Balance As of 01/1/2016 ]</t>
  </si>
  <si>
    <t>687639</t>
  </si>
  <si>
    <t>PGTEFT1134</t>
  </si>
  <si>
    <t xml:space="preserve">AB PrintWorks </t>
  </si>
  <si>
    <t>Bamboo Catering (M) Sdn Bhd</t>
  </si>
  <si>
    <t>Lee Ter Yi</t>
  </si>
  <si>
    <t>Ng Chun How</t>
  </si>
  <si>
    <t>Telekom Malaysia Berhad</t>
  </si>
  <si>
    <t>Celcom Mobile Sdn Bhd</t>
  </si>
  <si>
    <t>Majlis Bandaraya Pulau Pinang</t>
  </si>
  <si>
    <t>TLM Event Sdn Bhd</t>
  </si>
  <si>
    <t>HG Lim Electrical Engineering</t>
  </si>
  <si>
    <t>Azfalyza Binti Abdyl Aziz</t>
  </si>
  <si>
    <t>Corporatenet Sdn Bhd</t>
  </si>
  <si>
    <t>Corporatenet Advisory Sdn Bhd</t>
  </si>
  <si>
    <t>Cheong Seng Chan Sdn Bhd</t>
  </si>
  <si>
    <t>Carolyn Ooi Ai Choo</t>
  </si>
  <si>
    <t>Dream Art Centre</t>
  </si>
  <si>
    <t>Discovery Overland Holidays Sdn Bhd</t>
  </si>
  <si>
    <t>DHL Express (Malaysia) Sdn Bhd</t>
  </si>
  <si>
    <t>Emanon Sdn Bhd</t>
  </si>
  <si>
    <t>Elang Wah Sdn Bhd</t>
  </si>
  <si>
    <t>Felix Expo Logistics (M) Sdn Bhd</t>
  </si>
  <si>
    <t>G Hotel Sdn Bhd</t>
  </si>
  <si>
    <t>Hwa Yik Tour &amp; Travel (Pg) Sdn Bhd</t>
  </si>
  <si>
    <t>Leong Wen Pin</t>
  </si>
  <si>
    <t>Loh Yin Suet</t>
  </si>
  <si>
    <t>Liang Chow Ming</t>
  </si>
  <si>
    <t>Max-Airplay Sdn Bhd</t>
  </si>
  <si>
    <t>One FM Radio Sdn Bhd</t>
  </si>
  <si>
    <t>Penang Institute</t>
  </si>
  <si>
    <t>Perbadanan Bukit Bendera Pulau Pinang</t>
  </si>
  <si>
    <t>PDC Premier Holdings Sdn Bhd</t>
  </si>
  <si>
    <t>Penelope Yuen Li Jynn</t>
  </si>
  <si>
    <t>PGCC Sales &amp; Service Sdn Bhd</t>
  </si>
  <si>
    <t>Performance Plus Marketing</t>
  </si>
  <si>
    <t>Roshvinder Singh a/l Harbindar Singh</t>
  </si>
  <si>
    <t>Redtone Telecommunications Sdn Bhd</t>
  </si>
  <si>
    <t>Redberry Outdoors Sdn Bhd</t>
  </si>
  <si>
    <t>ROD Cretive Sdn Bhd</t>
  </si>
  <si>
    <t>Synchrosound Studio Sdn Bhd</t>
  </si>
  <si>
    <t>Sim Kok Jiun</t>
  </si>
  <si>
    <t>Studio Howard</t>
  </si>
  <si>
    <t>Tropical Spice Garden Sdn Bhd</t>
  </si>
  <si>
    <t>TNT Express Worldwide (M) Sdn Bhd</t>
  </si>
  <si>
    <t>Tenaga Nasional Berhad</t>
  </si>
  <si>
    <t>Toh Kim Hock</t>
  </si>
  <si>
    <t>Winsome Air-Condition Engineering</t>
  </si>
  <si>
    <t>Vcreate Sdn Bhd</t>
  </si>
  <si>
    <t>Davino Sdn Bhd</t>
  </si>
  <si>
    <t>Yeap Kam Moey</t>
  </si>
  <si>
    <t>Yoon Pauline</t>
  </si>
  <si>
    <t>YTL Communications Sdn Bhd</t>
  </si>
  <si>
    <t>PGTEFT1135</t>
  </si>
  <si>
    <t>PGTEFT1136</t>
  </si>
  <si>
    <t>PGTEFT1137</t>
  </si>
  <si>
    <t>PGTEFT1138</t>
  </si>
  <si>
    <t>PGTEFT1139</t>
  </si>
  <si>
    <t>687642</t>
  </si>
  <si>
    <t>687643</t>
  </si>
  <si>
    <t>687644</t>
  </si>
  <si>
    <t>PGTEFT1140</t>
  </si>
  <si>
    <t>PGTEFT1141</t>
  </si>
  <si>
    <t>PGTEFT1142</t>
  </si>
  <si>
    <t>PGTEFT1143</t>
  </si>
  <si>
    <t>PGTEFT1144</t>
  </si>
  <si>
    <t>PGTEFT1145</t>
  </si>
  <si>
    <t>PGTEFT1146</t>
  </si>
  <si>
    <t>PGTEFT1147</t>
  </si>
  <si>
    <t>PGTEFT1148</t>
  </si>
  <si>
    <t>PGTEFT1149</t>
  </si>
  <si>
    <t>PGTEFT1150</t>
  </si>
  <si>
    <t>PGTEFT1151</t>
  </si>
  <si>
    <t>PGTEFT1152</t>
  </si>
  <si>
    <t>PGTEFT1153</t>
  </si>
  <si>
    <t>PGTEFT1154</t>
  </si>
  <si>
    <t>PGTEFT1155</t>
  </si>
  <si>
    <t>PGTEFT1156</t>
  </si>
  <si>
    <t>PGTEFT1157</t>
  </si>
  <si>
    <t>PGTEFT1158</t>
  </si>
  <si>
    <t>PGTEFT1159</t>
  </si>
  <si>
    <t>PGTEFT1160</t>
  </si>
  <si>
    <t>PGTEFT1161</t>
  </si>
  <si>
    <t>PGTEFT1162</t>
  </si>
  <si>
    <t>PGTEFT1163</t>
  </si>
  <si>
    <t>PGTEFT1164</t>
  </si>
  <si>
    <t>PGTEFT1165</t>
  </si>
  <si>
    <t>PGTEFT1166</t>
  </si>
  <si>
    <t>PGTEFT1167</t>
  </si>
  <si>
    <t>PGTEFT1168</t>
  </si>
  <si>
    <t>PGTEFT1169</t>
  </si>
  <si>
    <t>PGTEFT1170</t>
  </si>
  <si>
    <t>PGTEFT1171</t>
  </si>
  <si>
    <t>PGTEFT1172</t>
  </si>
  <si>
    <t>PGTEFT1173</t>
  </si>
  <si>
    <t>PGTEFT1174</t>
  </si>
  <si>
    <t>PGTEFT1175</t>
  </si>
  <si>
    <t>PGTEFT1176</t>
  </si>
  <si>
    <t>PGTEFT1178</t>
  </si>
  <si>
    <t>PGTEFT1179</t>
  </si>
  <si>
    <t>PGTEFT1180</t>
  </si>
  <si>
    <t>PGTEFT1181</t>
  </si>
  <si>
    <t>PGTEFT1182</t>
  </si>
  <si>
    <t>PGTEFT1183</t>
  </si>
  <si>
    <t>PGTEFT1184</t>
  </si>
  <si>
    <t>W3</t>
  </si>
  <si>
    <t>W4</t>
  </si>
  <si>
    <t>687648</t>
  </si>
  <si>
    <t>687646</t>
  </si>
  <si>
    <t>687647</t>
  </si>
  <si>
    <t>PGTEFT1177</t>
  </si>
  <si>
    <t>687649</t>
  </si>
  <si>
    <t>687650</t>
  </si>
  <si>
    <t>687651</t>
  </si>
  <si>
    <t>PGTEFT1185</t>
  </si>
  <si>
    <t>Dr Adv</t>
  </si>
  <si>
    <t>687652</t>
  </si>
  <si>
    <t>687653</t>
  </si>
  <si>
    <t>687654</t>
  </si>
  <si>
    <t>PGTEFT1186</t>
  </si>
  <si>
    <t>687655</t>
  </si>
  <si>
    <t>PGTEFT1187</t>
  </si>
  <si>
    <t>PGTEFT1189</t>
  </si>
  <si>
    <t>PGTEFT1190</t>
  </si>
  <si>
    <t>PGTEFT1191</t>
  </si>
  <si>
    <t>PGTEFT1192</t>
  </si>
  <si>
    <t>PGTEFT1193</t>
  </si>
  <si>
    <t>PGTEFT1194</t>
  </si>
  <si>
    <t>PGTEFT1195</t>
  </si>
  <si>
    <t>Two Pro Print Services</t>
  </si>
  <si>
    <t>Aka Balloon Sdn bHd</t>
  </si>
  <si>
    <t>Dream River Vision Enterprise</t>
  </si>
  <si>
    <t>Majlis Kebudayaan Negeri Pulau Pinang</t>
  </si>
  <si>
    <t>Trustees of Leong San Tong Khoo Kongsi (Penang) Registered</t>
  </si>
  <si>
    <t>Meru Utama Sdn Bhd</t>
  </si>
  <si>
    <t>Malay Mail Sdn Bhd</t>
  </si>
  <si>
    <t>Riza Helmi Bin Rustam</t>
  </si>
  <si>
    <t>Salary</t>
  </si>
  <si>
    <t>Kumpulan Wang Simpanan Pekerja</t>
  </si>
  <si>
    <t>Pertubuhan Keselamatan Sosial</t>
  </si>
  <si>
    <t>Tai Krai Café Sdn Bhd</t>
  </si>
  <si>
    <t>Cancelled</t>
  </si>
  <si>
    <t>Jaykodi Resources</t>
  </si>
  <si>
    <t>Lim Hooi Leng</t>
  </si>
  <si>
    <t>Optimal Media Sdn Bhd</t>
  </si>
  <si>
    <t>Web Asp Sdn Bhd</t>
  </si>
  <si>
    <t>Danny Tan Lee Keong</t>
  </si>
  <si>
    <t>Shirley The Suet Li</t>
  </si>
  <si>
    <t>Uthayaan A/L Keerthy</t>
  </si>
  <si>
    <t>JV16/01/02</t>
  </si>
  <si>
    <t>Being cash deposit to cimb acc</t>
  </si>
  <si>
    <t>Cash</t>
  </si>
  <si>
    <t>OR00635</t>
  </si>
  <si>
    <t>Han Chiang College</t>
  </si>
  <si>
    <t>OR00645</t>
  </si>
  <si>
    <t>Gleneagles Medical Centre Penang</t>
  </si>
  <si>
    <t>JV16/01/07</t>
  </si>
  <si>
    <t xml:space="preserve">Being withdraw of STMMD </t>
  </si>
  <si>
    <t>OR00637</t>
  </si>
  <si>
    <t>OR00638</t>
  </si>
  <si>
    <t>OR00639</t>
  </si>
  <si>
    <t>OR00640</t>
  </si>
  <si>
    <t>OR00641</t>
  </si>
  <si>
    <t>OR00642</t>
  </si>
  <si>
    <t>OR00643</t>
  </si>
  <si>
    <t>OR00644</t>
  </si>
  <si>
    <t>Pantai Hospital</t>
  </si>
  <si>
    <t>Loh Guan Lye Specialist</t>
  </si>
  <si>
    <t>Bagan Specialist</t>
  </si>
  <si>
    <t>Stanford Int College</t>
  </si>
  <si>
    <t>KDU College</t>
  </si>
  <si>
    <t>CAC Academy</t>
  </si>
  <si>
    <t>Equator College of Art</t>
  </si>
  <si>
    <t>Segi College Penang</t>
  </si>
  <si>
    <t>Jabatan Kewangan Negeri</t>
  </si>
  <si>
    <t>JV16/01/09</t>
  </si>
  <si>
    <t>Being IBG Transaction refund due to wrong acc number</t>
  </si>
  <si>
    <t>JV16/01/10</t>
  </si>
  <si>
    <t>Bank charges</t>
  </si>
  <si>
    <t>GST on bank charges</t>
  </si>
  <si>
    <t>JV16/01/08</t>
  </si>
  <si>
    <t>Being stamp duty for Cheque book</t>
  </si>
  <si>
    <t>[ Balance As of 01/2/2016 ]</t>
  </si>
  <si>
    <t>687656</t>
  </si>
  <si>
    <t>PGTEFT1196</t>
  </si>
  <si>
    <t>PGTEFT1197</t>
  </si>
  <si>
    <t>PGTEFT1198</t>
  </si>
  <si>
    <t>PGTEFT1199</t>
  </si>
  <si>
    <t>687657</t>
  </si>
  <si>
    <t>PGTEFT1200</t>
  </si>
  <si>
    <t>PGTEFT1201</t>
  </si>
  <si>
    <t>TT</t>
  </si>
  <si>
    <t>PGTEFT1202</t>
  </si>
  <si>
    <t>687658</t>
  </si>
  <si>
    <t>PGTEFT1203</t>
  </si>
  <si>
    <t>687659</t>
  </si>
  <si>
    <t>PGTEFT1204</t>
  </si>
  <si>
    <t>687660</t>
  </si>
  <si>
    <t>PGTEFT1205</t>
  </si>
  <si>
    <t>PGTEFT1206</t>
  </si>
  <si>
    <t>PGTEFT1207</t>
  </si>
  <si>
    <t>PGTEFT1208</t>
  </si>
  <si>
    <t>PGTEFT1209</t>
  </si>
  <si>
    <t>PGTEFT1210</t>
  </si>
  <si>
    <t>Sterling Insurance Brokers Sdn Bhd</t>
  </si>
  <si>
    <t>Hana Tour</t>
  </si>
  <si>
    <t>Mary Ann Harris</t>
  </si>
  <si>
    <t>PICEB Sdn Bhd</t>
  </si>
  <si>
    <t>St John Ambulans Malaysia</t>
  </si>
  <si>
    <t>Rapid Bus Sdn Bhd</t>
  </si>
  <si>
    <t>Sentral Education Sdn BHd</t>
  </si>
  <si>
    <t>KDU College (PG) Sdn Bhd</t>
  </si>
  <si>
    <t>Ashwin Gunasekaran</t>
  </si>
  <si>
    <t>Toi Toi Services Sdn Bhd</t>
  </si>
  <si>
    <t>CAC Academy Sdn Bhd</t>
  </si>
  <si>
    <t>Operation Expenditure</t>
  </si>
  <si>
    <t>Accruals</t>
  </si>
  <si>
    <t>Fuji Xerox Asia Pacific Pte Ltd</t>
  </si>
  <si>
    <t>Maqbul Sejati Enterprise</t>
  </si>
  <si>
    <t>Penang Port Sdn Bhd</t>
  </si>
  <si>
    <t>R. Kanesan</t>
  </si>
  <si>
    <t>Toong Li Stationery &amp; Supply</t>
  </si>
  <si>
    <t>FK Flobal Enterprise</t>
  </si>
  <si>
    <t>Laskar Sonas Productions</t>
  </si>
  <si>
    <t>1919 Foods Sdn Bhd</t>
  </si>
  <si>
    <t>Aviod Holidays Sdn Bhd</t>
  </si>
  <si>
    <t>BB Web Solutions</t>
  </si>
  <si>
    <t>Clarity Publishing Sdn Bhd</t>
  </si>
  <si>
    <t>DSOP Office System &amp; Supplies Sdn Bhd</t>
  </si>
  <si>
    <t>Explore Balik Pulau Venture</t>
  </si>
  <si>
    <t>Global Best Fashion</t>
  </si>
  <si>
    <t>Hooi Ceramics &amp; Gift Enterprise</t>
  </si>
  <si>
    <t xml:space="preserve">HG Lim Electrical Engineering </t>
  </si>
  <si>
    <t>Harpers Travel (M) Sdn Bhd</t>
  </si>
  <si>
    <t>JT F&amp;B Group Sdn Bhd</t>
  </si>
  <si>
    <t>Kua Janice Tze Phing</t>
  </si>
  <si>
    <t xml:space="preserve">Kaki Creation </t>
  </si>
  <si>
    <t>Mr Potato Clown Enterprise</t>
  </si>
  <si>
    <t>Marketsource Sdn Bhd</t>
  </si>
  <si>
    <t>Omega Sparkles Sdn Bhd</t>
  </si>
  <si>
    <t>Parazee Showroom</t>
  </si>
  <si>
    <t>Penang Tourist Centre Bhd</t>
  </si>
  <si>
    <t>Roslin Bin Saidin</t>
  </si>
  <si>
    <t>ROD Creative Sdn Bhd</t>
  </si>
  <si>
    <t>Rainbowfield Trading</t>
  </si>
  <si>
    <t>Thoy Siew Ping</t>
  </si>
  <si>
    <t>Top One Digitial Shop</t>
  </si>
  <si>
    <t>Rising One Media Sdn Bhd</t>
  </si>
  <si>
    <t>Usains Holding Sdn Bhd</t>
  </si>
  <si>
    <t>FTZ Travel &amp; Tours Sdn Bhd</t>
  </si>
  <si>
    <t>Neoh Suat Hoon</t>
  </si>
  <si>
    <t>Instant Exposition Services Sdn Bhd</t>
  </si>
  <si>
    <t>MSIG Insurance (Malaysia) Bhd</t>
  </si>
  <si>
    <t>Platinum Paradise Sdn Bhd</t>
  </si>
  <si>
    <t>PGTEFT1211</t>
  </si>
  <si>
    <t>PGTEFT1212</t>
  </si>
  <si>
    <t>PGTEFT1213</t>
  </si>
  <si>
    <t>PGTEFT1214</t>
  </si>
  <si>
    <t>PGTEFT1215</t>
  </si>
  <si>
    <t>PGTEFT1216</t>
  </si>
  <si>
    <t>PGTEFT1217</t>
  </si>
  <si>
    <t>PGTEFT1218</t>
  </si>
  <si>
    <t>PGTEFT1219</t>
  </si>
  <si>
    <t>PGTEFT1220</t>
  </si>
  <si>
    <t>PGTEFT1221</t>
  </si>
  <si>
    <t>PGTEFT1222</t>
  </si>
  <si>
    <t>687661</t>
  </si>
  <si>
    <t>687663</t>
  </si>
  <si>
    <t>PGTEFT1223</t>
  </si>
  <si>
    <t>PGTEFT1224</t>
  </si>
  <si>
    <t>PGTEFT1225</t>
  </si>
  <si>
    <t>PGTEFT1226</t>
  </si>
  <si>
    <t>PGTEFT1227</t>
  </si>
  <si>
    <t>PGTEFT1228</t>
  </si>
  <si>
    <t>PGTEFT1229</t>
  </si>
  <si>
    <t>PGTEFT1230</t>
  </si>
  <si>
    <t>PGTEFT1231</t>
  </si>
  <si>
    <t>PGTEFT1232</t>
  </si>
  <si>
    <t>PGTEFT1233</t>
  </si>
  <si>
    <t>PGTEFT1234</t>
  </si>
  <si>
    <t>687670</t>
  </si>
  <si>
    <t>PGTEFT1236</t>
  </si>
  <si>
    <t>PGTEFT1237</t>
  </si>
  <si>
    <t>PGTEFT1238</t>
  </si>
  <si>
    <t>PGTEFT1239</t>
  </si>
  <si>
    <t>PGTEFT1240</t>
  </si>
  <si>
    <t>PGTEFT1241</t>
  </si>
  <si>
    <t>PGTEFT1242</t>
  </si>
  <si>
    <t>PGTEFT1243</t>
  </si>
  <si>
    <t>PGTEFT1244</t>
  </si>
  <si>
    <t>PGTEFT1245</t>
  </si>
  <si>
    <t>PGTEFT1246</t>
  </si>
  <si>
    <t>PGTEFT1247</t>
  </si>
  <si>
    <t>PGTEFT1248</t>
  </si>
  <si>
    <t>687671</t>
  </si>
  <si>
    <t>PGTEFT1250</t>
  </si>
  <si>
    <t>PGTEFT1251</t>
  </si>
  <si>
    <t>PGTEFT1252</t>
  </si>
  <si>
    <t>PGTEFT1253</t>
  </si>
  <si>
    <t>PGTEFT1254</t>
  </si>
  <si>
    <t>PGTEFT1255</t>
  </si>
  <si>
    <t>PGTEFT1256</t>
  </si>
  <si>
    <t>PGTEFT1257</t>
  </si>
  <si>
    <t>PGTEFT1258</t>
  </si>
  <si>
    <t>PGTEFT1259</t>
  </si>
  <si>
    <t>PGTEFT1260</t>
  </si>
  <si>
    <t>PGTEFT1261</t>
  </si>
  <si>
    <t>PGTEFT1262</t>
  </si>
  <si>
    <t>PGTEFT1263</t>
  </si>
  <si>
    <t>PGTEFT1264</t>
  </si>
  <si>
    <t>PGTEFT1265</t>
  </si>
  <si>
    <t>687664</t>
  </si>
  <si>
    <t>687665</t>
  </si>
  <si>
    <t>687666</t>
  </si>
  <si>
    <t>687667</t>
  </si>
  <si>
    <t>687668</t>
  </si>
  <si>
    <t>687669</t>
  </si>
  <si>
    <t>PGTEFT1266</t>
  </si>
  <si>
    <t>PGTEFT1267</t>
  </si>
  <si>
    <t>687672</t>
  </si>
  <si>
    <t>PGTEFT1268</t>
  </si>
  <si>
    <t>PGTEFT1269</t>
  </si>
  <si>
    <t>PGTEFT1270</t>
  </si>
  <si>
    <t>PGTEFT1271</t>
  </si>
  <si>
    <t>PGTEFT1272</t>
  </si>
  <si>
    <t>PGTEFT1273</t>
  </si>
  <si>
    <t>PGTEFT1274</t>
  </si>
  <si>
    <t>PGTEFT1275</t>
  </si>
  <si>
    <t>687674</t>
  </si>
  <si>
    <t>PGTEFT1276</t>
  </si>
  <si>
    <t>PGTEFT1279</t>
  </si>
  <si>
    <t>PGTEFT1280</t>
  </si>
  <si>
    <t>18/2/2016</t>
  </si>
  <si>
    <t>Fund from State Govt</t>
  </si>
  <si>
    <t>tourism Expenditure</t>
  </si>
  <si>
    <t>Other creditors</t>
  </si>
  <si>
    <t>IJM Land</t>
  </si>
  <si>
    <t>[ Balance As of 01/3/2016 ]</t>
  </si>
  <si>
    <t>OR00647</t>
  </si>
  <si>
    <t>OR00648</t>
  </si>
  <si>
    <t>Penang Centre of Medical Tourism</t>
  </si>
  <si>
    <t>OR00649</t>
  </si>
  <si>
    <t>OR00650</t>
  </si>
  <si>
    <t>OR00651</t>
  </si>
  <si>
    <t>Penang Centre of Education Tourism</t>
  </si>
  <si>
    <t>OR00652</t>
  </si>
  <si>
    <t>CIMB996706</t>
  </si>
  <si>
    <t>MBB000314</t>
  </si>
  <si>
    <t>Eco Meridian Sdn Bhd</t>
  </si>
  <si>
    <t>Fund</t>
  </si>
  <si>
    <t>OR00659</t>
  </si>
  <si>
    <t>Avion Holidays Sdn Bhd</t>
  </si>
  <si>
    <t>OR00655</t>
  </si>
  <si>
    <t>JV16/02/03</t>
  </si>
  <si>
    <t>Being cash deposit</t>
  </si>
  <si>
    <t>Deposit</t>
  </si>
  <si>
    <t>OR00658</t>
  </si>
  <si>
    <t>OR00657</t>
  </si>
  <si>
    <t>lembaga Penggalakkan Pelancongan</t>
  </si>
  <si>
    <t>Bank Charges</t>
  </si>
  <si>
    <t>GST on Bank Charges</t>
  </si>
  <si>
    <t>687675</t>
  </si>
  <si>
    <t>PGTEFT1277</t>
  </si>
  <si>
    <t>PGTEFT1278</t>
  </si>
  <si>
    <t>PGTEFT1281</t>
  </si>
  <si>
    <t>PGTEFT1282</t>
  </si>
  <si>
    <t>PGTEFT1283</t>
  </si>
  <si>
    <t>PGTEFT1284</t>
  </si>
  <si>
    <t>PGTEFT1285</t>
  </si>
  <si>
    <t>PGTEFT1286</t>
  </si>
  <si>
    <t>PGTEFT1287</t>
  </si>
  <si>
    <t>687676</t>
  </si>
  <si>
    <t>687677</t>
  </si>
  <si>
    <t>PGTEFT1288</t>
  </si>
  <si>
    <t>PGTEFT1289</t>
  </si>
  <si>
    <t>PGTEFT1290</t>
  </si>
  <si>
    <t>PGTEFT1291</t>
  </si>
  <si>
    <t>PGTEFT1292</t>
  </si>
  <si>
    <t>PGTEFT1293</t>
  </si>
  <si>
    <t>PGTEFT1294</t>
  </si>
  <si>
    <t>PGTEFT1295</t>
  </si>
  <si>
    <t>PGTEFT1296</t>
  </si>
  <si>
    <t>PGTEFT1297</t>
  </si>
  <si>
    <t>PGTEFT1298</t>
  </si>
  <si>
    <t>PGTEFT1299</t>
  </si>
  <si>
    <t>PGTEFT1300</t>
  </si>
  <si>
    <t>PGTEFT1301</t>
  </si>
  <si>
    <t>687678</t>
  </si>
  <si>
    <t>PGTEFT1302</t>
  </si>
  <si>
    <t>PGTEFT1303</t>
  </si>
  <si>
    <t>PGTEFT1304</t>
  </si>
  <si>
    <t>PGTEFT1305</t>
  </si>
  <si>
    <t>PGTEFT1306</t>
  </si>
  <si>
    <t>PGTEFT1307</t>
  </si>
  <si>
    <t>Siti Ruzaina Binti Abdul Gaffor</t>
  </si>
  <si>
    <t>Aljeffri Dean</t>
  </si>
  <si>
    <t>Bastion Design</t>
  </si>
  <si>
    <t>Elite Translations Asia (M) Sdn Bhd</t>
  </si>
  <si>
    <t>Hong Guan Sports Gymnasium</t>
  </si>
  <si>
    <t>Hooi Ceramic s &amp; Gift Enterprise</t>
  </si>
  <si>
    <t>PIHH Development Sdn Bhd</t>
  </si>
  <si>
    <t>Design Ark Sdn Bhd</t>
  </si>
  <si>
    <t>Payment cancelled</t>
  </si>
  <si>
    <t>Lembaga Penggalakkan Pelancongan Malaysia</t>
  </si>
  <si>
    <t>Two Pro Prints Services</t>
  </si>
  <si>
    <t>Happy Event</t>
  </si>
  <si>
    <t>Homestay Teluk Bahang</t>
  </si>
  <si>
    <t>Nabil Akram Bin Nazaruddin</t>
  </si>
  <si>
    <t>Se Vena Networks Sdn Bhd</t>
  </si>
  <si>
    <t>W5</t>
  </si>
  <si>
    <t>687679</t>
  </si>
  <si>
    <t>PGTEFT1309</t>
  </si>
  <si>
    <t>PGTEFT1310</t>
  </si>
  <si>
    <t>PGTEFT1311</t>
  </si>
  <si>
    <t>PGTEFT1312</t>
  </si>
  <si>
    <t>687680</t>
  </si>
  <si>
    <t>687681</t>
  </si>
  <si>
    <t>687682</t>
  </si>
  <si>
    <t>687683</t>
  </si>
  <si>
    <t>687686</t>
  </si>
  <si>
    <t>687687</t>
  </si>
  <si>
    <t>687688</t>
  </si>
  <si>
    <t>PGTEFT1313</t>
  </si>
  <si>
    <t>PGTEFT1314</t>
  </si>
  <si>
    <t>PGTEFT1315</t>
  </si>
  <si>
    <t>Destination Asia Destination Management Sdn Bhd</t>
  </si>
  <si>
    <t>Kaki Creation</t>
  </si>
  <si>
    <t>Travelscape, LLC</t>
  </si>
  <si>
    <t>Image Farm Productions Sdn Bhd</t>
  </si>
  <si>
    <t>DHL Expresss (Malaysia) Sdn Bhd</t>
  </si>
  <si>
    <t>Ink Publishing Pte Ltd</t>
  </si>
  <si>
    <t>Keygate Holdings Pty</t>
  </si>
  <si>
    <t>PGTEFT1316</t>
  </si>
  <si>
    <t>Badariddin Mohamed</t>
  </si>
  <si>
    <t>PGTEFT1317</t>
  </si>
  <si>
    <t>Azfalyza Binti Abdul Aziz</t>
  </si>
  <si>
    <t>PGTEFT1318</t>
  </si>
  <si>
    <t>Asas Restu Travels &amp; Tours Sdn Bhd</t>
  </si>
  <si>
    <t>PGTEFT1319</t>
  </si>
  <si>
    <t>PGTEFT1320</t>
  </si>
  <si>
    <t>PGTEFT1321</t>
  </si>
  <si>
    <t>PGTEFT1322</t>
  </si>
  <si>
    <t>Heng Lee Lee</t>
  </si>
  <si>
    <t>PGTEFT1323</t>
  </si>
  <si>
    <t>PGTEFT1324</t>
  </si>
  <si>
    <t>Leong Kit Yeng</t>
  </si>
  <si>
    <t>PGTEFT1325</t>
  </si>
  <si>
    <t>PGTEFT1326</t>
  </si>
  <si>
    <t>PGTEFT1327</t>
  </si>
  <si>
    <t>Oon Kok Eu</t>
  </si>
  <si>
    <t>PGTEFT1328</t>
  </si>
  <si>
    <t>Ooi Chok Yan</t>
  </si>
  <si>
    <t>PGTEFT1329</t>
  </si>
  <si>
    <t>PGTEFT1330</t>
  </si>
  <si>
    <t>Roshvinder Singh A/L Harbindar Singh</t>
  </si>
  <si>
    <t>PGTEFT1331</t>
  </si>
  <si>
    <t>PGTEFT1332</t>
  </si>
  <si>
    <t>Solid Equipment Pg Sdn Bhd</t>
  </si>
  <si>
    <t>PGTEFT1333</t>
  </si>
  <si>
    <t>PGTEFT1334</t>
  </si>
  <si>
    <t>PGTEFT1335</t>
  </si>
  <si>
    <t>PGTEFT1336</t>
  </si>
  <si>
    <t>PGTEFT1337</t>
  </si>
  <si>
    <t>687689</t>
  </si>
  <si>
    <t>Celcom Mobile Sdn. Bhd</t>
  </si>
  <si>
    <t>PGTEFT1338</t>
  </si>
  <si>
    <t>PGTEFT1339</t>
  </si>
  <si>
    <t>Shirley Teh Shuet Li</t>
  </si>
  <si>
    <t>PGTEFT1340</t>
  </si>
  <si>
    <t>PGTEFT1341</t>
  </si>
  <si>
    <t>[ Balance As of 01/4/2016 ]</t>
  </si>
  <si>
    <t>687691</t>
  </si>
  <si>
    <t>PGTEFT1342</t>
  </si>
  <si>
    <t>PGTEFT1343</t>
  </si>
  <si>
    <t>A.Sani KW Sdn Bhd</t>
  </si>
  <si>
    <t>Convep Mobilogy Sdn Bhd</t>
  </si>
  <si>
    <t>E&amp;O Express Sdn Bhd</t>
  </si>
  <si>
    <t>FTZ Trave &amp; Tours Sdn Bhd</t>
  </si>
  <si>
    <t>Cheong Seng Chan</t>
  </si>
  <si>
    <t>Invest-In-Penang Berhad</t>
  </si>
  <si>
    <t>Koay Sheng Tat</t>
  </si>
  <si>
    <t xml:space="preserve">K Two Trading </t>
  </si>
  <si>
    <t>Penang Batik Factory Sdn Bhd</t>
  </si>
  <si>
    <t>Golden Sands Beach Resort Sdn BHd</t>
  </si>
  <si>
    <t>Shimai Enterprise</t>
  </si>
  <si>
    <t>Tan Yit Ming</t>
  </si>
  <si>
    <t>Tropical Agro Farm (Penang) Sdn Bhd</t>
  </si>
  <si>
    <t xml:space="preserve">Toh Kim Hock </t>
  </si>
  <si>
    <t>Thum Chia Chieh</t>
  </si>
  <si>
    <t>Top One Digital Shop</t>
  </si>
  <si>
    <t>Segi College</t>
  </si>
  <si>
    <t>Equator Academy of Art &amp; Design Sdn Bhd</t>
  </si>
  <si>
    <t>Astro Radio Sdn Bhd</t>
  </si>
  <si>
    <t>Supersparks Special Effects</t>
  </si>
  <si>
    <t>OOHM International Holdings Sdn Bhd</t>
  </si>
  <si>
    <t>Sozo Pte Ltd</t>
  </si>
  <si>
    <t>Grant received</t>
  </si>
  <si>
    <t>PGTEFT1344</t>
  </si>
  <si>
    <t>PGTEFT1345</t>
  </si>
  <si>
    <t>PGTEFT1346</t>
  </si>
  <si>
    <t>PGTEFT1347</t>
  </si>
  <si>
    <t>PGTEFT1348</t>
  </si>
  <si>
    <t>PGTEFT1349</t>
  </si>
  <si>
    <t>PGTEFT1350</t>
  </si>
  <si>
    <t>PGTEFT1351</t>
  </si>
  <si>
    <t>PGTEFT1352</t>
  </si>
  <si>
    <t>PGTEFT1353</t>
  </si>
  <si>
    <t>PGTEFT1354</t>
  </si>
  <si>
    <t>PGTEFT1355</t>
  </si>
  <si>
    <t>PGTEFT1356</t>
  </si>
  <si>
    <t>PGTEFT1357</t>
  </si>
  <si>
    <t>PGTEFT1358</t>
  </si>
  <si>
    <t>PGTEFT1359</t>
  </si>
  <si>
    <t>PGTEFT1360</t>
  </si>
  <si>
    <t>PGTEFT1361</t>
  </si>
  <si>
    <t>PGTEFT1362</t>
  </si>
  <si>
    <t>PGTEFT1363</t>
  </si>
  <si>
    <t>PGTEFT1364</t>
  </si>
  <si>
    <t>PGTEFT1365</t>
  </si>
  <si>
    <t>PGTEFT1366</t>
  </si>
  <si>
    <t>PGTEFT1367</t>
  </si>
  <si>
    <t>PGTEFT1368</t>
  </si>
  <si>
    <t>PGTEFT1369</t>
  </si>
  <si>
    <t>PGTEFT1370</t>
  </si>
  <si>
    <t>PGTEFT1371</t>
  </si>
  <si>
    <t>PGTEFT1372</t>
  </si>
  <si>
    <t>PGTEFT1373</t>
  </si>
  <si>
    <t>PGTEFT1374</t>
  </si>
  <si>
    <t>PGTEFT1375</t>
  </si>
  <si>
    <t>PGTEFT1376</t>
  </si>
  <si>
    <t>PGTEFT1377</t>
  </si>
  <si>
    <t>PGTEFT1378</t>
  </si>
  <si>
    <t>PGTEFT1379</t>
  </si>
  <si>
    <t>PGTEFT1380</t>
  </si>
  <si>
    <t>PGTEFT1381</t>
  </si>
  <si>
    <t>PGTEFT1383</t>
  </si>
  <si>
    <t>PGTEFT1384</t>
  </si>
  <si>
    <t>PGTEFT1385</t>
  </si>
  <si>
    <t>PGTEFT1386</t>
  </si>
  <si>
    <t>PGTEFT1387</t>
  </si>
  <si>
    <t>PGTEFT1388</t>
  </si>
  <si>
    <t>PGTEFT1389</t>
  </si>
  <si>
    <t>687692</t>
  </si>
  <si>
    <t>687693</t>
  </si>
  <si>
    <t>687694</t>
  </si>
  <si>
    <t>687695</t>
  </si>
  <si>
    <t>687696</t>
  </si>
  <si>
    <t>687697</t>
  </si>
  <si>
    <t>687698</t>
  </si>
  <si>
    <t>687699</t>
  </si>
  <si>
    <t>CIMB Bank Bhd</t>
  </si>
  <si>
    <t>Everest Promo Sdn Bhd</t>
  </si>
  <si>
    <t>PGTEFT1390</t>
  </si>
  <si>
    <t>PGTEFT1391</t>
  </si>
  <si>
    <t>687701</t>
  </si>
  <si>
    <t>687702</t>
  </si>
  <si>
    <t>687703</t>
  </si>
  <si>
    <t>687704</t>
  </si>
  <si>
    <t>PGTEFT1392</t>
  </si>
  <si>
    <t>687705</t>
  </si>
  <si>
    <t>REED Exhibitions</t>
  </si>
  <si>
    <t>Shin Yaera</t>
  </si>
  <si>
    <t>Shirley The Shuet Li</t>
  </si>
  <si>
    <t>PGTEFT1393</t>
  </si>
  <si>
    <t>PGTEFT1394</t>
  </si>
  <si>
    <t>PGTEFT1395</t>
  </si>
  <si>
    <t>PGTEFT1396</t>
  </si>
  <si>
    <t>[ Balance As of 01/5/2016 ]</t>
  </si>
  <si>
    <t>687707</t>
  </si>
  <si>
    <t>PGTEFT1397</t>
  </si>
  <si>
    <t>PGTEFT1398</t>
  </si>
  <si>
    <t>PGTEFT1399</t>
  </si>
  <si>
    <t>Withdrawal of STMMD</t>
  </si>
  <si>
    <t>Placement of STMMD</t>
  </si>
  <si>
    <t>N/A</t>
  </si>
  <si>
    <t>Koleksi Wasayang</t>
  </si>
  <si>
    <t>Silent Glory City Sdn Bhd</t>
  </si>
  <si>
    <t>Telekom Malaysia Bhd</t>
  </si>
  <si>
    <t>Tenaga Nasional Bhd</t>
  </si>
  <si>
    <t>Tong Yan Travel &amp; Tours Sdn Bhd</t>
  </si>
  <si>
    <t>Yeao Kam Moey</t>
  </si>
  <si>
    <t>Yeap Peng Hoe</t>
  </si>
  <si>
    <t>Yoon pauline</t>
  </si>
  <si>
    <t>Janiec Loke Siau Ling</t>
  </si>
  <si>
    <t>Kolej University Tunku Abdul Rahman</t>
  </si>
  <si>
    <t>Sentral Education Sdn Bhd</t>
  </si>
  <si>
    <t>Segi College (PG) Sdn Bhd</t>
  </si>
  <si>
    <t>AKA Balloon Sdn Bhd</t>
  </si>
  <si>
    <t>Celcom Mobild Sdn Bhd</t>
  </si>
  <si>
    <t>PGTEFT1400</t>
  </si>
  <si>
    <t>PGTEFT1401</t>
  </si>
  <si>
    <t>PGTEFT1402</t>
  </si>
  <si>
    <t>PGTEFT1403</t>
  </si>
  <si>
    <t>PGTEFT1404</t>
  </si>
  <si>
    <t>PGTEFT1405</t>
  </si>
  <si>
    <t>PGTEFT1406</t>
  </si>
  <si>
    <t>PGTEFT1407</t>
  </si>
  <si>
    <t>PGTEFT1409</t>
  </si>
  <si>
    <t>PGTEFT1410</t>
  </si>
  <si>
    <t>PGTEFT1411</t>
  </si>
  <si>
    <t>PGTEFT1412</t>
  </si>
  <si>
    <t>PGTEFT1413</t>
  </si>
  <si>
    <t>PGTEFT1414</t>
  </si>
  <si>
    <t>PGTEFT1415</t>
  </si>
  <si>
    <t>PGTEFT1416</t>
  </si>
  <si>
    <t>PGTEFT1417</t>
  </si>
  <si>
    <t>PGTEFT1418</t>
  </si>
  <si>
    <t>PGTEFT1419</t>
  </si>
  <si>
    <t>PGTEFT1420</t>
  </si>
  <si>
    <t>PGTEFT1421</t>
  </si>
  <si>
    <t>PGTEFT1422</t>
  </si>
  <si>
    <t>PGTEFT1423</t>
  </si>
  <si>
    <t>PGTEFT1424</t>
  </si>
  <si>
    <t>PGTEFT1425</t>
  </si>
  <si>
    <t>PGTEFT1426</t>
  </si>
  <si>
    <t>PGTEFT1427</t>
  </si>
  <si>
    <t>PGTEFT1428</t>
  </si>
  <si>
    <t>PGTEFT1429</t>
  </si>
  <si>
    <t>PGTEFT1430</t>
  </si>
  <si>
    <t>PGTEFT1431</t>
  </si>
  <si>
    <t>PGTEFT1432</t>
  </si>
  <si>
    <t>PGTEFT1433</t>
  </si>
  <si>
    <t>PGTEFT1434</t>
  </si>
  <si>
    <t>PGTEFT1435</t>
  </si>
  <si>
    <t>PGTEFT1436</t>
  </si>
  <si>
    <t>PGTEFT1437</t>
  </si>
  <si>
    <t>PGTEFT1438</t>
  </si>
  <si>
    <t>PGTEFT1439</t>
  </si>
  <si>
    <t>PGTEFT1440</t>
  </si>
  <si>
    <t>PGTEFT1441</t>
  </si>
  <si>
    <t>PGTEFT1442</t>
  </si>
  <si>
    <t>PGTEFT1443</t>
  </si>
  <si>
    <t>PGTEFT1444</t>
  </si>
  <si>
    <t>PGTEFT1445</t>
  </si>
  <si>
    <t>PGTEFT1446</t>
  </si>
  <si>
    <t>PGTEFT1447</t>
  </si>
  <si>
    <t>687708</t>
  </si>
  <si>
    <t>687709</t>
  </si>
  <si>
    <t>687710</t>
  </si>
  <si>
    <t>687711</t>
  </si>
  <si>
    <t>687712</t>
  </si>
  <si>
    <t>687713</t>
  </si>
  <si>
    <t>687714</t>
  </si>
  <si>
    <t>687715</t>
  </si>
  <si>
    <t>Bendahari Negeri Pulau Pinang</t>
  </si>
  <si>
    <t>Editorial Associates</t>
  </si>
  <si>
    <t>Ong Jin Teong</t>
  </si>
  <si>
    <t>Straits Indigo Sdn Bhd</t>
  </si>
  <si>
    <t>Wong Kooi Kam</t>
  </si>
  <si>
    <t>REED Exhibitions Pte Ltd</t>
  </si>
  <si>
    <t>687716</t>
  </si>
  <si>
    <t>PGTEFT1448</t>
  </si>
  <si>
    <t>PGTEFT1449</t>
  </si>
  <si>
    <t>PGTEFT1450</t>
  </si>
  <si>
    <t>PGTEFT1451</t>
  </si>
  <si>
    <t>PGTEFT1452</t>
  </si>
  <si>
    <t>PGTEFT1453</t>
  </si>
  <si>
    <t>PGTEFT1454</t>
  </si>
  <si>
    <t>PGTEFT1455</t>
  </si>
  <si>
    <t>PGTEFT1456</t>
  </si>
  <si>
    <t>PGTEFT1457</t>
  </si>
  <si>
    <t>PGTEFT1458</t>
  </si>
  <si>
    <t>PGTEFT1459</t>
  </si>
  <si>
    <t>PGTEFT1460</t>
  </si>
  <si>
    <t>PGTEFT1461</t>
  </si>
  <si>
    <t>PGTEFT1462</t>
  </si>
  <si>
    <t>PGTEFT1463</t>
  </si>
  <si>
    <t>PGTEFT1464</t>
  </si>
  <si>
    <t>687717</t>
  </si>
  <si>
    <t>687718</t>
  </si>
  <si>
    <t>687719</t>
  </si>
  <si>
    <t>Perbadanan Pembangunan PP</t>
  </si>
  <si>
    <t>Hana Tour Service Inc</t>
  </si>
  <si>
    <t>Vanda Dynamic Enterprise</t>
  </si>
  <si>
    <t>Silicon Technology Center Sdn Bhd</t>
  </si>
  <si>
    <t>Olympia College Sdn Bhd</t>
  </si>
  <si>
    <t>Penang Medical College</t>
  </si>
  <si>
    <t>Unity Media Pte Ltd</t>
  </si>
  <si>
    <t>687720</t>
  </si>
  <si>
    <t>687721</t>
  </si>
  <si>
    <t>687722</t>
  </si>
  <si>
    <t>PGTEFT1465</t>
  </si>
  <si>
    <t>PGTEFT1466</t>
  </si>
  <si>
    <t>PGTEFT1467</t>
  </si>
  <si>
    <t>PGTEFT1468</t>
  </si>
  <si>
    <t>PGTEFT1469</t>
  </si>
  <si>
    <t>PGTEFT1470</t>
  </si>
  <si>
    <t>PGTEFT1471</t>
  </si>
  <si>
    <t>PGTEFT1472</t>
  </si>
  <si>
    <t>PGTEFT1473</t>
  </si>
  <si>
    <t>PGTEFT1474</t>
  </si>
  <si>
    <t>PGTEFT1475</t>
  </si>
  <si>
    <t>PGTEFT1476</t>
  </si>
  <si>
    <t>PGTEFT1477</t>
  </si>
  <si>
    <t>687723</t>
  </si>
  <si>
    <t>STMMD</t>
  </si>
  <si>
    <t>Cahaya Utara Sdn Bhd</t>
  </si>
  <si>
    <t>Holiday Tours &amp; Travel Sdn Bhd</t>
  </si>
  <si>
    <t>Evercool Air-Conditioner &amp; Refrigerator</t>
  </si>
  <si>
    <t>Poh Mee Wah</t>
  </si>
  <si>
    <t>PGTEFT1478</t>
  </si>
  <si>
    <t>PGTEFT1479</t>
  </si>
  <si>
    <t>PGTEFT1480</t>
  </si>
  <si>
    <t>PGTEFT1481</t>
  </si>
  <si>
    <t>PGTEFT1482</t>
  </si>
  <si>
    <t>PGTEFT1483</t>
  </si>
  <si>
    <t>PGTEFT1484</t>
  </si>
  <si>
    <t>PGTEFT1485</t>
  </si>
  <si>
    <t>PGTEFT1486</t>
  </si>
  <si>
    <t>PGTEFT1487</t>
  </si>
  <si>
    <t>PGTEFT1488</t>
  </si>
  <si>
    <t>PGTEFT1489</t>
  </si>
  <si>
    <t>PGTEFT1490</t>
  </si>
  <si>
    <t>PGTEFT1491</t>
  </si>
  <si>
    <t>PGTEFT1492</t>
  </si>
  <si>
    <t>PGTEFT1493</t>
  </si>
  <si>
    <t>PGTEFT1494</t>
  </si>
  <si>
    <t>PGTEFT1495</t>
  </si>
  <si>
    <t>PGTEFT1496</t>
  </si>
  <si>
    <t>687724</t>
  </si>
  <si>
    <t>687725</t>
  </si>
  <si>
    <t>PGTEFT1497</t>
  </si>
  <si>
    <t>PGTEFT1498</t>
  </si>
  <si>
    <t>[ Balance As of 01/6/2016 ]</t>
  </si>
  <si>
    <t>Radius Exhibits &amp; Interiors Sdn Bhd</t>
  </si>
  <si>
    <t>TKS Exhibition Services Ltd</t>
  </si>
  <si>
    <t>Apollo Knight Sdn Bhd</t>
  </si>
  <si>
    <t>Leong Ki Yeng</t>
  </si>
  <si>
    <t>687726</t>
  </si>
  <si>
    <t>PGTEFT1499</t>
  </si>
  <si>
    <t>PGTEFT1500</t>
  </si>
  <si>
    <t>687727</t>
  </si>
  <si>
    <t>PGTEFT1501</t>
  </si>
  <si>
    <t>PGTEFT1502</t>
  </si>
  <si>
    <t>PGTEFT1503</t>
  </si>
  <si>
    <t>PGTEFT1504</t>
  </si>
  <si>
    <t>PGTEFT1505</t>
  </si>
  <si>
    <t>PGTEFT1506</t>
  </si>
  <si>
    <t>PGTEFT1507</t>
  </si>
  <si>
    <t xml:space="preserve">Jabatan Kewangan Negeri </t>
  </si>
  <si>
    <t>Giant Estate Sdn Bhd</t>
  </si>
  <si>
    <t>KDU College (PG) Sdn BHd</t>
  </si>
  <si>
    <t>Norizeight Ventures</t>
  </si>
  <si>
    <t>Hooi Ceramics &amp; Gift Enterpsie</t>
  </si>
  <si>
    <t>Travel Expert Ltd</t>
  </si>
  <si>
    <t>PGTEFT1508</t>
  </si>
  <si>
    <t>PGTEFT1509</t>
  </si>
  <si>
    <t>PGTEFT1510</t>
  </si>
  <si>
    <t>PGTEFT1511</t>
  </si>
  <si>
    <t>PGTEFT1512</t>
  </si>
  <si>
    <t>PGTEFT1513</t>
  </si>
  <si>
    <t>PGTEFT1514</t>
  </si>
  <si>
    <t>PGTEFT1515</t>
  </si>
  <si>
    <t>PGTEFT1516</t>
  </si>
  <si>
    <t>PGTEFT1517</t>
  </si>
  <si>
    <t>PGTEFT1518</t>
  </si>
  <si>
    <t>PGTEFT1519</t>
  </si>
  <si>
    <t>PGTEFT1520</t>
  </si>
  <si>
    <t>PGTEFT1521</t>
  </si>
  <si>
    <t>PGTEFT1522</t>
  </si>
  <si>
    <t>PGTEFT1523</t>
  </si>
  <si>
    <t>687728</t>
  </si>
  <si>
    <t>687729</t>
  </si>
  <si>
    <t>687730</t>
  </si>
  <si>
    <t>687731</t>
  </si>
  <si>
    <t>687732</t>
  </si>
  <si>
    <t>687733</t>
  </si>
  <si>
    <t>Newfair (HK) Ltd</t>
  </si>
  <si>
    <t>Proton Edar Sdn Bhd</t>
  </si>
  <si>
    <t>Tribeup Sdn Bhd</t>
  </si>
  <si>
    <t>Incentive</t>
  </si>
  <si>
    <t>PGTEFT1524</t>
  </si>
  <si>
    <t>PGTEFT1525</t>
  </si>
  <si>
    <t>Short Term Money Market</t>
  </si>
  <si>
    <t>OR</t>
  </si>
  <si>
    <t>Grant from JKN</t>
  </si>
  <si>
    <t>Grant from State Govt</t>
  </si>
  <si>
    <t>PGTEFT1526</t>
  </si>
  <si>
    <t>PGTEFT1527</t>
  </si>
  <si>
    <t>PGTEFT1528</t>
  </si>
  <si>
    <t>PGTEFT1529</t>
  </si>
  <si>
    <t>PGTEFT1530</t>
  </si>
  <si>
    <t>PGTEFT1531</t>
  </si>
  <si>
    <t>PGTEFT1532</t>
  </si>
  <si>
    <t>Leong Wei Pin</t>
  </si>
  <si>
    <t>PGTEFT1533</t>
  </si>
  <si>
    <t>PGTEFT1534</t>
  </si>
  <si>
    <t>PGTEFT1535</t>
  </si>
  <si>
    <t>Seaw Hean Teik</t>
  </si>
  <si>
    <t>PGTEFT1536</t>
  </si>
  <si>
    <t>AB Print Works</t>
  </si>
  <si>
    <t>PGTEFT1537</t>
  </si>
  <si>
    <t>Ezone Computer Centre</t>
  </si>
  <si>
    <t>PGTEFT1538</t>
  </si>
  <si>
    <t>PGTEFT1539</t>
  </si>
  <si>
    <t>PGTEFT1540</t>
  </si>
  <si>
    <t>PGTEFT1541</t>
  </si>
  <si>
    <t>PGTEFT1542</t>
  </si>
  <si>
    <t>Persatuan Chingay Pulau Pinang</t>
  </si>
  <si>
    <t>PGTEFT1543</t>
  </si>
  <si>
    <t>Persatuan Pendidikan Seni Pulau Pinang (ARTS-ED)</t>
  </si>
  <si>
    <t>PGTEFT1544</t>
  </si>
  <si>
    <t>Star Media Group  Berhad</t>
  </si>
  <si>
    <t>PGTEFT1545</t>
  </si>
  <si>
    <t>687734</t>
  </si>
  <si>
    <t>687735</t>
  </si>
  <si>
    <t>PGTEFT1546</t>
  </si>
  <si>
    <t>PGTEFT1547</t>
  </si>
  <si>
    <t>PGTEFT1548</t>
  </si>
  <si>
    <t>687736</t>
  </si>
  <si>
    <t>687737</t>
  </si>
  <si>
    <t>687738</t>
  </si>
  <si>
    <t>PGTEFT1549</t>
  </si>
  <si>
    <t>PGTEFT1550</t>
  </si>
  <si>
    <t>PGTEFT1551</t>
  </si>
  <si>
    <t>PGTEFT1552</t>
  </si>
  <si>
    <t>WEB Asp Sdn Bhd</t>
  </si>
  <si>
    <t>PGTEFT1553</t>
  </si>
  <si>
    <t>PGTEFT1554</t>
  </si>
  <si>
    <t>HJU International College Sdn Bhd</t>
  </si>
  <si>
    <t>[ Balance As of 01/7/2016 ]</t>
  </si>
  <si>
    <t>Golden Sands Beach Resort Sdn Bhd</t>
  </si>
  <si>
    <t>687742</t>
  </si>
  <si>
    <t>PGTEFT1569</t>
  </si>
  <si>
    <t>PGTEFT1570</t>
  </si>
  <si>
    <t>PGTEFT1572</t>
  </si>
  <si>
    <t>Loke Siew Fook</t>
  </si>
  <si>
    <t>PGTEFT1555</t>
  </si>
  <si>
    <t>PGTEFT1556</t>
  </si>
  <si>
    <t>PGTEFT1557</t>
  </si>
  <si>
    <t>PGTEFT1558</t>
  </si>
  <si>
    <t>PGTEFT1559</t>
  </si>
  <si>
    <t>PGTEFT1560</t>
  </si>
  <si>
    <t>PGTEFT1561</t>
  </si>
  <si>
    <t>PGTEFT1562</t>
  </si>
  <si>
    <t>PGTEFT1563</t>
  </si>
  <si>
    <t>PGTEFT1564</t>
  </si>
  <si>
    <t>PGTEFT1565</t>
  </si>
  <si>
    <t>PGTEFT1566</t>
  </si>
  <si>
    <t>PGTEFT1567</t>
  </si>
  <si>
    <t>687739</t>
  </si>
  <si>
    <t>687740</t>
  </si>
  <si>
    <t>687741</t>
  </si>
  <si>
    <t>PGTEFT1568</t>
  </si>
  <si>
    <t>PGTEFT1571</t>
  </si>
  <si>
    <t>PGCC Sales &amp; Services Sdn Bhd</t>
  </si>
  <si>
    <t>AirAsia Berhad</t>
  </si>
  <si>
    <t xml:space="preserve">Astro Radio Sdn Berhad </t>
  </si>
  <si>
    <t>PGTEFT1573</t>
  </si>
  <si>
    <t>PGTEFT1574</t>
  </si>
  <si>
    <t>PGTEFT1575</t>
  </si>
  <si>
    <t>PGTEFT1576</t>
  </si>
  <si>
    <t>PGTEFT1577</t>
  </si>
  <si>
    <t>PGTEFT1578</t>
  </si>
  <si>
    <t>PGTEFT1579</t>
  </si>
  <si>
    <t>PGTEFT1580</t>
  </si>
  <si>
    <t>PGTEFT1581</t>
  </si>
  <si>
    <t>PGTEFT1582</t>
  </si>
  <si>
    <t>PGTEFT1583</t>
  </si>
  <si>
    <t>PGTEFT1584</t>
  </si>
  <si>
    <t>PGTEFT1585</t>
  </si>
  <si>
    <t>PGTEFT1586</t>
  </si>
  <si>
    <t>PGTEFT1587</t>
  </si>
  <si>
    <t>PGTEFT1588</t>
  </si>
  <si>
    <t>PGTEFT1589</t>
  </si>
  <si>
    <t>PGTEFT1590</t>
  </si>
  <si>
    <t>PGTEFT1591</t>
  </si>
  <si>
    <t>PGTEFT1592</t>
  </si>
  <si>
    <t>PGTEFT1593</t>
  </si>
  <si>
    <t>PGTEFT1594</t>
  </si>
  <si>
    <t>PGTEFT1595</t>
  </si>
  <si>
    <t>PGTEFT1596</t>
  </si>
  <si>
    <t>PGTEFT1597</t>
  </si>
  <si>
    <t>PGTEFT1598</t>
  </si>
  <si>
    <t>PGTEFT1599</t>
  </si>
  <si>
    <t>PGTEFT1600</t>
  </si>
  <si>
    <t>PGTEFT1601</t>
  </si>
  <si>
    <t>PGTEFT1602</t>
  </si>
  <si>
    <t>PGTEFT1603</t>
  </si>
  <si>
    <t>PGTEFT1604</t>
  </si>
  <si>
    <t>PGTEFT1605</t>
  </si>
  <si>
    <t>687745</t>
  </si>
  <si>
    <t>687746</t>
  </si>
  <si>
    <t>687747</t>
  </si>
  <si>
    <t>687748</t>
  </si>
  <si>
    <t>687749</t>
  </si>
  <si>
    <t>687750</t>
  </si>
  <si>
    <t>687751</t>
  </si>
  <si>
    <t>687752</t>
  </si>
  <si>
    <t>Slone International DMCC</t>
  </si>
  <si>
    <t>PGTEFT1606</t>
  </si>
  <si>
    <t>Tan Jia Yin</t>
  </si>
  <si>
    <t>PGTEFT1607</t>
  </si>
  <si>
    <t>PGTEFT1608</t>
  </si>
  <si>
    <t>[ Balance As of 01/8/2016 ]</t>
  </si>
  <si>
    <t>687753</t>
  </si>
  <si>
    <t>PGTEFT1609</t>
  </si>
  <si>
    <t>PGTEFT1610</t>
  </si>
  <si>
    <t>PGTEFT1611</t>
  </si>
  <si>
    <t>PGTEFT1612</t>
  </si>
  <si>
    <t>Informa Exhibitions Pte Ltd</t>
  </si>
  <si>
    <t>Hanatour Service Inc</t>
  </si>
  <si>
    <t>Chew Win Win</t>
  </si>
  <si>
    <t>Forever Travel Service Sdn Bhd</t>
  </si>
  <si>
    <t>Ng See Lok</t>
  </si>
  <si>
    <t>Comic Fiesta Sdn Bhd</t>
  </si>
  <si>
    <t>PGTEFT1613</t>
  </si>
  <si>
    <t>PGTEFT1614</t>
  </si>
  <si>
    <t>PGTEFT1615</t>
  </si>
  <si>
    <t>PGTEFT1616</t>
  </si>
  <si>
    <t>PGTEFT1617</t>
  </si>
  <si>
    <t>PGTEFT1618</t>
  </si>
  <si>
    <t>PGTEFT1619</t>
  </si>
  <si>
    <t>687755</t>
  </si>
  <si>
    <t>687756</t>
  </si>
  <si>
    <t>687757</t>
  </si>
  <si>
    <t>687758</t>
  </si>
  <si>
    <t>OHL Designers</t>
  </si>
  <si>
    <t>Chong Lee Choo</t>
  </si>
  <si>
    <t>Freedom Getaway Adventures</t>
  </si>
  <si>
    <t xml:space="preserve">Liang Chow Ming </t>
  </si>
  <si>
    <t>Sherwynd Rylan Kessler</t>
  </si>
  <si>
    <t>PGTEFT1621</t>
  </si>
  <si>
    <t>PGTEFT1622</t>
  </si>
  <si>
    <t>PGTEFT1623</t>
  </si>
  <si>
    <t>PGTEFT1624</t>
  </si>
  <si>
    <t>PGTEFT1625</t>
  </si>
  <si>
    <t>PGTEFT1626</t>
  </si>
  <si>
    <t>PGTEFT1627</t>
  </si>
  <si>
    <t>PGTEFT1628</t>
  </si>
  <si>
    <t>PGTEFT1629</t>
  </si>
  <si>
    <t>PGTEFT1630</t>
  </si>
  <si>
    <t>PGTEFT1631</t>
  </si>
  <si>
    <t>PGTEFT1632</t>
  </si>
  <si>
    <t>PGTEFT1633</t>
  </si>
  <si>
    <t>PGTEFT1634</t>
  </si>
  <si>
    <t>PGTEFT1635</t>
  </si>
  <si>
    <t>PGTEFT1636</t>
  </si>
  <si>
    <t>PGTEFT1637</t>
  </si>
  <si>
    <t>PGTEFT1638</t>
  </si>
  <si>
    <t>PGTEFT1639</t>
  </si>
  <si>
    <t>PGTEFT1640</t>
  </si>
  <si>
    <t>PGTEFT1641</t>
  </si>
  <si>
    <t>PGTEFT1642</t>
  </si>
  <si>
    <t>PGTEFT1643</t>
  </si>
  <si>
    <t>PGTEFT1644</t>
  </si>
  <si>
    <t>PGTEFT1645</t>
  </si>
  <si>
    <t>687759</t>
  </si>
  <si>
    <t>PGTEFT1646</t>
  </si>
  <si>
    <t>PGTEFT1647</t>
  </si>
  <si>
    <t>PGTEFT1648</t>
  </si>
  <si>
    <t>PGTEFT1649</t>
  </si>
  <si>
    <t>PGTEFT1650</t>
  </si>
  <si>
    <t>PGTEFT1651</t>
  </si>
  <si>
    <t>PGTEFT1652</t>
  </si>
  <si>
    <t>PGTEFT1653</t>
  </si>
  <si>
    <t>PGTEFT1654</t>
  </si>
  <si>
    <t>PGTEFT1655</t>
  </si>
  <si>
    <t>PGTEFT1656</t>
  </si>
  <si>
    <t>PGTEFT1657</t>
  </si>
  <si>
    <t>PGTEFT1658</t>
  </si>
  <si>
    <t>PGTEFT1659</t>
  </si>
  <si>
    <t>PGTEFT1660</t>
  </si>
  <si>
    <t>PGTEFT1661</t>
  </si>
  <si>
    <t>PGTEFT1662</t>
  </si>
  <si>
    <t>PGTEFT1663</t>
  </si>
  <si>
    <t>PGTEFT1664</t>
  </si>
  <si>
    <t>PGTEFT1665</t>
  </si>
  <si>
    <t>687760</t>
  </si>
  <si>
    <t>687761</t>
  </si>
  <si>
    <t>687762</t>
  </si>
  <si>
    <t>PGTEFT1666</t>
  </si>
  <si>
    <t>687763</t>
  </si>
  <si>
    <t>687764</t>
  </si>
  <si>
    <t>687766</t>
  </si>
  <si>
    <t>687767</t>
  </si>
  <si>
    <t>687768</t>
  </si>
  <si>
    <t>E-Plus Entertainment Productions (M) Sdn Bhd</t>
  </si>
  <si>
    <t>IPK College</t>
  </si>
  <si>
    <t>MarketSource Sdn Bhd</t>
  </si>
  <si>
    <t>P.T MSW Global</t>
  </si>
  <si>
    <t>Media Transasia Limited</t>
  </si>
  <si>
    <t>Kota Cornwallis Dine &amp; Coffee Sdn Bhd</t>
  </si>
  <si>
    <t>Elite Translation Asia (M) Sdn Bhd</t>
  </si>
  <si>
    <t>PGTEFT1667</t>
  </si>
  <si>
    <t>PGTEFT1668</t>
  </si>
  <si>
    <t>PGTEFT1669</t>
  </si>
  <si>
    <t>PGTEFT1670</t>
  </si>
  <si>
    <t>PGTEFT1671</t>
  </si>
  <si>
    <t>PGTEFT1672</t>
  </si>
  <si>
    <t>PGTEFT1673</t>
  </si>
  <si>
    <t>PGTEFT1674</t>
  </si>
  <si>
    <t>PGTEFT1675</t>
  </si>
  <si>
    <t>PGTEFT1676</t>
  </si>
  <si>
    <t>PGTEFT1677</t>
  </si>
  <si>
    <t>PGTEFT1678</t>
  </si>
  <si>
    <t>PGTEFT1679</t>
  </si>
  <si>
    <t>PGTEFT1680</t>
  </si>
  <si>
    <t>687769</t>
  </si>
  <si>
    <t>687770</t>
  </si>
  <si>
    <t>PGTEFT1681</t>
  </si>
  <si>
    <t>PGTEFT1682</t>
  </si>
  <si>
    <t>PGTEFT1683</t>
  </si>
  <si>
    <t>PGTEFT1684</t>
  </si>
  <si>
    <t>PGTEFT1685</t>
  </si>
  <si>
    <t>687771</t>
  </si>
  <si>
    <t>[ Balance As of 01/9/2016 ]</t>
  </si>
  <si>
    <t>Jabatan Kewanagan Negeri P.Pinang</t>
  </si>
  <si>
    <t>Saigon Boulevard Complex Company Limited</t>
  </si>
  <si>
    <t>Lara Natasha Dunston</t>
  </si>
  <si>
    <t>Syarikat WKM</t>
  </si>
  <si>
    <t>687773</t>
  </si>
  <si>
    <t>PGTEFT1686</t>
  </si>
  <si>
    <t>PGTEFT1687</t>
  </si>
  <si>
    <t>PGTEFT1688</t>
  </si>
  <si>
    <t>PGTEFT1689</t>
  </si>
  <si>
    <t>PGTEFT1690</t>
  </si>
  <si>
    <t>PGTEFT1691</t>
  </si>
  <si>
    <t>PGTEFT1692</t>
  </si>
  <si>
    <t>PGTEFT1693</t>
  </si>
  <si>
    <t>PGTEFT1694</t>
  </si>
  <si>
    <t>PGTEFT1695</t>
  </si>
  <si>
    <t>PGTEFT1696</t>
  </si>
  <si>
    <t>PGTEFT1697</t>
  </si>
  <si>
    <t>PGTEFT1698</t>
  </si>
  <si>
    <t>PGTEFT1699</t>
  </si>
  <si>
    <t>PGTEFT1700</t>
  </si>
  <si>
    <t>PGTEFT1701</t>
  </si>
  <si>
    <t>PGTEFT1702</t>
  </si>
  <si>
    <t>687774</t>
  </si>
  <si>
    <t>687775</t>
  </si>
  <si>
    <t>687776</t>
  </si>
  <si>
    <t>687777</t>
  </si>
  <si>
    <t>PGTEFT1703</t>
  </si>
  <si>
    <t>PGTEFT1704</t>
  </si>
  <si>
    <t>Southern Media Ltd Partnership</t>
  </si>
  <si>
    <t>OCS Yes Sdn Bhd</t>
  </si>
  <si>
    <t>Titan System Integeration Sdn Bhd</t>
  </si>
  <si>
    <t xml:space="preserve">Salary </t>
  </si>
  <si>
    <t>Messe Berlin (Singapore) Pte Ltd</t>
  </si>
  <si>
    <t>PGTEFT1705</t>
  </si>
  <si>
    <t>PGTEFT1706</t>
  </si>
  <si>
    <t>PGTEFT1707</t>
  </si>
  <si>
    <t>Pinang Peranakan Mansion Sdn Bhd</t>
  </si>
  <si>
    <t>Hin Bus Depot Gallery</t>
  </si>
  <si>
    <t>Dessert Captain Sdn Bhd</t>
  </si>
  <si>
    <t>MyTeksi Sdn Bhd</t>
  </si>
  <si>
    <t>PG Holiao Marketing</t>
  </si>
  <si>
    <t>PGTEFT1708</t>
  </si>
  <si>
    <t>PGTEFT1709</t>
  </si>
  <si>
    <t>PGTEFT1710</t>
  </si>
  <si>
    <t>PGTEFT1711</t>
  </si>
  <si>
    <t>687779</t>
  </si>
  <si>
    <t>687781</t>
  </si>
  <si>
    <t>PGTEFT1712</t>
  </si>
  <si>
    <t>PGTEFT1713</t>
  </si>
  <si>
    <t>PGTEFT1714</t>
  </si>
  <si>
    <t>PGTEFT1715</t>
  </si>
  <si>
    <t>PGTEFT1717</t>
  </si>
  <si>
    <t>PGTEFT1718</t>
  </si>
  <si>
    <t>PGTEFT1719</t>
  </si>
  <si>
    <t>PGTEFT1720</t>
  </si>
  <si>
    <t>PGTEFT1721</t>
  </si>
  <si>
    <t>PGTEFT1722</t>
  </si>
  <si>
    <t>PGTEFT1723</t>
  </si>
  <si>
    <t>PGTEFT1724</t>
  </si>
  <si>
    <t>PGTEFT1725</t>
  </si>
  <si>
    <t>PGTEFT1726</t>
  </si>
  <si>
    <t>PGTEFT1727</t>
  </si>
  <si>
    <t>PGTEFT1728</t>
  </si>
  <si>
    <t>PGTEFT1729</t>
  </si>
  <si>
    <t>PGTEFT1730</t>
  </si>
  <si>
    <t>PGTEFT1731</t>
  </si>
  <si>
    <t>PGTEFT1732</t>
  </si>
  <si>
    <t>PGTEFT1733</t>
  </si>
  <si>
    <t>PGTEFT1734</t>
  </si>
  <si>
    <t>PGTEFT1735</t>
  </si>
  <si>
    <t>PGTEFT1736</t>
  </si>
  <si>
    <t>687782</t>
  </si>
  <si>
    <t>687783</t>
  </si>
  <si>
    <t>687784</t>
  </si>
  <si>
    <t>CIMB Bank Bhd (Ctrip)</t>
  </si>
  <si>
    <t>Oohn International Holdings Sdn Bhd</t>
  </si>
  <si>
    <t>687785</t>
  </si>
  <si>
    <t>687786</t>
  </si>
  <si>
    <t>687787</t>
  </si>
  <si>
    <t>687780</t>
  </si>
  <si>
    <t>Levy Grant from State Government</t>
  </si>
  <si>
    <t>PGTEFT1737</t>
  </si>
  <si>
    <t>PGTEFT1738</t>
  </si>
  <si>
    <t>PGTEFT1739</t>
  </si>
  <si>
    <t>PGTEFT1740</t>
  </si>
  <si>
    <t>PGTEFT1741</t>
  </si>
  <si>
    <t>[ Balance As of 01/10/2016 ]</t>
  </si>
  <si>
    <t>687791</t>
  </si>
  <si>
    <t>PGTEFT1742</t>
  </si>
  <si>
    <t>PGTEFT1743</t>
  </si>
  <si>
    <t>687789</t>
  </si>
  <si>
    <t>687790</t>
  </si>
  <si>
    <t>687792</t>
  </si>
  <si>
    <t xml:space="preserve">STMMD </t>
  </si>
  <si>
    <t>PGTEFT1744</t>
  </si>
  <si>
    <t>PGTEFT1745</t>
  </si>
  <si>
    <t>PGTEFT1746</t>
  </si>
  <si>
    <t>PGTEFT1747</t>
  </si>
  <si>
    <t>PGTEFT1748</t>
  </si>
  <si>
    <t>PGTEFT1749</t>
  </si>
  <si>
    <t>PGTEFT1750</t>
  </si>
  <si>
    <t>PGTEFT1751</t>
  </si>
  <si>
    <t>PGTEFT1752</t>
  </si>
  <si>
    <t>PGTEFT1753</t>
  </si>
  <si>
    <t>PGTEFT1754</t>
  </si>
  <si>
    <t>PGTEFT1755</t>
  </si>
  <si>
    <t>PGTEFT1756</t>
  </si>
  <si>
    <t>PGTEFT1757</t>
  </si>
  <si>
    <t>PGTEFT1758</t>
  </si>
  <si>
    <t>PGTEFT1759</t>
  </si>
  <si>
    <t>PGTEFT1760</t>
  </si>
  <si>
    <t>PGTEFT1761</t>
  </si>
  <si>
    <t>PGTEFT1762</t>
  </si>
  <si>
    <t>PGTEFT1763</t>
  </si>
  <si>
    <t>PGTEFT1764</t>
  </si>
  <si>
    <t>PGTEFT1765</t>
  </si>
  <si>
    <t>PGTEFT1766</t>
  </si>
  <si>
    <t>PGTEFT1767</t>
  </si>
  <si>
    <t>PGTEFT1768</t>
  </si>
  <si>
    <t>PGTEFT1769</t>
  </si>
  <si>
    <t>PGTEFT1770</t>
  </si>
  <si>
    <t>PGTEFT1771</t>
  </si>
  <si>
    <t>PGTEFT1772</t>
  </si>
  <si>
    <t>PGTEFT1773</t>
  </si>
  <si>
    <t>PGTEFT1774</t>
  </si>
  <si>
    <t>PGTEFT1775</t>
  </si>
  <si>
    <t>PGTEFT1776</t>
  </si>
  <si>
    <t>PGTEFT1777</t>
  </si>
  <si>
    <t>PGTEFT1779</t>
  </si>
  <si>
    <t>PGTEFT1780</t>
  </si>
  <si>
    <t>PGTEFT1781</t>
  </si>
  <si>
    <t>PGTEFT1782</t>
  </si>
  <si>
    <t>PGTEFT1783</t>
  </si>
  <si>
    <t>PGTEFT1784</t>
  </si>
  <si>
    <t>PGTEFT1785</t>
  </si>
  <si>
    <t>PGTEFT1786</t>
  </si>
  <si>
    <t>PGTEFT1787</t>
  </si>
  <si>
    <t>PGTEFT1788</t>
  </si>
  <si>
    <t>PGTEFT1789</t>
  </si>
  <si>
    <t>PGTEFT1790</t>
  </si>
  <si>
    <t>PGTEFT1791</t>
  </si>
  <si>
    <t>PGTEFT1792</t>
  </si>
  <si>
    <t>PGTEFT1793</t>
  </si>
  <si>
    <t>PGTEFT1794</t>
  </si>
  <si>
    <t>PGTEFT1795</t>
  </si>
  <si>
    <t>PGTEFT1796</t>
  </si>
  <si>
    <t>PGTEFT1797</t>
  </si>
  <si>
    <t>PGTEFT1798</t>
  </si>
  <si>
    <t>PGTEFT1799</t>
  </si>
  <si>
    <t>PGTEFT1800</t>
  </si>
  <si>
    <t>PGTEFT1801</t>
  </si>
  <si>
    <t>PGTEFT1802</t>
  </si>
  <si>
    <t>PGTEFT1803</t>
  </si>
  <si>
    <t>687794</t>
  </si>
  <si>
    <t>687795</t>
  </si>
  <si>
    <t>687796</t>
  </si>
  <si>
    <t>687797</t>
  </si>
  <si>
    <t>687799</t>
  </si>
  <si>
    <t>687800</t>
  </si>
  <si>
    <t>Lee Ooi Meng</t>
  </si>
  <si>
    <t>Sledgehammer Communications (M) Sdn Bhd</t>
  </si>
  <si>
    <t xml:space="preserve">Dream Art Centre </t>
  </si>
  <si>
    <t>Exabytes Networks Sdn Bhd</t>
  </si>
  <si>
    <t>Malaysia Tourism Promotion Baord</t>
  </si>
  <si>
    <t>Marina Bay Sands Pte Ltd</t>
  </si>
  <si>
    <t>Emsoft Trading</t>
  </si>
  <si>
    <t>Optima Media Sdn Bhd</t>
  </si>
  <si>
    <t>Lembaga Penggalakan Pelancongan Malaysia</t>
  </si>
  <si>
    <t>Toh Wie Chun</t>
  </si>
  <si>
    <t>Radius Exhibits &amp; Interior Sdn Bhd</t>
  </si>
  <si>
    <t>PT Elite Prima Hutama</t>
  </si>
  <si>
    <t>Cheque cancelled</t>
  </si>
  <si>
    <t>PGTEFT1804</t>
  </si>
  <si>
    <t>PGTEFT1805</t>
  </si>
  <si>
    <t>687802</t>
  </si>
  <si>
    <t>687803</t>
  </si>
  <si>
    <t>687804</t>
  </si>
  <si>
    <t>PGTEFT1806</t>
  </si>
  <si>
    <t>PGTEFT1807</t>
  </si>
  <si>
    <t>687805</t>
  </si>
  <si>
    <t>687806</t>
  </si>
  <si>
    <t>Jetmax Media Limited</t>
  </si>
  <si>
    <t>Penelope Yuen Lin Jynn</t>
  </si>
  <si>
    <t>Sharon Shaw Shu Mei</t>
  </si>
  <si>
    <t>Vouk Hotel Management Sdn Bhd</t>
  </si>
  <si>
    <t>PGTEFT1808</t>
  </si>
  <si>
    <t>PGTEFT1809</t>
  </si>
  <si>
    <t>PGTEFT1810</t>
  </si>
  <si>
    <t>PGTEFT1811</t>
  </si>
  <si>
    <t>PGTEFT1812</t>
  </si>
  <si>
    <t>PGTEFT1813</t>
  </si>
  <si>
    <t>PGTEFT1814</t>
  </si>
  <si>
    <t>PGTEFT1815</t>
  </si>
  <si>
    <t>PGTEFT1816</t>
  </si>
  <si>
    <t>PGTEFT1817</t>
  </si>
  <si>
    <t>PGTEFT1818</t>
  </si>
  <si>
    <t>PGTEFT1819</t>
  </si>
  <si>
    <t>PGTEFT1820</t>
  </si>
  <si>
    <t>PGTEFT1821</t>
  </si>
  <si>
    <t>PGTEFT1822</t>
  </si>
  <si>
    <t>PGTEFT1823</t>
  </si>
  <si>
    <t>PGTEFT1824</t>
  </si>
  <si>
    <t>Yap Kam Moey</t>
  </si>
  <si>
    <t>PGTEFT1826</t>
  </si>
  <si>
    <t>PGTEFT1827</t>
  </si>
  <si>
    <t>PGTEFT1828</t>
  </si>
  <si>
    <t>PGTEFT1829</t>
  </si>
  <si>
    <t>PGTEFT1830</t>
  </si>
  <si>
    <t>PGTEFT1831</t>
  </si>
  <si>
    <t>PGTEFT1832</t>
  </si>
  <si>
    <t>PGTEFT1833</t>
  </si>
  <si>
    <t>PGTEFT1834</t>
  </si>
  <si>
    <t>PGTEFT1835</t>
  </si>
  <si>
    <t>PGTEFT1836</t>
  </si>
  <si>
    <t>PGTEFT1837</t>
  </si>
  <si>
    <t>687798</t>
  </si>
  <si>
    <t>687807</t>
  </si>
  <si>
    <t>687808</t>
  </si>
  <si>
    <t>687809</t>
  </si>
  <si>
    <t>687810</t>
  </si>
  <si>
    <t>687811</t>
  </si>
  <si>
    <t>687812</t>
  </si>
  <si>
    <t>687813</t>
  </si>
  <si>
    <t>[ Balance As of 01/11/2016 ]</t>
  </si>
  <si>
    <t>E-Plus Entertainement Productions (M) Sdn Bhd</t>
  </si>
  <si>
    <t>Pixel Agent Studio</t>
  </si>
  <si>
    <t>687814</t>
  </si>
  <si>
    <t>687816</t>
  </si>
  <si>
    <t>687817</t>
  </si>
  <si>
    <t>687818</t>
  </si>
  <si>
    <t>PGTEFT1838</t>
  </si>
  <si>
    <t>PGTEFT1839</t>
  </si>
  <si>
    <t>PGTEFT1840</t>
  </si>
  <si>
    <t>PGTEFT1841</t>
  </si>
  <si>
    <t>OR00702</t>
  </si>
  <si>
    <t>OR00703</t>
  </si>
  <si>
    <t>Being refund of Advance</t>
  </si>
  <si>
    <t>OR00704</t>
  </si>
  <si>
    <t>Refund of advance taken - Ng See Lok</t>
  </si>
  <si>
    <t>DR ADV</t>
  </si>
  <si>
    <t>Remarks</t>
  </si>
  <si>
    <t>Bank charges 11.10</t>
  </si>
  <si>
    <t>Ernst &amp; Young Tax Consultants Sdn Bhd</t>
  </si>
  <si>
    <t>Wonderfood Musuem Sdn Bhd</t>
  </si>
  <si>
    <t>Eastern &amp; Oriental Hotel Sdn Bhd</t>
  </si>
  <si>
    <t>PGTEFT1842</t>
  </si>
  <si>
    <t>PGTEFT1843</t>
  </si>
  <si>
    <t>PGTEFT1844</t>
  </si>
  <si>
    <t>PGTEFT1845</t>
  </si>
  <si>
    <t>PGTEFT1846</t>
  </si>
  <si>
    <t>PGTEFT1847</t>
  </si>
  <si>
    <t>PGTEFT1848</t>
  </si>
  <si>
    <t>PGTEFT1849</t>
  </si>
  <si>
    <t>JV</t>
  </si>
  <si>
    <t>Cash deposit from sales</t>
  </si>
  <si>
    <t>ADR &amp; JNA Venture</t>
  </si>
  <si>
    <t>Deiwayani A/P Ramoo</t>
  </si>
  <si>
    <t>Flagstaff Holdings Sdn Bhd</t>
  </si>
  <si>
    <t>Ken Ray Communications Sdn Bhd</t>
  </si>
  <si>
    <t xml:space="preserve">Performance Plus Marketing </t>
  </si>
  <si>
    <t>Colonial Penang Museum Sdn Bhd</t>
  </si>
  <si>
    <t>BBWeb Solutions</t>
  </si>
  <si>
    <t>PGTEFT1850</t>
  </si>
  <si>
    <t>PGTEFT1851</t>
  </si>
  <si>
    <t>PGTEFT1852</t>
  </si>
  <si>
    <t>PGTEFT1853</t>
  </si>
  <si>
    <t>PGTEFT1854</t>
  </si>
  <si>
    <t>PGTEFT1855</t>
  </si>
  <si>
    <t>PGTEFT1856</t>
  </si>
  <si>
    <t>PGTEFT1857</t>
  </si>
  <si>
    <t>PGTEFT1858</t>
  </si>
  <si>
    <t>PGTEFT1859</t>
  </si>
  <si>
    <t>PGTEFT1860</t>
  </si>
  <si>
    <t>PGTEFT1861</t>
  </si>
  <si>
    <t>PGTEFT1862</t>
  </si>
  <si>
    <t>PGTEFT1863</t>
  </si>
  <si>
    <t>PGTEFT1864</t>
  </si>
  <si>
    <t>PGTEFT1865</t>
  </si>
  <si>
    <t>PGTEFT1866</t>
  </si>
  <si>
    <t>PGTEFT1867</t>
  </si>
  <si>
    <t>PGTEFT1868</t>
  </si>
  <si>
    <t>PGTEFT1869</t>
  </si>
  <si>
    <t>PGTEFT1870</t>
  </si>
  <si>
    <t>PGTEFT1871</t>
  </si>
  <si>
    <t>PGTEFT1872</t>
  </si>
  <si>
    <t>PGTEFT1873</t>
  </si>
  <si>
    <t>PGTEFT1874</t>
  </si>
  <si>
    <t>PGTEFT1875</t>
  </si>
  <si>
    <t>PGTEFT1876</t>
  </si>
  <si>
    <t>PGTEFT1877</t>
  </si>
  <si>
    <t>PGTEFT1878</t>
  </si>
  <si>
    <t>PGTEFT1879</t>
  </si>
  <si>
    <t>Wing Hup Frame Maker</t>
  </si>
  <si>
    <t>Bank statement</t>
  </si>
  <si>
    <t>Bank charges 25.11</t>
  </si>
  <si>
    <t>Art Gallery Connections</t>
  </si>
  <si>
    <t>Focus Malaysia Sdn Bhd</t>
  </si>
  <si>
    <t>Ching Xing Sports And Cultural Centre</t>
  </si>
  <si>
    <t>My Passion Travel Sdn Bhd</t>
  </si>
  <si>
    <t>Nur Nasyha Izzaty Binti Azizan</t>
  </si>
  <si>
    <t>Jaykodi Resources Sdn Bhd</t>
  </si>
  <si>
    <t>Image Farm Productions Sdn bHd</t>
  </si>
  <si>
    <t>PICO International (M) Sdn Bhd</t>
  </si>
  <si>
    <t>Rexpocentral Sdn Bhd</t>
  </si>
  <si>
    <t>Fund from State Gov</t>
  </si>
  <si>
    <t>687821</t>
  </si>
  <si>
    <t>687822</t>
  </si>
  <si>
    <t>687823</t>
  </si>
  <si>
    <t>687824</t>
  </si>
  <si>
    <t>687825</t>
  </si>
  <si>
    <t>PGTEFT1880</t>
  </si>
  <si>
    <t>PGTEFT1881</t>
  </si>
  <si>
    <t>PGTEFT1882</t>
  </si>
  <si>
    <t>PGTEFT1883</t>
  </si>
  <si>
    <t>PGTEFT1884</t>
  </si>
  <si>
    <t>PGTEFT1885</t>
  </si>
  <si>
    <t>PGTEFT1886</t>
  </si>
  <si>
    <t>PGTEFT1887</t>
  </si>
  <si>
    <t>PGTEFT1888</t>
  </si>
  <si>
    <t>PGTEFT1889</t>
  </si>
  <si>
    <t>PGTEFT1890</t>
  </si>
  <si>
    <t>PGTEFT1891</t>
  </si>
  <si>
    <t>PGTEFT1892</t>
  </si>
  <si>
    <t>PGTEFT1893</t>
  </si>
  <si>
    <t>PGTEFT1894</t>
  </si>
  <si>
    <t>PGTEFT1895</t>
  </si>
  <si>
    <t>PGTEFT1896</t>
  </si>
  <si>
    <t>PGTEFT1897</t>
  </si>
  <si>
    <t>687828</t>
  </si>
  <si>
    <t>687829</t>
  </si>
  <si>
    <t>687830</t>
  </si>
  <si>
    <t>687831</t>
  </si>
  <si>
    <t>687832</t>
  </si>
  <si>
    <t>687833</t>
  </si>
  <si>
    <t>687834</t>
  </si>
  <si>
    <t>PGTEFT1898</t>
  </si>
  <si>
    <t>687835</t>
  </si>
  <si>
    <t>[ Balance As of 01/12/2016 ]</t>
  </si>
  <si>
    <t>Apollo Vista Sdn Bhd</t>
  </si>
  <si>
    <t>Capital One Leisure Sdn Bhd</t>
  </si>
  <si>
    <t>ET Hospitality Ventures Sdn Bhd</t>
  </si>
  <si>
    <t>Penang Tourist Guides Association</t>
  </si>
  <si>
    <t>The Nomad Hotel Penang Sdn Bhd</t>
  </si>
  <si>
    <t>Evercool Air-Conditioner &amp; Regrigerator Service</t>
  </si>
  <si>
    <t>PGTEFT1899</t>
  </si>
  <si>
    <t>PGTEFT1900</t>
  </si>
  <si>
    <t>PGTEFT1901</t>
  </si>
  <si>
    <t>PGTEFT1902</t>
  </si>
  <si>
    <t>PGTEFT1903</t>
  </si>
  <si>
    <t>PGTEFT1904</t>
  </si>
  <si>
    <t>PGTEFT1905</t>
  </si>
  <si>
    <t>PGTEFT1906</t>
  </si>
  <si>
    <t>PGTEFT1907</t>
  </si>
  <si>
    <t>PGTEFT1908</t>
  </si>
  <si>
    <t>PGTEFT1909</t>
  </si>
  <si>
    <t>PGTEFT1910</t>
  </si>
  <si>
    <t>PGTEFT1911</t>
  </si>
  <si>
    <t>PGTEFT1912</t>
  </si>
  <si>
    <t>PGTEFT1913</t>
  </si>
  <si>
    <t>PGTEFT1914</t>
  </si>
  <si>
    <t>PGTEFT1915</t>
  </si>
  <si>
    <t>PGTEFT1916</t>
  </si>
  <si>
    <t>PGTEFT1917</t>
  </si>
  <si>
    <t>PGTEFT1918</t>
  </si>
  <si>
    <t>687836</t>
  </si>
  <si>
    <t>687837</t>
  </si>
  <si>
    <t>687838</t>
  </si>
  <si>
    <t>PGTEFT1919</t>
  </si>
  <si>
    <t>PGTEFT1920</t>
  </si>
  <si>
    <t>PGTEFT1921</t>
  </si>
  <si>
    <t>PGTEFT1922</t>
  </si>
  <si>
    <t>PGTEFT1923</t>
  </si>
  <si>
    <t>PGTEFT1924</t>
  </si>
  <si>
    <t>PGTEFT1925</t>
  </si>
  <si>
    <t>PGTEFT1926</t>
  </si>
  <si>
    <t>PGTEFT1927</t>
  </si>
  <si>
    <t>PGTEFT1928</t>
  </si>
  <si>
    <t>JV16/12/</t>
  </si>
  <si>
    <t>Premier Holidays Limited</t>
  </si>
  <si>
    <t>APL Media Ltd</t>
  </si>
  <si>
    <t>Refund from Liberty</t>
  </si>
  <si>
    <t xml:space="preserve">BBWeb Solutions </t>
  </si>
  <si>
    <t>Marziah Binti Mohamed Mukhtar</t>
  </si>
  <si>
    <t>Neo Sentuhan Sdn Bhd</t>
  </si>
  <si>
    <t>WeddingsMalaysia.com Sdn Bhd</t>
  </si>
  <si>
    <t>Wonderfood Museum Sdn Bhd</t>
  </si>
  <si>
    <t>Hwa Yik Tour &amp; Travel (PG) Sdn Bhd</t>
  </si>
  <si>
    <t>Regent Media Sdn Bhd</t>
  </si>
  <si>
    <t>PGTEFT1929</t>
  </si>
  <si>
    <t>PGTEFT1930</t>
  </si>
  <si>
    <t>PGTEFT1931</t>
  </si>
  <si>
    <t>PGTEFT1932</t>
  </si>
  <si>
    <t>PGTEFT1933</t>
  </si>
  <si>
    <t>PGTEFT1934</t>
  </si>
  <si>
    <t>PGTEFT1935</t>
  </si>
  <si>
    <t>PGTEFT1936</t>
  </si>
  <si>
    <t>PGTEFT1937</t>
  </si>
  <si>
    <t>PGTEFT1938</t>
  </si>
  <si>
    <t>PGTEFT1939</t>
  </si>
  <si>
    <t>PGTEFT1940</t>
  </si>
  <si>
    <t>PGTEFT1941</t>
  </si>
  <si>
    <t>PGTEFT1942</t>
  </si>
  <si>
    <t>PGTEFT1943</t>
  </si>
  <si>
    <t>PGTEFT1944</t>
  </si>
  <si>
    <t>PGTEFT1945</t>
  </si>
  <si>
    <t>PGTEFT1946</t>
  </si>
  <si>
    <t>PGTEFT1947</t>
  </si>
  <si>
    <t>PGTEFT1948</t>
  </si>
  <si>
    <t>PGTEFT1949</t>
  </si>
  <si>
    <t>PGTEFT1950</t>
  </si>
  <si>
    <t>PGTEFT1951</t>
  </si>
  <si>
    <t>PGTEFT1952</t>
  </si>
  <si>
    <t>PGTEFT1953</t>
  </si>
  <si>
    <t>PGTEFT1954</t>
  </si>
  <si>
    <t>PGTEFT1955</t>
  </si>
  <si>
    <t>PGTEFT1956</t>
  </si>
  <si>
    <t>PGTEFT1957</t>
  </si>
  <si>
    <t>PGTEFT1958</t>
  </si>
  <si>
    <t>PGTEFT1959</t>
  </si>
  <si>
    <t>PGTEFT1960</t>
  </si>
  <si>
    <t>PGTEFT1961</t>
  </si>
  <si>
    <t>PGTEFT1962</t>
  </si>
  <si>
    <t>PGTEFT1963</t>
  </si>
  <si>
    <t>687839</t>
  </si>
  <si>
    <t>687840</t>
  </si>
  <si>
    <t>687841</t>
  </si>
  <si>
    <t>PGTEFT1964</t>
  </si>
  <si>
    <t>PGTEFT1965</t>
  </si>
  <si>
    <t>Unpresented Cheque</t>
  </si>
  <si>
    <t>Bold Inspiration Sdn Bhd</t>
  </si>
  <si>
    <t>Butterfly House (PG) Sdn Bhd</t>
  </si>
  <si>
    <t>Fukusu Design</t>
  </si>
  <si>
    <t>Hop On Media Sdn Bhd</t>
  </si>
  <si>
    <t>Phar Partnerships (Malaysia) Sdn Bhd</t>
  </si>
  <si>
    <t>PGTEFT1966</t>
  </si>
  <si>
    <t>PGTEFT1967</t>
  </si>
  <si>
    <t>689842</t>
  </si>
  <si>
    <t>PGTEFT1968</t>
  </si>
  <si>
    <t>PGTEFT1969</t>
  </si>
  <si>
    <t>PGTEFT1970</t>
  </si>
  <si>
    <t>PGTEFT1971</t>
  </si>
  <si>
    <t>PGTEFT1972</t>
  </si>
  <si>
    <t>PGTEFT1973</t>
  </si>
  <si>
    <t>PGTEFT1974</t>
  </si>
  <si>
    <t>689843</t>
  </si>
  <si>
    <t>689844</t>
  </si>
  <si>
    <t>689845</t>
  </si>
  <si>
    <t>689846</t>
  </si>
  <si>
    <t>689847</t>
  </si>
  <si>
    <t>689848</t>
  </si>
  <si>
    <t>SMI Holiday (M) Sdn Bhd</t>
  </si>
  <si>
    <t>Virture Arts Enterprise</t>
  </si>
  <si>
    <t>PGTEFT1975</t>
  </si>
  <si>
    <t>PGTEFT1976</t>
  </si>
  <si>
    <t>687849</t>
  </si>
  <si>
    <t>687850</t>
  </si>
  <si>
    <t>687851</t>
  </si>
  <si>
    <t>PGTEFT1977</t>
  </si>
  <si>
    <t>PGTEFT1978</t>
  </si>
  <si>
    <t>Chew Pei Ying</t>
  </si>
  <si>
    <t>PGTEFT1979</t>
  </si>
  <si>
    <t>PGTEFT1980</t>
  </si>
  <si>
    <t>PGTEFT1981</t>
  </si>
  <si>
    <t>PGTEFT1982</t>
  </si>
  <si>
    <t>Cash Desposit</t>
  </si>
  <si>
    <t>Refund from MBPP</t>
  </si>
  <si>
    <t>Cancellation of Cheque - PICO</t>
  </si>
  <si>
    <t>Payment cancelled in Dec</t>
  </si>
  <si>
    <t>687827</t>
  </si>
  <si>
    <t>Disted Pulau Pinang Sdn Bhd</t>
  </si>
  <si>
    <t>INTI International College Penang Sdn Bhd</t>
  </si>
  <si>
    <t>PGTEFT1988</t>
  </si>
  <si>
    <t>PGTEFT1989</t>
  </si>
  <si>
    <t>PGTEFT1990</t>
  </si>
  <si>
    <t>PGTEFT1991</t>
  </si>
  <si>
    <t>PGTEFT1992</t>
  </si>
  <si>
    <t>PGTEFT1993</t>
  </si>
  <si>
    <t>PGTEFT1994</t>
  </si>
  <si>
    <t>PGTEFT1995</t>
  </si>
  <si>
    <t>PGTEFT1996</t>
  </si>
  <si>
    <t>PGTEFT1997</t>
  </si>
  <si>
    <t>PGTEFT1998</t>
  </si>
  <si>
    <t>PGTEFT1999</t>
  </si>
  <si>
    <t>687853</t>
  </si>
  <si>
    <t>PGTEFT2001</t>
  </si>
  <si>
    <t>687854</t>
  </si>
  <si>
    <t>687855</t>
  </si>
  <si>
    <t>PGTEFT2002</t>
  </si>
  <si>
    <t>Being overpaid to TNT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</si>
</sst>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m/dd/yy;@"/>
    <numFmt numFmtId="165" formatCode="_(* #,##0.000_);_(* \(#,##0.000\);_(* &quot;-&quot;??_);_(@_)"/>
  </numFmts>
  <fonts count="43" x14ac:knownFonts="1">
    <font>
      <sz val="11"/>
      <name val="Arial"/>
      <family val="2"/>
    </font>
    <font>
      <sz val="11"/>
      <name val="Arial"/>
      <family val="2"/>
    </font>
    <font>
      <b/>
      <sz val="14"/>
      <color theme="4"/>
      <name val="Calibri"/>
      <family val="2"/>
    </font>
    <font>
      <b/>
      <sz val="18"/>
      <color theme="4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2"/>
      <color theme="0"/>
      <name val="Calibri"/>
      <family val="2"/>
    </font>
    <font>
      <sz val="10"/>
      <color theme="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u/>
      <sz val="10"/>
      <color indexed="12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color indexed="9"/>
      <name val="Calibri"/>
      <family val="2"/>
    </font>
    <font>
      <sz val="10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  <font>
      <sz val="9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43" fontId="5" fillId="0" borderId="0" xfId="1" applyFont="1" applyFill="1" applyBorder="1" applyAlignment="1"/>
    <xf numFmtId="43" fontId="6" fillId="0" borderId="0" xfId="1" applyFont="1" applyFill="1" applyBorder="1" applyAlignment="1"/>
    <xf numFmtId="17" fontId="5" fillId="0" borderId="1" xfId="1" applyNumberFormat="1" applyFont="1" applyFill="1" applyBorder="1" applyAlignment="1"/>
    <xf numFmtId="0" fontId="7" fillId="0" borderId="0" xfId="0" applyFont="1"/>
    <xf numFmtId="43" fontId="7" fillId="0" borderId="0" xfId="1" applyFont="1"/>
    <xf numFmtId="0" fontId="8" fillId="2" borderId="0" xfId="0" applyFont="1" applyFill="1" applyAlignment="1">
      <alignment horizontal="center" vertical="center"/>
    </xf>
    <xf numFmtId="0" fontId="9" fillId="0" borderId="0" xfId="0" applyFont="1"/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43" fontId="11" fillId="0" borderId="0" xfId="1" applyFont="1" applyAlignment="1">
      <alignment horizontal="right" indent="1"/>
    </xf>
    <xf numFmtId="43" fontId="12" fillId="0" borderId="0" xfId="1" applyFont="1" applyFill="1" applyBorder="1"/>
    <xf numFmtId="43" fontId="13" fillId="0" borderId="0" xfId="1" applyFont="1" applyFill="1" applyBorder="1" applyAlignment="1" applyProtection="1"/>
    <xf numFmtId="43" fontId="10" fillId="0" borderId="0" xfId="1" applyFont="1" applyAlignment="1">
      <alignment horizontal="right" indent="1"/>
    </xf>
    <xf numFmtId="43" fontId="14" fillId="0" borderId="0" xfId="1" applyFont="1" applyFill="1" applyBorder="1"/>
    <xf numFmtId="43" fontId="15" fillId="0" borderId="0" xfId="1" applyFont="1" applyFill="1" applyBorder="1" applyAlignment="1">
      <alignment horizontal="left" vertical="center"/>
    </xf>
    <xf numFmtId="43" fontId="7" fillId="0" borderId="0" xfId="1" applyFont="1" applyAlignment="1">
      <alignment horizontal="right" inden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43" fontId="7" fillId="0" borderId="0" xfId="1" applyFont="1" applyAlignment="1">
      <alignment horizontal="right" vertical="center" indent="1"/>
    </xf>
    <xf numFmtId="43" fontId="17" fillId="0" borderId="2" xfId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43" fontId="18" fillId="0" borderId="0" xfId="1" applyFont="1" applyFill="1" applyBorder="1" applyAlignment="1">
      <alignment horizontal="center" vertical="center" wrapText="1"/>
    </xf>
    <xf numFmtId="43" fontId="11" fillId="0" borderId="0" xfId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right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/>
    </xf>
    <xf numFmtId="43" fontId="7" fillId="0" borderId="2" xfId="1" applyFont="1" applyFill="1" applyBorder="1" applyAlignment="1">
      <alignment vertical="center"/>
    </xf>
    <xf numFmtId="43" fontId="7" fillId="3" borderId="2" xfId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wrapText="1"/>
    </xf>
    <xf numFmtId="0" fontId="7" fillId="0" borderId="2" xfId="0" applyFont="1" applyFill="1" applyBorder="1"/>
    <xf numFmtId="0" fontId="19" fillId="0" borderId="2" xfId="0" applyFont="1" applyFill="1" applyBorder="1" applyAlignment="1">
      <alignment horizontal="center"/>
    </xf>
    <xf numFmtId="43" fontId="19" fillId="0" borderId="2" xfId="1" applyFont="1" applyFill="1" applyBorder="1" applyAlignment="1">
      <alignment vertical="center"/>
    </xf>
    <xf numFmtId="43" fontId="7" fillId="0" borderId="2" xfId="1" applyFont="1" applyFill="1" applyBorder="1" applyAlignment="1">
      <alignment horizontal="right" vertical="center"/>
    </xf>
    <xf numFmtId="43" fontId="7" fillId="0" borderId="2" xfId="1" applyFont="1" applyFill="1" applyBorder="1"/>
    <xf numFmtId="0" fontId="7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wrapText="1"/>
    </xf>
    <xf numFmtId="0" fontId="19" fillId="0" borderId="2" xfId="0" applyFont="1" applyFill="1" applyBorder="1" applyAlignment="1">
      <alignment vertical="center"/>
    </xf>
    <xf numFmtId="43" fontId="19" fillId="0" borderId="2" xfId="1" applyFont="1" applyFill="1" applyBorder="1"/>
    <xf numFmtId="14" fontId="7" fillId="0" borderId="2" xfId="0" applyNumberFormat="1" applyFont="1" applyFill="1" applyBorder="1" applyAlignment="1">
      <alignment horizontal="right"/>
    </xf>
    <xf numFmtId="0" fontId="19" fillId="0" borderId="2" xfId="0" applyFont="1" applyFill="1" applyBorder="1"/>
    <xf numFmtId="14" fontId="7" fillId="0" borderId="2" xfId="0" applyNumberFormat="1" applyFont="1" applyFill="1" applyBorder="1" applyAlignment="1">
      <alignment horizontal="center"/>
    </xf>
    <xf numFmtId="14" fontId="7" fillId="0" borderId="3" xfId="0" applyNumberFormat="1" applyFont="1" applyFill="1" applyBorder="1" applyAlignment="1">
      <alignment horizontal="center"/>
    </xf>
    <xf numFmtId="0" fontId="10" fillId="0" borderId="0" xfId="0" applyFont="1"/>
    <xf numFmtId="14" fontId="21" fillId="0" borderId="2" xfId="0" applyNumberFormat="1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wrapText="1"/>
    </xf>
    <xf numFmtId="43" fontId="20" fillId="0" borderId="2" xfId="1" applyFont="1" applyFill="1" applyBorder="1" applyAlignment="1">
      <alignment vertical="center"/>
    </xf>
    <xf numFmtId="14" fontId="23" fillId="0" borderId="2" xfId="0" applyNumberFormat="1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43" fontId="22" fillId="0" borderId="2" xfId="1" applyFont="1" applyFill="1" applyBorder="1" applyAlignment="1">
      <alignment vertical="center"/>
    </xf>
    <xf numFmtId="164" fontId="19" fillId="0" borderId="3" xfId="0" applyNumberFormat="1" applyFont="1" applyFill="1" applyBorder="1" applyAlignment="1">
      <alignment horizontal="right"/>
    </xf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wrapText="1"/>
    </xf>
    <xf numFmtId="0" fontId="19" fillId="0" borderId="3" xfId="0" applyFont="1" applyFill="1" applyBorder="1"/>
    <xf numFmtId="43" fontId="19" fillId="0" borderId="3" xfId="0" applyNumberFormat="1" applyFont="1" applyFill="1" applyBorder="1"/>
    <xf numFmtId="43" fontId="19" fillId="3" borderId="3" xfId="0" applyNumberFormat="1" applyFont="1" applyFill="1" applyBorder="1"/>
    <xf numFmtId="164" fontId="22" fillId="0" borderId="2" xfId="0" applyNumberFormat="1" applyFont="1" applyFill="1" applyBorder="1" applyAlignment="1">
      <alignment horizontal="right"/>
    </xf>
    <xf numFmtId="0" fontId="22" fillId="0" borderId="2" xfId="0" applyFont="1" applyFill="1" applyBorder="1" applyAlignment="1">
      <alignment wrapText="1"/>
    </xf>
    <xf numFmtId="0" fontId="22" fillId="0" borderId="2" xfId="0" applyFont="1" applyFill="1" applyBorder="1"/>
    <xf numFmtId="43" fontId="22" fillId="0" borderId="2" xfId="1" applyFont="1" applyFill="1" applyBorder="1"/>
    <xf numFmtId="164" fontId="7" fillId="0" borderId="2" xfId="0" applyNumberFormat="1" applyFont="1" applyFill="1" applyBorder="1" applyAlignment="1">
      <alignment horizontal="right"/>
    </xf>
    <xf numFmtId="164" fontId="22" fillId="0" borderId="3" xfId="0" applyNumberFormat="1" applyFont="1" applyFill="1" applyBorder="1" applyAlignment="1">
      <alignment horizontal="right"/>
    </xf>
    <xf numFmtId="14" fontId="23" fillId="0" borderId="3" xfId="0" applyNumberFormat="1" applyFont="1" applyFill="1" applyBorder="1" applyAlignment="1">
      <alignment horizontal="center"/>
    </xf>
    <xf numFmtId="0" fontId="22" fillId="0" borderId="3" xfId="0" applyFont="1" applyFill="1" applyBorder="1" applyAlignment="1">
      <alignment horizontal="center"/>
    </xf>
    <xf numFmtId="0" fontId="22" fillId="0" borderId="3" xfId="0" applyFont="1" applyFill="1" applyBorder="1" applyAlignment="1">
      <alignment wrapText="1"/>
    </xf>
    <xf numFmtId="0" fontId="22" fillId="0" borderId="3" xfId="0" applyFont="1" applyFill="1" applyBorder="1"/>
    <xf numFmtId="43" fontId="22" fillId="0" borderId="3" xfId="0" applyNumberFormat="1" applyFont="1" applyFill="1" applyBorder="1"/>
    <xf numFmtId="43" fontId="22" fillId="3" borderId="3" xfId="0" applyNumberFormat="1" applyFont="1" applyFill="1" applyBorder="1"/>
    <xf numFmtId="0" fontId="22" fillId="0" borderId="2" xfId="0" applyFont="1" applyFill="1" applyBorder="1" applyAlignment="1">
      <alignment vertical="center"/>
    </xf>
    <xf numFmtId="164" fontId="24" fillId="0" borderId="3" xfId="0" applyNumberFormat="1" applyFont="1" applyFill="1" applyBorder="1" applyAlignment="1">
      <alignment horizontal="right"/>
    </xf>
    <xf numFmtId="14" fontId="25" fillId="0" borderId="3" xfId="0" applyNumberFormat="1" applyFont="1" applyFill="1" applyBorder="1" applyAlignment="1">
      <alignment horizontal="center"/>
    </xf>
    <xf numFmtId="0" fontId="24" fillId="0" borderId="3" xfId="0" applyFont="1" applyFill="1" applyBorder="1" applyAlignment="1">
      <alignment horizontal="center"/>
    </xf>
    <xf numFmtId="0" fontId="24" fillId="0" borderId="3" xfId="0" applyFont="1" applyFill="1" applyBorder="1" applyAlignment="1">
      <alignment wrapText="1"/>
    </xf>
    <xf numFmtId="0" fontId="24" fillId="0" borderId="3" xfId="0" applyFont="1" applyFill="1" applyBorder="1"/>
    <xf numFmtId="43" fontId="24" fillId="0" borderId="3" xfId="0" applyNumberFormat="1" applyFont="1" applyFill="1" applyBorder="1"/>
    <xf numFmtId="43" fontId="24" fillId="3" borderId="3" xfId="0" applyNumberFormat="1" applyFont="1" applyFill="1" applyBorder="1"/>
    <xf numFmtId="164" fontId="26" fillId="0" borderId="3" xfId="0" applyNumberFormat="1" applyFont="1" applyFill="1" applyBorder="1" applyAlignment="1">
      <alignment horizontal="right"/>
    </xf>
    <xf numFmtId="14" fontId="27" fillId="0" borderId="3" xfId="0" applyNumberFormat="1" applyFont="1" applyFill="1" applyBorder="1" applyAlignment="1">
      <alignment horizontal="center"/>
    </xf>
    <xf numFmtId="0" fontId="26" fillId="0" borderId="3" xfId="0" applyFont="1" applyFill="1" applyBorder="1" applyAlignment="1">
      <alignment horizontal="center"/>
    </xf>
    <xf numFmtId="0" fontId="26" fillId="0" borderId="3" xfId="0" applyFont="1" applyFill="1" applyBorder="1" applyAlignment="1">
      <alignment wrapText="1"/>
    </xf>
    <xf numFmtId="0" fontId="26" fillId="0" borderId="3" xfId="0" applyFont="1" applyFill="1" applyBorder="1"/>
    <xf numFmtId="43" fontId="26" fillId="0" borderId="3" xfId="0" applyNumberFormat="1" applyFont="1" applyFill="1" applyBorder="1"/>
    <xf numFmtId="43" fontId="26" fillId="3" borderId="3" xfId="0" applyNumberFormat="1" applyFont="1" applyFill="1" applyBorder="1"/>
    <xf numFmtId="164" fontId="19" fillId="0" borderId="2" xfId="0" applyNumberFormat="1" applyFont="1" applyFill="1" applyBorder="1" applyAlignment="1">
      <alignment horizontal="right"/>
    </xf>
    <xf numFmtId="43" fontId="28" fillId="0" borderId="2" xfId="1" applyFont="1" applyFill="1" applyBorder="1"/>
    <xf numFmtId="14" fontId="29" fillId="0" borderId="2" xfId="0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/>
    </xf>
    <xf numFmtId="0" fontId="29" fillId="0" borderId="2" xfId="0" applyFont="1" applyFill="1" applyBorder="1" applyAlignment="1">
      <alignment wrapText="1"/>
    </xf>
    <xf numFmtId="0" fontId="29" fillId="0" borderId="2" xfId="0" applyFont="1" applyFill="1" applyBorder="1"/>
    <xf numFmtId="43" fontId="29" fillId="0" borderId="2" xfId="1" applyFont="1" applyFill="1" applyBorder="1"/>
    <xf numFmtId="43" fontId="29" fillId="0" borderId="2" xfId="1" applyFont="1" applyFill="1" applyBorder="1" applyAlignment="1">
      <alignment horizontal="right" vertical="center"/>
    </xf>
    <xf numFmtId="0" fontId="29" fillId="0" borderId="0" xfId="0" applyFont="1"/>
    <xf numFmtId="43" fontId="29" fillId="0" borderId="0" xfId="1" applyFont="1"/>
    <xf numFmtId="0" fontId="30" fillId="0" borderId="0" xfId="0" applyFont="1"/>
    <xf numFmtId="0" fontId="31" fillId="0" borderId="2" xfId="0" applyFont="1" applyFill="1" applyBorder="1" applyAlignment="1">
      <alignment horizontal="center"/>
    </xf>
    <xf numFmtId="0" fontId="31" fillId="0" borderId="2" xfId="0" applyFont="1" applyFill="1" applyBorder="1" applyAlignment="1">
      <alignment wrapText="1"/>
    </xf>
    <xf numFmtId="0" fontId="31" fillId="0" borderId="2" xfId="0" applyFont="1" applyFill="1" applyBorder="1"/>
    <xf numFmtId="43" fontId="31" fillId="0" borderId="2" xfId="1" applyFont="1" applyFill="1" applyBorder="1"/>
    <xf numFmtId="43" fontId="32" fillId="0" borderId="2" xfId="1" applyFont="1" applyFill="1" applyBorder="1"/>
    <xf numFmtId="43" fontId="28" fillId="0" borderId="2" xfId="1" applyFont="1" applyFill="1" applyBorder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/>
    </xf>
    <xf numFmtId="0" fontId="33" fillId="0" borderId="2" xfId="0" applyFont="1" applyFill="1" applyBorder="1" applyAlignment="1">
      <alignment wrapText="1"/>
    </xf>
    <xf numFmtId="0" fontId="33" fillId="0" borderId="2" xfId="0" applyFont="1" applyFill="1" applyBorder="1" applyAlignment="1">
      <alignment vertical="center"/>
    </xf>
    <xf numFmtId="43" fontId="33" fillId="0" borderId="2" xfId="1" applyFont="1" applyFill="1" applyBorder="1" applyAlignment="1">
      <alignment vertical="center"/>
    </xf>
    <xf numFmtId="164" fontId="33" fillId="0" borderId="3" xfId="0" applyNumberFormat="1" applyFont="1" applyFill="1" applyBorder="1" applyAlignment="1">
      <alignment horizontal="right"/>
    </xf>
    <xf numFmtId="14" fontId="34" fillId="0" borderId="3" xfId="0" applyNumberFormat="1" applyFont="1" applyFill="1" applyBorder="1" applyAlignment="1">
      <alignment horizontal="center"/>
    </xf>
    <xf numFmtId="0" fontId="33" fillId="0" borderId="3" xfId="0" applyFont="1" applyFill="1" applyBorder="1" applyAlignment="1">
      <alignment horizontal="center"/>
    </xf>
    <xf numFmtId="0" fontId="33" fillId="0" borderId="3" xfId="0" applyFont="1" applyFill="1" applyBorder="1" applyAlignment="1">
      <alignment wrapText="1"/>
    </xf>
    <xf numFmtId="0" fontId="33" fillId="0" borderId="3" xfId="0" applyFont="1" applyFill="1" applyBorder="1"/>
    <xf numFmtId="43" fontId="33" fillId="0" borderId="3" xfId="0" applyNumberFormat="1" applyFont="1" applyFill="1" applyBorder="1"/>
    <xf numFmtId="43" fontId="33" fillId="3" borderId="3" xfId="0" applyNumberFormat="1" applyFont="1" applyFill="1" applyBorder="1"/>
    <xf numFmtId="0" fontId="33" fillId="0" borderId="2" xfId="0" applyFont="1" applyFill="1" applyBorder="1"/>
    <xf numFmtId="14" fontId="36" fillId="0" borderId="2" xfId="0" applyNumberFormat="1" applyFont="1" applyFill="1" applyBorder="1" applyAlignment="1">
      <alignment horizontal="center"/>
    </xf>
    <xf numFmtId="0" fontId="35" fillId="0" borderId="2" xfId="0" applyFont="1" applyFill="1" applyBorder="1" applyAlignment="1">
      <alignment horizontal="center"/>
    </xf>
    <xf numFmtId="0" fontId="35" fillId="0" borderId="2" xfId="0" applyFont="1" applyFill="1" applyBorder="1" applyAlignment="1">
      <alignment wrapText="1"/>
    </xf>
    <xf numFmtId="0" fontId="35" fillId="0" borderId="2" xfId="0" applyFont="1" applyFill="1" applyBorder="1" applyAlignment="1">
      <alignment vertical="center"/>
    </xf>
    <xf numFmtId="43" fontId="35" fillId="0" borderId="2" xfId="1" applyFont="1" applyFill="1" applyBorder="1" applyAlignment="1">
      <alignment vertical="center"/>
    </xf>
    <xf numFmtId="43" fontId="35" fillId="0" borderId="2" xfId="1" applyNumberFormat="1" applyFont="1" applyFill="1" applyBorder="1" applyAlignment="1">
      <alignment vertical="center"/>
    </xf>
    <xf numFmtId="43" fontId="35" fillId="3" borderId="2" xfId="1" applyFont="1" applyFill="1" applyBorder="1" applyAlignment="1">
      <alignment horizontal="right" vertical="center"/>
    </xf>
    <xf numFmtId="164" fontId="35" fillId="0" borderId="3" xfId="0" applyNumberFormat="1" applyFont="1" applyFill="1" applyBorder="1" applyAlignment="1">
      <alignment horizontal="right"/>
    </xf>
    <xf numFmtId="14" fontId="36" fillId="0" borderId="3" xfId="0" applyNumberFormat="1" applyFont="1" applyFill="1" applyBorder="1" applyAlignment="1">
      <alignment horizontal="center"/>
    </xf>
    <xf numFmtId="0" fontId="35" fillId="0" borderId="3" xfId="0" applyFont="1" applyFill="1" applyBorder="1" applyAlignment="1">
      <alignment horizontal="center"/>
    </xf>
    <xf numFmtId="0" fontId="35" fillId="0" borderId="3" xfId="0" applyFont="1" applyFill="1" applyBorder="1" applyAlignment="1">
      <alignment wrapText="1"/>
    </xf>
    <xf numFmtId="0" fontId="35" fillId="0" borderId="3" xfId="0" applyFont="1" applyFill="1" applyBorder="1"/>
    <xf numFmtId="43" fontId="35" fillId="0" borderId="3" xfId="0" applyNumberFormat="1" applyFont="1" applyFill="1" applyBorder="1"/>
    <xf numFmtId="43" fontId="35" fillId="3" borderId="3" xfId="0" applyNumberFormat="1" applyFont="1" applyFill="1" applyBorder="1"/>
    <xf numFmtId="43" fontId="19" fillId="0" borderId="2" xfId="1" applyNumberFormat="1" applyFont="1" applyFill="1" applyBorder="1"/>
    <xf numFmtId="14" fontId="38" fillId="0" borderId="2" xfId="0" applyNumberFormat="1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/>
    </xf>
    <xf numFmtId="0" fontId="37" fillId="0" borderId="2" xfId="0" applyFont="1" applyFill="1" applyBorder="1" applyAlignment="1">
      <alignment wrapText="1"/>
    </xf>
    <xf numFmtId="0" fontId="37" fillId="0" borderId="2" xfId="0" applyFont="1" applyFill="1" applyBorder="1"/>
    <xf numFmtId="43" fontId="37" fillId="0" borderId="2" xfId="1" applyFont="1" applyFill="1" applyBorder="1" applyAlignment="1">
      <alignment vertical="center"/>
    </xf>
    <xf numFmtId="43" fontId="37" fillId="0" borderId="2" xfId="1" applyNumberFormat="1" applyFont="1" applyFill="1" applyBorder="1" applyAlignment="1">
      <alignment vertical="center"/>
    </xf>
    <xf numFmtId="43" fontId="37" fillId="0" borderId="2" xfId="1" applyFont="1" applyFill="1" applyBorder="1"/>
    <xf numFmtId="43" fontId="37" fillId="0" borderId="2" xfId="1" applyNumberFormat="1" applyFont="1" applyFill="1" applyBorder="1"/>
    <xf numFmtId="43" fontId="7" fillId="4" borderId="2" xfId="1" applyFont="1" applyFill="1" applyBorder="1"/>
    <xf numFmtId="0" fontId="19" fillId="0" borderId="0" xfId="0" applyFont="1" applyFill="1" applyAlignment="1">
      <alignment vertical="center"/>
    </xf>
    <xf numFmtId="0" fontId="19" fillId="0" borderId="0" xfId="0" applyFont="1" applyFill="1"/>
    <xf numFmtId="0" fontId="10" fillId="0" borderId="0" xfId="0" applyFont="1" applyFill="1" applyAlignment="1">
      <alignment vertical="center"/>
    </xf>
    <xf numFmtId="43" fontId="7" fillId="4" borderId="2" xfId="1" applyFont="1" applyFill="1" applyBorder="1" applyAlignment="1">
      <alignment vertical="center"/>
    </xf>
    <xf numFmtId="43" fontId="33" fillId="4" borderId="2" xfId="1" applyFont="1" applyFill="1" applyBorder="1" applyAlignment="1">
      <alignment vertical="center"/>
    </xf>
    <xf numFmtId="43" fontId="35" fillId="4" borderId="2" xfId="1" applyFont="1" applyFill="1" applyBorder="1" applyAlignment="1">
      <alignment vertical="center"/>
    </xf>
    <xf numFmtId="14" fontId="40" fillId="0" borderId="2" xfId="0" applyNumberFormat="1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/>
    </xf>
    <xf numFmtId="0" fontId="39" fillId="0" borderId="2" xfId="0" applyFont="1" applyFill="1" applyBorder="1" applyAlignment="1">
      <alignment wrapText="1"/>
    </xf>
    <xf numFmtId="0" fontId="39" fillId="0" borderId="2" xfId="0" applyFont="1" applyFill="1" applyBorder="1" applyAlignment="1">
      <alignment vertical="center"/>
    </xf>
    <xf numFmtId="43" fontId="39" fillId="0" borderId="2" xfId="1" applyFont="1" applyFill="1" applyBorder="1" applyAlignment="1">
      <alignment vertical="center"/>
    </xf>
    <xf numFmtId="43" fontId="39" fillId="0" borderId="2" xfId="1" applyNumberFormat="1" applyFont="1" applyFill="1" applyBorder="1"/>
    <xf numFmtId="43" fontId="39" fillId="3" borderId="2" xfId="1" applyFont="1" applyFill="1" applyBorder="1" applyAlignment="1">
      <alignment horizontal="right" vertical="center"/>
    </xf>
    <xf numFmtId="0" fontId="39" fillId="0" borderId="0" xfId="0" applyFont="1" applyFill="1"/>
    <xf numFmtId="0" fontId="39" fillId="0" borderId="2" xfId="0" applyFont="1" applyFill="1" applyBorder="1"/>
    <xf numFmtId="43" fontId="39" fillId="4" borderId="2" xfId="1" applyFont="1" applyFill="1" applyBorder="1"/>
    <xf numFmtId="43" fontId="19" fillId="4" borderId="2" xfId="1" applyFont="1" applyFill="1" applyBorder="1"/>
    <xf numFmtId="165" fontId="7" fillId="0" borderId="0" xfId="1" applyNumberFormat="1" applyFont="1"/>
    <xf numFmtId="43" fontId="19" fillId="0" borderId="2" xfId="1" applyNumberFormat="1" applyFont="1" applyFill="1" applyBorder="1" applyAlignment="1">
      <alignment vertical="center"/>
    </xf>
    <xf numFmtId="43" fontId="19" fillId="3" borderId="2" xfId="1" applyFont="1" applyFill="1" applyBorder="1" applyAlignment="1">
      <alignment horizontal="right" vertical="center"/>
    </xf>
    <xf numFmtId="0" fontId="39" fillId="0" borderId="0" xfId="0" applyFont="1" applyFill="1" applyAlignment="1">
      <alignment vertical="center"/>
    </xf>
    <xf numFmtId="43" fontId="39" fillId="4" borderId="2" xfId="1" applyNumberFormat="1" applyFont="1" applyFill="1" applyBorder="1" applyAlignment="1">
      <alignment vertical="center"/>
    </xf>
    <xf numFmtId="43" fontId="19" fillId="4" borderId="2" xfId="1" applyFont="1" applyFill="1" applyBorder="1" applyAlignment="1">
      <alignment vertical="center"/>
    </xf>
    <xf numFmtId="43" fontId="20" fillId="4" borderId="2" xfId="1" applyFont="1" applyFill="1" applyBorder="1" applyAlignment="1">
      <alignment vertical="center"/>
    </xf>
    <xf numFmtId="43" fontId="22" fillId="4" borderId="2" xfId="1" applyFont="1" applyFill="1" applyBorder="1" applyAlignment="1">
      <alignment vertical="center"/>
    </xf>
    <xf numFmtId="43" fontId="7" fillId="4" borderId="2" xfId="1" applyFont="1" applyFill="1" applyBorder="1" applyAlignment="1">
      <alignment horizontal="center" vertical="center"/>
    </xf>
    <xf numFmtId="14" fontId="42" fillId="0" borderId="2" xfId="0" applyNumberFormat="1" applyFont="1" applyFill="1" applyBorder="1" applyAlignment="1">
      <alignment horizontal="center"/>
    </xf>
    <xf numFmtId="0" fontId="41" fillId="0" borderId="2" xfId="0" applyFont="1" applyFill="1" applyBorder="1" applyAlignment="1">
      <alignment horizontal="center"/>
    </xf>
    <xf numFmtId="0" fontId="41" fillId="0" borderId="2" xfId="0" applyFont="1" applyFill="1" applyBorder="1" applyAlignment="1">
      <alignment wrapText="1"/>
    </xf>
    <xf numFmtId="0" fontId="41" fillId="0" borderId="2" xfId="0" applyFont="1" applyFill="1" applyBorder="1"/>
    <xf numFmtId="43" fontId="41" fillId="0" borderId="2" xfId="1" applyNumberFormat="1" applyFont="1" applyFill="1" applyBorder="1"/>
    <xf numFmtId="0" fontId="41" fillId="0" borderId="0" xfId="0" applyFont="1" applyFill="1"/>
    <xf numFmtId="43" fontId="41" fillId="4" borderId="2" xfId="1" applyFont="1" applyFill="1" applyBorder="1"/>
    <xf numFmtId="43" fontId="19" fillId="4" borderId="2" xfId="1" applyNumberFormat="1" applyFont="1" applyFill="1" applyBorder="1"/>
    <xf numFmtId="43" fontId="29" fillId="4" borderId="2" xfId="1" applyFont="1" applyFill="1" applyBorder="1"/>
    <xf numFmtId="43" fontId="31" fillId="4" borderId="2" xfId="1" applyFont="1" applyFill="1" applyBorder="1"/>
    <xf numFmtId="43" fontId="19" fillId="0" borderId="0" xfId="0" applyNumberFormat="1" applyFont="1" applyFill="1"/>
  </cellXfs>
  <cellStyles count="2">
    <cellStyle name="Comma" xfId="1" builtinId="3"/>
    <cellStyle name="Normal" xfId="0" builtinId="0"/>
  </cellStyles>
  <dxfs count="2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solid">
          <fgColor indexed="64"/>
          <bgColor theme="0" tint="-4.9989318521683403E-2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35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4" formatCode="m/dd/yy;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</border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rgb="FF000000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heque%20Register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e"/>
      <sheetName val="July"/>
      <sheetName val="Aug"/>
      <sheetName val="Sep"/>
      <sheetName val="Oct"/>
      <sheetName val="Nov"/>
      <sheetName val="Dec"/>
      <sheetName val="Settings"/>
      <sheetName val="Help"/>
      <sheetName val="©"/>
    </sheetNames>
    <sheetDataSet>
      <sheetData sheetId="0">
        <row r="1">
          <cell r="N1" t="str">
            <v>Num</v>
          </cell>
        </row>
        <row r="2">
          <cell r="N2"/>
        </row>
        <row r="3">
          <cell r="N3">
            <v>1</v>
          </cell>
        </row>
        <row r="4">
          <cell r="N4">
            <v>0</v>
          </cell>
        </row>
        <row r="5">
          <cell r="N5">
            <v>-1</v>
          </cell>
        </row>
        <row r="6">
          <cell r="N6">
            <v>-2</v>
          </cell>
        </row>
        <row r="7">
          <cell r="N7">
            <v>-3</v>
          </cell>
        </row>
        <row r="8">
          <cell r="N8" t="str">
            <v>EFT</v>
          </cell>
        </row>
        <row r="9">
          <cell r="N9" t="str">
            <v>DEP</v>
          </cell>
        </row>
        <row r="10">
          <cell r="N10" t="str">
            <v>TXFR</v>
          </cell>
        </row>
        <row r="11">
          <cell r="N11" t="str">
            <v>CARD</v>
          </cell>
        </row>
        <row r="12">
          <cell r="N12" t="str">
            <v>FEE</v>
          </cell>
        </row>
        <row r="13">
          <cell r="N13"/>
        </row>
        <row r="14">
          <cell r="N14"/>
        </row>
        <row r="15">
          <cell r="N15"/>
        </row>
        <row r="16">
          <cell r="N16"/>
        </row>
        <row r="17">
          <cell r="N17"/>
        </row>
        <row r="18">
          <cell r="N18"/>
        </row>
        <row r="19">
          <cell r="N19"/>
        </row>
        <row r="20">
          <cell r="N20"/>
        </row>
        <row r="21">
          <cell r="N21"/>
        </row>
        <row r="22">
          <cell r="N22"/>
        </row>
        <row r="23">
          <cell r="N23"/>
        </row>
        <row r="24">
          <cell r="N24"/>
        </row>
        <row r="25">
          <cell r="N25"/>
        </row>
        <row r="26">
          <cell r="N26"/>
        </row>
        <row r="27">
          <cell r="N27"/>
        </row>
        <row r="28">
          <cell r="N28"/>
        </row>
        <row r="29">
          <cell r="N29"/>
        </row>
        <row r="30">
          <cell r="N30"/>
        </row>
        <row r="31">
          <cell r="N31"/>
        </row>
        <row r="32">
          <cell r="N32"/>
        </row>
        <row r="33">
          <cell r="N33"/>
        </row>
        <row r="34">
          <cell r="N34"/>
        </row>
        <row r="35">
          <cell r="N35"/>
        </row>
        <row r="36">
          <cell r="N36"/>
        </row>
        <row r="37">
          <cell r="N37"/>
        </row>
        <row r="38">
          <cell r="N38"/>
        </row>
        <row r="39">
          <cell r="N39"/>
        </row>
        <row r="40">
          <cell r="N40"/>
        </row>
        <row r="41">
          <cell r="N41"/>
        </row>
        <row r="42">
          <cell r="N42"/>
        </row>
        <row r="43">
          <cell r="N43"/>
        </row>
        <row r="44">
          <cell r="N44"/>
        </row>
        <row r="45">
          <cell r="N45"/>
        </row>
        <row r="46">
          <cell r="N46"/>
        </row>
        <row r="47">
          <cell r="N47"/>
        </row>
        <row r="48">
          <cell r="N48"/>
        </row>
        <row r="49">
          <cell r="N49"/>
        </row>
        <row r="50">
          <cell r="N50"/>
        </row>
        <row r="51">
          <cell r="N51"/>
        </row>
        <row r="52">
          <cell r="N52"/>
        </row>
        <row r="53">
          <cell r="N53"/>
        </row>
        <row r="54">
          <cell r="N54"/>
        </row>
        <row r="55">
          <cell r="N55"/>
        </row>
        <row r="56">
          <cell r="N56"/>
        </row>
        <row r="57">
          <cell r="N57"/>
        </row>
        <row r="58">
          <cell r="N58"/>
        </row>
        <row r="59">
          <cell r="N59"/>
        </row>
        <row r="60">
          <cell r="N60"/>
        </row>
        <row r="61">
          <cell r="N61"/>
        </row>
        <row r="62">
          <cell r="N62"/>
        </row>
        <row r="63">
          <cell r="N63"/>
        </row>
        <row r="64">
          <cell r="N64"/>
        </row>
        <row r="65">
          <cell r="N65"/>
        </row>
        <row r="66">
          <cell r="N66"/>
        </row>
        <row r="67">
          <cell r="N67"/>
        </row>
        <row r="68">
          <cell r="N68"/>
        </row>
        <row r="69">
          <cell r="N69"/>
        </row>
        <row r="70">
          <cell r="N70"/>
        </row>
        <row r="71">
          <cell r="N71"/>
        </row>
        <row r="72">
          <cell r="N72"/>
        </row>
        <row r="73">
          <cell r="N73"/>
        </row>
        <row r="74">
          <cell r="N74"/>
        </row>
        <row r="75">
          <cell r="N75"/>
        </row>
        <row r="76">
          <cell r="N76"/>
        </row>
        <row r="77">
          <cell r="N77"/>
        </row>
        <row r="78">
          <cell r="N78"/>
        </row>
        <row r="79">
          <cell r="N79"/>
        </row>
        <row r="80">
          <cell r="N80"/>
        </row>
        <row r="81">
          <cell r="N81"/>
        </row>
        <row r="82">
          <cell r="N82"/>
        </row>
        <row r="83">
          <cell r="N83"/>
        </row>
        <row r="84">
          <cell r="N84"/>
        </row>
        <row r="85">
          <cell r="N85"/>
        </row>
        <row r="86">
          <cell r="N86"/>
        </row>
        <row r="87">
          <cell r="N87"/>
        </row>
        <row r="88">
          <cell r="N88"/>
        </row>
        <row r="89">
          <cell r="N89"/>
        </row>
        <row r="90">
          <cell r="N90"/>
        </row>
        <row r="91">
          <cell r="N91"/>
        </row>
        <row r="92">
          <cell r="N92"/>
        </row>
        <row r="93">
          <cell r="N93"/>
        </row>
        <row r="94">
          <cell r="N94"/>
        </row>
        <row r="95">
          <cell r="N95"/>
        </row>
        <row r="96">
          <cell r="N96"/>
        </row>
        <row r="97">
          <cell r="N97"/>
        </row>
        <row r="98">
          <cell r="N98"/>
        </row>
        <row r="99">
          <cell r="N99"/>
        </row>
        <row r="100">
          <cell r="N100"/>
        </row>
        <row r="101">
          <cell r="N101"/>
        </row>
        <row r="102">
          <cell r="N102"/>
        </row>
        <row r="103">
          <cell r="N103"/>
        </row>
        <row r="104">
          <cell r="N104"/>
        </row>
        <row r="105">
          <cell r="N105"/>
        </row>
        <row r="106">
          <cell r="N106"/>
        </row>
        <row r="107">
          <cell r="N107"/>
        </row>
        <row r="108">
          <cell r="N108"/>
        </row>
        <row r="109">
          <cell r="N109"/>
        </row>
        <row r="110">
          <cell r="N110"/>
        </row>
        <row r="111">
          <cell r="N111"/>
        </row>
        <row r="112">
          <cell r="N112"/>
        </row>
        <row r="113">
          <cell r="N113"/>
        </row>
        <row r="114">
          <cell r="N114"/>
        </row>
        <row r="115">
          <cell r="N115"/>
        </row>
        <row r="116">
          <cell r="N116"/>
        </row>
        <row r="117">
          <cell r="N117"/>
        </row>
        <row r="118">
          <cell r="N118"/>
        </row>
        <row r="119">
          <cell r="N119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Categories</v>
          </cell>
          <cell r="C1" t="str">
            <v>Payees</v>
          </cell>
          <cell r="E1" t="str">
            <v>Date</v>
          </cell>
          <cell r="G1" t="str">
            <v>R</v>
          </cell>
        </row>
        <row r="2">
          <cell r="A2" t="str">
            <v>Operating Expenditure</v>
          </cell>
          <cell r="C2"/>
          <cell r="E2"/>
          <cell r="G2" t="str">
            <v>C</v>
          </cell>
        </row>
        <row r="3">
          <cell r="A3" t="str">
            <v>Tourism Expenditure</v>
          </cell>
          <cell r="C3"/>
          <cell r="E3"/>
          <cell r="G3" t="str">
            <v>R</v>
          </cell>
        </row>
        <row r="4">
          <cell r="A4" t="str">
            <v>Other Payment</v>
          </cell>
          <cell r="C4"/>
          <cell r="E4"/>
          <cell r="G4"/>
        </row>
        <row r="5">
          <cell r="A5" t="str">
            <v>Accrual</v>
          </cell>
          <cell r="C5"/>
          <cell r="E5"/>
          <cell r="G5"/>
        </row>
        <row r="6">
          <cell r="A6"/>
          <cell r="C6"/>
          <cell r="E6"/>
          <cell r="G6"/>
        </row>
        <row r="7">
          <cell r="A7"/>
          <cell r="C7"/>
          <cell r="E7"/>
          <cell r="G7"/>
        </row>
        <row r="8">
          <cell r="A8"/>
          <cell r="C8"/>
          <cell r="E8"/>
          <cell r="G8"/>
        </row>
        <row r="9">
          <cell r="A9"/>
          <cell r="C9"/>
          <cell r="E9"/>
          <cell r="G9"/>
        </row>
        <row r="10">
          <cell r="A10"/>
          <cell r="C10"/>
          <cell r="E10"/>
          <cell r="G10"/>
        </row>
        <row r="11">
          <cell r="A11"/>
          <cell r="C11"/>
          <cell r="E11"/>
          <cell r="G11"/>
        </row>
        <row r="12">
          <cell r="A12"/>
          <cell r="C12"/>
          <cell r="E12"/>
          <cell r="G12"/>
        </row>
        <row r="13">
          <cell r="A13"/>
          <cell r="C13"/>
          <cell r="E13"/>
          <cell r="G13"/>
        </row>
        <row r="14">
          <cell r="A14"/>
          <cell r="C14"/>
          <cell r="E14"/>
          <cell r="G14"/>
        </row>
        <row r="15">
          <cell r="A15"/>
          <cell r="C15"/>
          <cell r="E15"/>
          <cell r="G15"/>
        </row>
        <row r="16">
          <cell r="A16"/>
          <cell r="C16"/>
          <cell r="E16"/>
          <cell r="G16"/>
        </row>
        <row r="17">
          <cell r="A17"/>
          <cell r="C17"/>
          <cell r="E17"/>
        </row>
        <row r="18">
          <cell r="A18"/>
          <cell r="C18"/>
          <cell r="E18"/>
        </row>
        <row r="19">
          <cell r="A19"/>
          <cell r="C19"/>
          <cell r="E19"/>
        </row>
        <row r="20">
          <cell r="A20"/>
          <cell r="C20"/>
          <cell r="E20"/>
        </row>
        <row r="21">
          <cell r="A21"/>
          <cell r="C21"/>
          <cell r="E21"/>
        </row>
        <row r="22">
          <cell r="A22"/>
          <cell r="C22"/>
          <cell r="E22"/>
        </row>
        <row r="23">
          <cell r="A23"/>
          <cell r="C23"/>
          <cell r="E23"/>
        </row>
        <row r="24">
          <cell r="A24"/>
          <cell r="C24"/>
          <cell r="E24"/>
        </row>
        <row r="25">
          <cell r="A25"/>
          <cell r="C25"/>
        </row>
        <row r="26">
          <cell r="A26"/>
          <cell r="C26"/>
        </row>
        <row r="27">
          <cell r="A27"/>
          <cell r="C27"/>
        </row>
        <row r="28">
          <cell r="A28"/>
          <cell r="C28"/>
        </row>
        <row r="29">
          <cell r="A29"/>
          <cell r="C29"/>
        </row>
        <row r="30">
          <cell r="A30"/>
          <cell r="C30"/>
        </row>
        <row r="31">
          <cell r="A31"/>
          <cell r="C31"/>
        </row>
        <row r="32">
          <cell r="A32"/>
          <cell r="C32"/>
        </row>
        <row r="33">
          <cell r="A33"/>
          <cell r="C33"/>
        </row>
        <row r="34">
          <cell r="A34"/>
          <cell r="C34"/>
        </row>
        <row r="35">
          <cell r="A35"/>
          <cell r="C35"/>
        </row>
        <row r="36">
          <cell r="A36"/>
          <cell r="C36"/>
        </row>
        <row r="37">
          <cell r="A37"/>
          <cell r="C37"/>
        </row>
        <row r="38">
          <cell r="A38"/>
          <cell r="C38"/>
        </row>
        <row r="39">
          <cell r="A39"/>
          <cell r="C39"/>
        </row>
        <row r="40">
          <cell r="A40"/>
          <cell r="C40"/>
        </row>
        <row r="41">
          <cell r="A41"/>
          <cell r="C41"/>
        </row>
        <row r="42">
          <cell r="A42"/>
          <cell r="C42"/>
        </row>
        <row r="43">
          <cell r="A43"/>
          <cell r="C43"/>
        </row>
        <row r="44">
          <cell r="A44"/>
          <cell r="C44"/>
        </row>
        <row r="45">
          <cell r="A45"/>
          <cell r="C45"/>
        </row>
        <row r="46">
          <cell r="A46"/>
          <cell r="C46"/>
        </row>
        <row r="47">
          <cell r="A47"/>
          <cell r="C47"/>
        </row>
        <row r="48">
          <cell r="A48"/>
          <cell r="C48"/>
        </row>
        <row r="49">
          <cell r="A49"/>
          <cell r="C49"/>
        </row>
        <row r="50">
          <cell r="A50"/>
          <cell r="C50"/>
        </row>
        <row r="51">
          <cell r="A51"/>
          <cell r="C51"/>
        </row>
        <row r="52">
          <cell r="A52"/>
          <cell r="C52"/>
        </row>
        <row r="53">
          <cell r="A53"/>
          <cell r="C53"/>
        </row>
        <row r="54">
          <cell r="A54"/>
          <cell r="C54"/>
        </row>
        <row r="55">
          <cell r="A55"/>
          <cell r="C55"/>
        </row>
        <row r="56">
          <cell r="A56"/>
          <cell r="C56"/>
        </row>
        <row r="57">
          <cell r="A57"/>
          <cell r="C57"/>
        </row>
        <row r="58">
          <cell r="A58"/>
          <cell r="C58"/>
        </row>
        <row r="59">
          <cell r="A59"/>
          <cell r="C59"/>
        </row>
        <row r="60">
          <cell r="A60"/>
          <cell r="C60"/>
        </row>
        <row r="61">
          <cell r="A61"/>
          <cell r="C61"/>
        </row>
        <row r="62">
          <cell r="A62"/>
          <cell r="C62"/>
        </row>
        <row r="63">
          <cell r="A63"/>
          <cell r="C63"/>
        </row>
        <row r="64">
          <cell r="A64"/>
          <cell r="C64"/>
        </row>
        <row r="65">
          <cell r="A65"/>
          <cell r="C65"/>
        </row>
        <row r="66">
          <cell r="A66"/>
          <cell r="C66"/>
        </row>
        <row r="67">
          <cell r="A67"/>
          <cell r="C67"/>
        </row>
        <row r="68">
          <cell r="A68"/>
          <cell r="C68"/>
        </row>
        <row r="69">
          <cell r="A69"/>
          <cell r="C69"/>
        </row>
        <row r="70">
          <cell r="A70"/>
          <cell r="C70"/>
        </row>
        <row r="71">
          <cell r="A71"/>
          <cell r="C71"/>
        </row>
        <row r="72">
          <cell r="A72"/>
          <cell r="C72"/>
        </row>
        <row r="73">
          <cell r="A73"/>
          <cell r="C73"/>
        </row>
        <row r="74">
          <cell r="A74"/>
          <cell r="C74"/>
        </row>
        <row r="75">
          <cell r="A75"/>
          <cell r="C75"/>
        </row>
        <row r="76">
          <cell r="A76"/>
          <cell r="C76"/>
        </row>
        <row r="77">
          <cell r="A77"/>
          <cell r="C77"/>
        </row>
        <row r="78">
          <cell r="A78"/>
          <cell r="C78"/>
        </row>
        <row r="79">
          <cell r="A79"/>
          <cell r="C79"/>
        </row>
        <row r="80">
          <cell r="A80"/>
          <cell r="C80"/>
        </row>
        <row r="81">
          <cell r="A81"/>
          <cell r="C81"/>
        </row>
        <row r="82">
          <cell r="A82"/>
          <cell r="C82"/>
        </row>
        <row r="83">
          <cell r="A83"/>
          <cell r="C83"/>
        </row>
        <row r="84">
          <cell r="A84"/>
          <cell r="C84"/>
        </row>
        <row r="85">
          <cell r="A85"/>
          <cell r="C85"/>
        </row>
        <row r="86">
          <cell r="A86"/>
          <cell r="C86"/>
        </row>
        <row r="87">
          <cell r="A87"/>
          <cell r="C87"/>
        </row>
        <row r="88">
          <cell r="A88"/>
          <cell r="C88"/>
        </row>
        <row r="89">
          <cell r="A89"/>
          <cell r="C89"/>
        </row>
        <row r="90">
          <cell r="A90"/>
          <cell r="C90"/>
        </row>
        <row r="91">
          <cell r="A91"/>
          <cell r="C91"/>
        </row>
        <row r="92">
          <cell r="A92"/>
          <cell r="C92"/>
        </row>
        <row r="93">
          <cell r="A93"/>
          <cell r="C93"/>
        </row>
        <row r="94">
          <cell r="A94"/>
          <cell r="C94"/>
        </row>
        <row r="95">
          <cell r="A95"/>
          <cell r="C95"/>
        </row>
        <row r="96">
          <cell r="A96"/>
          <cell r="C96"/>
        </row>
        <row r="97">
          <cell r="A97"/>
          <cell r="C97"/>
        </row>
        <row r="98">
          <cell r="A98"/>
          <cell r="C98"/>
        </row>
        <row r="99">
          <cell r="A99"/>
          <cell r="C99"/>
        </row>
        <row r="100">
          <cell r="A100"/>
          <cell r="C100"/>
        </row>
        <row r="101">
          <cell r="A101"/>
          <cell r="C101"/>
        </row>
        <row r="102">
          <cell r="A102"/>
          <cell r="C102"/>
        </row>
        <row r="103">
          <cell r="A103"/>
          <cell r="C103"/>
        </row>
        <row r="104">
          <cell r="A104"/>
          <cell r="C104"/>
        </row>
        <row r="105">
          <cell r="A105"/>
          <cell r="C105"/>
        </row>
        <row r="106">
          <cell r="A106"/>
          <cell r="C106"/>
        </row>
        <row r="107">
          <cell r="A107"/>
          <cell r="C107"/>
        </row>
        <row r="108">
          <cell r="A108"/>
          <cell r="C108"/>
        </row>
        <row r="109">
          <cell r="A109"/>
          <cell r="C109"/>
        </row>
        <row r="110">
          <cell r="A110"/>
          <cell r="C110"/>
        </row>
        <row r="111">
          <cell r="A111"/>
          <cell r="C111"/>
        </row>
        <row r="112">
          <cell r="A112"/>
          <cell r="C112"/>
        </row>
        <row r="113">
          <cell r="A113"/>
          <cell r="C113"/>
        </row>
        <row r="114">
          <cell r="A114"/>
          <cell r="C114"/>
        </row>
        <row r="115">
          <cell r="A115"/>
          <cell r="C115"/>
        </row>
        <row r="116">
          <cell r="A116"/>
          <cell r="C116"/>
        </row>
        <row r="117">
          <cell r="A117"/>
          <cell r="C117"/>
        </row>
        <row r="118">
          <cell r="A118"/>
          <cell r="C118"/>
        </row>
        <row r="119">
          <cell r="A119"/>
          <cell r="C119"/>
        </row>
        <row r="120">
          <cell r="A120"/>
          <cell r="C120"/>
        </row>
        <row r="121">
          <cell r="A121"/>
          <cell r="C121"/>
        </row>
        <row r="122">
          <cell r="A122"/>
          <cell r="C122"/>
        </row>
        <row r="123">
          <cell r="A123"/>
          <cell r="C123"/>
        </row>
        <row r="124">
          <cell r="A124"/>
          <cell r="C124"/>
        </row>
        <row r="125">
          <cell r="A125"/>
          <cell r="C125"/>
        </row>
        <row r="126">
          <cell r="A126"/>
          <cell r="C126"/>
        </row>
        <row r="127">
          <cell r="A127"/>
          <cell r="C127"/>
        </row>
        <row r="128">
          <cell r="A128"/>
          <cell r="C128"/>
        </row>
        <row r="129">
          <cell r="A129"/>
          <cell r="C129"/>
        </row>
        <row r="130">
          <cell r="A130"/>
          <cell r="C130"/>
        </row>
        <row r="131">
          <cell r="A131"/>
          <cell r="C131"/>
        </row>
        <row r="132">
          <cell r="A132"/>
          <cell r="C132"/>
        </row>
        <row r="133">
          <cell r="A133"/>
          <cell r="C133"/>
        </row>
        <row r="134">
          <cell r="A134"/>
          <cell r="C134"/>
        </row>
        <row r="135">
          <cell r="A135"/>
          <cell r="C135"/>
        </row>
      </sheetData>
      <sheetData sheetId="13"/>
      <sheetData sheetId="14"/>
    </sheetDataSet>
  </externalBook>
</externalLink>
</file>

<file path=xl/tables/table1.xml><?xml version="1.0" encoding="utf-8"?>
<table xmlns="http://schemas.openxmlformats.org/spreadsheetml/2006/main" id="1" name="Table1345678910111213" displayName="Table1345678910111213" ref="A14:I115" totalsRowCount="1" headerRowDxfId="283" dataDxfId="282" tableBorderDxfId="281">
  <autoFilter ref="A14:I114"/>
  <tableColumns count="9">
    <tableColumn id="1" name="Date" dataDxfId="280" totalsRowDxfId="279"/>
    <tableColumn id="9" name="Week" dataDxfId="278" totalsRowDxfId="277"/>
    <tableColumn id="2" name="Cheque /EFT Number" dataDxfId="276" totalsRowDxfId="275"/>
    <tableColumn id="3" name="Payee / Description" dataDxfId="274" totalsRowDxfId="273"/>
    <tableColumn id="4" name="Category" dataDxfId="272" totalsRowDxfId="271"/>
    <tableColumn id="5" name="R" dataDxfId="270" totalsRowDxfId="269"/>
    <tableColumn id="6" name="Withdrawal,_x000a_Payment (-)" dataDxfId="268" totalsRowDxfId="267" dataCellStyle="Comma"/>
    <tableColumn id="7" name="Deposit,_x000a_Credit (+)" dataDxfId="266" totalsRowDxfId="265" dataCellStyle="Comma"/>
    <tableColumn id="8" name="Balance" dataDxfId="264" totalsRowDxfId="263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134567891011121334567891011" displayName="Table134567891011121334567891011" ref="A14:I158" totalsRowCount="1" headerRowDxfId="68" dataDxfId="67" tableBorderDxfId="66">
  <autoFilter ref="A14:I157"/>
  <tableColumns count="9">
    <tableColumn id="1" name="Date" dataDxfId="65" totalsRowDxfId="64"/>
    <tableColumn id="9" name="Week" dataDxfId="63" totalsRowDxfId="62"/>
    <tableColumn id="2" name="Cheque /EFT Number" dataDxfId="61" totalsRowDxfId="60"/>
    <tableColumn id="3" name="Payee / Description" dataDxfId="59" totalsRowDxfId="58"/>
    <tableColumn id="4" name="Category" dataDxfId="57" totalsRowDxfId="56"/>
    <tableColumn id="5" name="R" dataDxfId="55" totalsRowDxfId="54"/>
    <tableColumn id="6" name="Withdrawal,_x000a_Payment (-)" dataDxfId="53" totalsRowDxfId="52" dataCellStyle="Comma"/>
    <tableColumn id="7" name="Deposit,_x000a_Credit (+)" dataDxfId="51" totalsRowDxfId="50" dataCellStyle="Comma"/>
    <tableColumn id="8" name="Balance" dataDxfId="49" totalsRowDxfId="48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13456789101112133456789101112" displayName="Table13456789101112133456789101112" ref="A14:J155" totalsRowCount="1" headerRowDxfId="45" dataDxfId="44" tableBorderDxfId="43">
  <autoFilter ref="A14:J154"/>
  <tableColumns count="10">
    <tableColumn id="1" name="Date" dataDxfId="42" totalsRowDxfId="41"/>
    <tableColumn id="9" name="Week" dataDxfId="40" totalsRowDxfId="39"/>
    <tableColumn id="2" name="Cheque /EFT Number" dataDxfId="38" totalsRowDxfId="37"/>
    <tableColumn id="3" name="Payee / Description" dataDxfId="36" totalsRowDxfId="35"/>
    <tableColumn id="4" name="Category" dataDxfId="34" totalsRowDxfId="33"/>
    <tableColumn id="5" name="R" dataDxfId="32" totalsRowDxfId="31"/>
    <tableColumn id="6" name="Withdrawal,_x000a_Payment (-)" dataDxfId="30" totalsRowDxfId="29" dataCellStyle="Comma"/>
    <tableColumn id="7" name="Deposit,_x000a_Credit (+)" dataDxfId="28" totalsRowDxfId="27" dataCellStyle="Comma"/>
    <tableColumn id="8" name="Balance" dataDxfId="26" totalsRowDxfId="25" dataCellStyle="Comma">
      <calculatedColumnFormula>IF(AND(ISBLANK(G15),ISBLANK(H15)),"",OFFSET(I15,-1,0,1,1)+H15-G15)</calculatedColumnFormula>
    </tableColumn>
    <tableColumn id="10" name="Remarks" dataDxfId="2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1345678910111213345678910111213" displayName="Table1345678910111213345678910111213" ref="A14:J160" totalsRowCount="1" headerRowDxfId="21" dataDxfId="20" tableBorderDxfId="19">
  <autoFilter ref="A14:J159"/>
  <tableColumns count="10">
    <tableColumn id="1" name="Date" dataDxfId="18" totalsRowDxfId="8"/>
    <tableColumn id="9" name="Week" dataDxfId="17" totalsRowDxfId="7"/>
    <tableColumn id="2" name="Cheque /EFT Number" dataDxfId="16" totalsRowDxfId="6"/>
    <tableColumn id="3" name="Payee / Description" dataDxfId="15" totalsRowDxfId="5"/>
    <tableColumn id="4" name="Category" dataDxfId="14" totalsRowDxfId="4"/>
    <tableColumn id="5" name="R" dataDxfId="13" totalsRowDxfId="3"/>
    <tableColumn id="6" name="Withdrawal,_x000a_Payment (-)" dataDxfId="12" totalsRowDxfId="2" dataCellStyle="Comma"/>
    <tableColumn id="7" name="Deposit,_x000a_Credit (+)" dataDxfId="11" totalsRowDxfId="1" dataCellStyle="Comma"/>
    <tableColumn id="8" name="Balance" dataDxfId="10" totalsRowDxfId="0" dataCellStyle="Comma">
      <calculatedColumnFormula>IF(AND(ISBLANK(G15),ISBLANK(H15)),"",OFFSET(I15,-1,0,1,1)+H15-G15)</calculatedColumnFormula>
    </tableColumn>
    <tableColumn id="10" name="Remarks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456789101112133" displayName="Table13456789101112133" ref="A14:I143" totalsRowCount="1" headerRowDxfId="260" dataDxfId="259" tableBorderDxfId="258">
  <autoFilter ref="A14:I142"/>
  <tableColumns count="9">
    <tableColumn id="1" name="Date" dataDxfId="257" totalsRowDxfId="256"/>
    <tableColumn id="9" name="Week" dataDxfId="255" totalsRowDxfId="254"/>
    <tableColumn id="2" name="Cheque /EFT Number" dataDxfId="253" totalsRowDxfId="252"/>
    <tableColumn id="3" name="Payee / Description" dataDxfId="251" totalsRowDxfId="250"/>
    <tableColumn id="4" name="Category" dataDxfId="249" totalsRowDxfId="248"/>
    <tableColumn id="5" name="R" dataDxfId="247" totalsRowDxfId="246"/>
    <tableColumn id="6" name="Withdrawal,_x000a_Payment (-)" dataDxfId="245" totalsRowDxfId="244" dataCellStyle="Comma"/>
    <tableColumn id="7" name="Deposit,_x000a_Credit (+)" dataDxfId="243" totalsRowDxfId="242" dataCellStyle="Comma"/>
    <tableColumn id="8" name="Balance" dataDxfId="241" totalsRowDxfId="240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134567891011121334" displayName="Table134567891011121334" ref="A14:I120" totalsRowCount="1" headerRowDxfId="236" dataDxfId="235" tableBorderDxfId="234">
  <autoFilter ref="A14:I119"/>
  <tableColumns count="9">
    <tableColumn id="1" name="Date" dataDxfId="233" totalsRowDxfId="232"/>
    <tableColumn id="9" name="Week" dataDxfId="231" totalsRowDxfId="230"/>
    <tableColumn id="2" name="Cheque /EFT Number" dataDxfId="229" totalsRowDxfId="228"/>
    <tableColumn id="3" name="Payee / Description" dataDxfId="227" totalsRowDxfId="226"/>
    <tableColumn id="4" name="Category" dataDxfId="225" totalsRowDxfId="224"/>
    <tableColumn id="5" name="R" dataDxfId="223" totalsRowDxfId="222"/>
    <tableColumn id="6" name="Withdrawal,_x000a_Payment (-)" dataDxfId="221" totalsRowDxfId="220" dataCellStyle="Comma"/>
    <tableColumn id="7" name="Deposit,_x000a_Credit (+)" dataDxfId="219" totalsRowDxfId="218" dataCellStyle="Comma"/>
    <tableColumn id="8" name="Balance" dataDxfId="217" totalsRowDxfId="216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1345678910111213345" displayName="Table1345678910111213345" ref="A14:I120" totalsRowCount="1" headerRowDxfId="212" dataDxfId="211" tableBorderDxfId="210">
  <autoFilter ref="A14:I119"/>
  <tableColumns count="9">
    <tableColumn id="1" name="Date" dataDxfId="209" totalsRowDxfId="208"/>
    <tableColumn id="9" name="Week" dataDxfId="207" totalsRowDxfId="206"/>
    <tableColumn id="2" name="Cheque /EFT Number" dataDxfId="205" totalsRowDxfId="204"/>
    <tableColumn id="3" name="Payee / Description" dataDxfId="203" totalsRowDxfId="202"/>
    <tableColumn id="4" name="Category" dataDxfId="201" totalsRowDxfId="200"/>
    <tableColumn id="5" name="R" dataDxfId="199" totalsRowDxfId="198"/>
    <tableColumn id="6" name="Withdrawal,_x000a_Payment (-)" dataDxfId="197" totalsRowDxfId="196" dataCellStyle="Comma"/>
    <tableColumn id="7" name="Deposit,_x000a_Credit (+)" dataDxfId="195" totalsRowDxfId="194" dataCellStyle="Comma"/>
    <tableColumn id="8" name="Balance" dataDxfId="193" totalsRowDxfId="192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13456789101112133456" displayName="Table13456789101112133456" ref="A14:I146" totalsRowCount="1" headerRowDxfId="188" dataDxfId="187" tableBorderDxfId="186">
  <autoFilter ref="A14:I145"/>
  <tableColumns count="9">
    <tableColumn id="1" name="Date" dataDxfId="185" totalsRowDxfId="184"/>
    <tableColumn id="9" name="Week" dataDxfId="183" totalsRowDxfId="182"/>
    <tableColumn id="2" name="Cheque /EFT Number" dataDxfId="181" totalsRowDxfId="180"/>
    <tableColumn id="3" name="Payee / Description" dataDxfId="179" totalsRowDxfId="178"/>
    <tableColumn id="4" name="Category" dataDxfId="177" totalsRowDxfId="176"/>
    <tableColumn id="5" name="R" dataDxfId="175" totalsRowDxfId="174"/>
    <tableColumn id="6" name="Withdrawal,_x000a_Payment (-)" dataDxfId="173" totalsRowDxfId="172" dataCellStyle="Comma"/>
    <tableColumn id="7" name="Deposit,_x000a_Credit (+)" dataDxfId="171" totalsRowDxfId="170" dataCellStyle="Comma"/>
    <tableColumn id="8" name="Balance" dataDxfId="169" totalsRowDxfId="168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134567891011121334567" displayName="Table134567891011121334567" ref="A14:I141" totalsRowCount="1" headerRowDxfId="163" dataDxfId="162" tableBorderDxfId="161">
  <autoFilter ref="A14:I140"/>
  <tableColumns count="9">
    <tableColumn id="1" name="Date" dataDxfId="160" totalsRowDxfId="159"/>
    <tableColumn id="9" name="Week" dataDxfId="158" totalsRowDxfId="157"/>
    <tableColumn id="2" name="Cheque /EFT Number" dataDxfId="156" totalsRowDxfId="155"/>
    <tableColumn id="3" name="Payee / Description" dataDxfId="154" totalsRowDxfId="153"/>
    <tableColumn id="4" name="Category" dataDxfId="152" totalsRowDxfId="151"/>
    <tableColumn id="5" name="R" dataDxfId="150" totalsRowDxfId="149"/>
    <tableColumn id="6" name="Withdrawal,_x000a_Payment (-)" dataDxfId="148" totalsRowDxfId="147" dataCellStyle="Comma"/>
    <tableColumn id="7" name="Deposit,_x000a_Credit (+)" dataDxfId="146" totalsRowDxfId="145" dataCellStyle="Comma"/>
    <tableColumn id="8" name="Balance" dataDxfId="144" totalsRowDxfId="143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1345678910111213345678" displayName="Table1345678910111213345678" ref="A14:I142" totalsRowCount="1" headerRowDxfId="139" dataDxfId="138" tableBorderDxfId="137">
  <autoFilter ref="A14:I141"/>
  <tableColumns count="9">
    <tableColumn id="1" name="Date" dataDxfId="136" totalsRowDxfId="135"/>
    <tableColumn id="9" name="Week" dataDxfId="134" totalsRowDxfId="133"/>
    <tableColumn id="2" name="Cheque /EFT Number" dataDxfId="132" totalsRowDxfId="131"/>
    <tableColumn id="3" name="Payee / Description" dataDxfId="130" totalsRowDxfId="129"/>
    <tableColumn id="4" name="Category" dataDxfId="128" totalsRowDxfId="127"/>
    <tableColumn id="5" name="R" dataDxfId="126" totalsRowDxfId="125"/>
    <tableColumn id="6" name="Withdrawal,_x000a_Payment (-)" dataDxfId="124" totalsRowDxfId="123" dataCellStyle="Comma"/>
    <tableColumn id="7" name="Deposit,_x000a_Credit (+)" dataDxfId="122" totalsRowDxfId="121" dataCellStyle="Comma"/>
    <tableColumn id="8" name="Balance" dataDxfId="120" totalsRowDxfId="119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13456789101112133456789" displayName="Table13456789101112133456789" ref="A14:I142" totalsRowCount="1" headerRowDxfId="115" dataDxfId="114" tableBorderDxfId="113">
  <autoFilter ref="A14:I141"/>
  <tableColumns count="9">
    <tableColumn id="1" name="Date" dataDxfId="112" totalsRowDxfId="111"/>
    <tableColumn id="9" name="Week" dataDxfId="110" totalsRowDxfId="109"/>
    <tableColumn id="2" name="Cheque /EFT Number" dataDxfId="108" totalsRowDxfId="107"/>
    <tableColumn id="3" name="Payee / Description" dataDxfId="106" totalsRowDxfId="105"/>
    <tableColumn id="4" name="Category" dataDxfId="104" totalsRowDxfId="103"/>
    <tableColumn id="5" name="R" dataDxfId="102" totalsRowDxfId="101"/>
    <tableColumn id="6" name="Withdrawal,_x000a_Payment (-)" dataDxfId="100" totalsRowDxfId="99" dataCellStyle="Comma"/>
    <tableColumn id="7" name="Deposit,_x000a_Credit (+)" dataDxfId="98" totalsRowDxfId="97" dataCellStyle="Comma"/>
    <tableColumn id="8" name="Balance" dataDxfId="96" totalsRowDxfId="95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1345678910111213345678910" displayName="Table1345678910111213345678910" ref="A14:I141" totalsRowCount="1" headerRowDxfId="91" dataDxfId="90" tableBorderDxfId="89">
  <autoFilter ref="A14:I140"/>
  <tableColumns count="9">
    <tableColumn id="1" name="Date" dataDxfId="88" totalsRowDxfId="87"/>
    <tableColumn id="9" name="Week" dataDxfId="86" totalsRowDxfId="85"/>
    <tableColumn id="2" name="Cheque /EFT Number" dataDxfId="84" totalsRowDxfId="83"/>
    <tableColumn id="3" name="Payee / Description" dataDxfId="82" totalsRowDxfId="81"/>
    <tableColumn id="4" name="Category" dataDxfId="80" totalsRowDxfId="79"/>
    <tableColumn id="5" name="R" dataDxfId="78" totalsRowDxfId="77"/>
    <tableColumn id="6" name="Withdrawal,_x000a_Payment (-)" dataDxfId="76" totalsRowDxfId="75" dataCellStyle="Comma"/>
    <tableColumn id="7" name="Deposit,_x000a_Credit (+)" dataDxfId="74" totalsRowDxfId="73" dataCellStyle="Comma"/>
    <tableColumn id="8" name="Balance" dataDxfId="72" totalsRowDxfId="71" dataCellStyle="Comma">
      <calculatedColumnFormula>IF(AND(ISBLANK(G15),ISBLANK(H15)),"",OFFSET(I15,-1,0,1,1)+H15-G15)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17"/>
  <sheetViews>
    <sheetView showGridLines="0" zoomScale="115" zoomScaleNormal="115" workbookViewId="0">
      <pane ySplit="14" topLeftCell="A99" activePane="bottomLeft" state="frozen"/>
      <selection activeCell="B18" sqref="B18"/>
      <selection pane="bottomLeft" activeCell="D118" sqref="D118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42370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VLOOKUP(9E+100,Table1345678910111213[Balance],1)</f>
        <v>356743.56</v>
      </c>
      <c r="K3" s="16"/>
      <c r="N3" s="12">
        <f>IFERROR(LARGE(Table1345678910111213[[#All],[Cheque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SUMIF(Table1345678910111213[R],"=r",Table1345678910111213[Deposit,
Credit (+)])+SUMIF(Table1345678910111213[R],"=c",Table1345678910111213[Deposit,
Credit (+)])-SUMIF(Table1345678910111213[R],"=R",Table1345678910111213[Withdrawal,
Payment (-)])-SUMIF(Table1345678910111213[R],"=C",Table1345678910111213[Withdrawal,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34</v>
      </c>
      <c r="E15" s="37"/>
      <c r="F15" s="35"/>
      <c r="G15" s="38"/>
      <c r="H15" s="38"/>
      <c r="I15" s="39">
        <v>174589.6</v>
      </c>
      <c r="K15" s="25"/>
      <c r="N15" s="40"/>
    </row>
    <row r="16" spans="1:15" s="23" customFormat="1" ht="12.75" x14ac:dyDescent="0.2">
      <c r="A16" s="34">
        <v>42370</v>
      </c>
      <c r="B16" s="34" t="s">
        <v>24</v>
      </c>
      <c r="C16" s="41" t="s">
        <v>35</v>
      </c>
      <c r="D16" s="43" t="s">
        <v>25</v>
      </c>
      <c r="E16" s="43" t="s">
        <v>26</v>
      </c>
      <c r="F16" s="44"/>
      <c r="G16" s="45">
        <v>10667.84</v>
      </c>
      <c r="H16" s="38"/>
      <c r="I16" s="46">
        <f t="shared" ref="I16:I106" ca="1" si="0">IF(AND(ISBLANK(G16),ISBLANK(H16))," - ",OFFSET(I16,-1,0,1,1)+H16-G16)</f>
        <v>163921.76</v>
      </c>
      <c r="K16" s="25"/>
      <c r="N16" s="40"/>
    </row>
    <row r="17" spans="1:14" s="23" customFormat="1" ht="12.75" x14ac:dyDescent="0.2">
      <c r="A17" s="34">
        <v>42370</v>
      </c>
      <c r="B17" s="34" t="s">
        <v>24</v>
      </c>
      <c r="C17" s="35" t="s">
        <v>32</v>
      </c>
      <c r="D17" s="43" t="s">
        <v>27</v>
      </c>
      <c r="E17" s="43" t="s">
        <v>26</v>
      </c>
      <c r="F17" s="35"/>
      <c r="G17" s="38">
        <v>170</v>
      </c>
      <c r="H17" s="45"/>
      <c r="I17" s="46">
        <f t="shared" ca="1" si="0"/>
        <v>163751.76</v>
      </c>
      <c r="K17" s="25"/>
      <c r="N17" s="40"/>
    </row>
    <row r="18" spans="1:14" s="23" customFormat="1" ht="12.75" x14ac:dyDescent="0.2">
      <c r="A18" s="34">
        <v>42370</v>
      </c>
      <c r="B18" s="34" t="s">
        <v>24</v>
      </c>
      <c r="C18" s="35" t="s">
        <v>33</v>
      </c>
      <c r="D18" s="43" t="s">
        <v>28</v>
      </c>
      <c r="E18" s="43" t="s">
        <v>26</v>
      </c>
      <c r="F18" s="35"/>
      <c r="G18" s="38">
        <v>109</v>
      </c>
      <c r="H18" s="38"/>
      <c r="I18" s="46">
        <f t="shared" ca="1" si="0"/>
        <v>163642.76</v>
      </c>
      <c r="K18" s="25"/>
      <c r="N18" s="40"/>
    </row>
    <row r="19" spans="1:14" s="23" customFormat="1" ht="12.75" x14ac:dyDescent="0.2">
      <c r="A19" s="34">
        <v>42373</v>
      </c>
      <c r="B19" s="34" t="s">
        <v>24</v>
      </c>
      <c r="C19" s="35" t="s">
        <v>214</v>
      </c>
      <c r="D19" s="43" t="s">
        <v>215</v>
      </c>
      <c r="E19" s="43"/>
      <c r="F19" s="35"/>
      <c r="G19" s="38">
        <v>45</v>
      </c>
      <c r="H19" s="38"/>
      <c r="I19" s="46">
        <f t="shared" ca="1" si="0"/>
        <v>163597.76000000001</v>
      </c>
      <c r="K19" s="25"/>
      <c r="N19" s="40"/>
    </row>
    <row r="20" spans="1:14" s="23" customFormat="1" ht="12.75" x14ac:dyDescent="0.2">
      <c r="A20" s="34">
        <v>42375</v>
      </c>
      <c r="B20" s="63" t="s">
        <v>24</v>
      </c>
      <c r="C20" s="64" t="s">
        <v>183</v>
      </c>
      <c r="D20" s="42" t="s">
        <v>184</v>
      </c>
      <c r="E20" s="55" t="s">
        <v>185</v>
      </c>
      <c r="F20" s="64"/>
      <c r="G20" s="65"/>
      <c r="H20" s="65">
        <v>1150</v>
      </c>
      <c r="I20" s="46">
        <f t="shared" ca="1" si="0"/>
        <v>164747.76</v>
      </c>
      <c r="K20" s="25"/>
      <c r="N20" s="40"/>
    </row>
    <row r="21" spans="1:14" s="23" customFormat="1" ht="12.75" x14ac:dyDescent="0.2">
      <c r="A21" s="34">
        <v>42377</v>
      </c>
      <c r="B21" s="59" t="s">
        <v>31</v>
      </c>
      <c r="C21" s="60" t="s">
        <v>36</v>
      </c>
      <c r="D21" s="61" t="s">
        <v>30</v>
      </c>
      <c r="E21" s="55" t="s">
        <v>29</v>
      </c>
      <c r="F21" s="60"/>
      <c r="G21" s="62">
        <v>2500</v>
      </c>
      <c r="H21" s="62"/>
      <c r="I21" s="46">
        <f t="shared" ca="1" si="0"/>
        <v>162247.76</v>
      </c>
      <c r="K21" s="25"/>
      <c r="N21" s="40"/>
    </row>
    <row r="22" spans="1:14" s="23" customFormat="1" ht="12.75" x14ac:dyDescent="0.2">
      <c r="A22" s="34">
        <v>42382</v>
      </c>
      <c r="B22" s="34" t="s">
        <v>31</v>
      </c>
      <c r="C22" s="41" t="s">
        <v>87</v>
      </c>
      <c r="D22" s="43" t="s">
        <v>37</v>
      </c>
      <c r="E22" s="43" t="s">
        <v>29</v>
      </c>
      <c r="F22" s="44"/>
      <c r="G22" s="45">
        <v>3230</v>
      </c>
      <c r="H22" s="45"/>
      <c r="I22" s="46">
        <f t="shared" ca="1" si="0"/>
        <v>159017.76</v>
      </c>
      <c r="K22" s="25"/>
      <c r="N22" s="40"/>
    </row>
    <row r="23" spans="1:14" s="23" customFormat="1" ht="12.75" x14ac:dyDescent="0.2">
      <c r="A23" s="34">
        <v>42382</v>
      </c>
      <c r="B23" s="34" t="s">
        <v>31</v>
      </c>
      <c r="C23" s="41" t="s">
        <v>186</v>
      </c>
      <c r="D23" s="43" t="s">
        <v>187</v>
      </c>
      <c r="E23" s="43" t="s">
        <v>29</v>
      </c>
      <c r="F23" s="44"/>
      <c r="G23" s="45"/>
      <c r="H23" s="45">
        <v>750</v>
      </c>
      <c r="I23" s="46">
        <f t="shared" ca="1" si="0"/>
        <v>159767.76</v>
      </c>
      <c r="K23" s="25"/>
      <c r="N23" s="40"/>
    </row>
    <row r="24" spans="1:14" s="23" customFormat="1" ht="12.75" x14ac:dyDescent="0.2">
      <c r="A24" s="34">
        <v>42383</v>
      </c>
      <c r="B24" s="59" t="s">
        <v>139</v>
      </c>
      <c r="C24" s="60" t="s">
        <v>88</v>
      </c>
      <c r="D24" s="61" t="s">
        <v>38</v>
      </c>
      <c r="E24" s="55" t="s">
        <v>29</v>
      </c>
      <c r="F24" s="60"/>
      <c r="G24" s="62">
        <v>3381.4</v>
      </c>
      <c r="H24" s="62"/>
      <c r="I24" s="46">
        <f t="shared" ca="1" si="0"/>
        <v>156386.36000000002</v>
      </c>
      <c r="K24" s="25"/>
      <c r="N24" s="40"/>
    </row>
    <row r="25" spans="1:14" s="23" customFormat="1" ht="12.75" x14ac:dyDescent="0.2">
      <c r="A25" s="34">
        <v>42383</v>
      </c>
      <c r="B25" s="59" t="s">
        <v>139</v>
      </c>
      <c r="C25" s="60" t="s">
        <v>89</v>
      </c>
      <c r="D25" s="61" t="s">
        <v>39</v>
      </c>
      <c r="E25" s="55" t="s">
        <v>29</v>
      </c>
      <c r="F25" s="60"/>
      <c r="G25" s="62">
        <v>500</v>
      </c>
      <c r="H25" s="62"/>
      <c r="I25" s="46">
        <f t="shared" ca="1" si="0"/>
        <v>155886.36000000002</v>
      </c>
      <c r="K25" s="25"/>
      <c r="N25" s="40"/>
    </row>
    <row r="26" spans="1:14" s="23" customFormat="1" ht="12.75" x14ac:dyDescent="0.2">
      <c r="A26" s="34">
        <v>42383</v>
      </c>
      <c r="B26" s="34" t="s">
        <v>139</v>
      </c>
      <c r="C26" s="41" t="s">
        <v>90</v>
      </c>
      <c r="D26" s="42" t="s">
        <v>40</v>
      </c>
      <c r="E26" s="43" t="s">
        <v>29</v>
      </c>
      <c r="F26" s="44"/>
      <c r="G26" s="45">
        <v>4273.8999999999996</v>
      </c>
      <c r="H26" s="45"/>
      <c r="I26" s="46">
        <f t="shared" ca="1" si="0"/>
        <v>151612.46000000002</v>
      </c>
      <c r="K26" s="25"/>
      <c r="N26" s="40"/>
    </row>
    <row r="27" spans="1:14" s="23" customFormat="1" ht="12.75" x14ac:dyDescent="0.2">
      <c r="A27" s="34">
        <v>42383</v>
      </c>
      <c r="B27" s="34" t="s">
        <v>139</v>
      </c>
      <c r="C27" s="41" t="s">
        <v>91</v>
      </c>
      <c r="D27" s="42" t="s">
        <v>41</v>
      </c>
      <c r="E27" s="43" t="s">
        <v>26</v>
      </c>
      <c r="F27" s="44"/>
      <c r="G27" s="45">
        <v>893.15</v>
      </c>
      <c r="H27" s="45"/>
      <c r="I27" s="46">
        <f t="shared" ca="1" si="0"/>
        <v>150719.31000000003</v>
      </c>
      <c r="K27" s="25"/>
      <c r="N27" s="40"/>
    </row>
    <row r="28" spans="1:14" s="23" customFormat="1" ht="12.75" x14ac:dyDescent="0.2">
      <c r="A28" s="34">
        <v>42383</v>
      </c>
      <c r="B28" s="34" t="s">
        <v>139</v>
      </c>
      <c r="C28" s="41" t="s">
        <v>92</v>
      </c>
      <c r="D28" s="42" t="s">
        <v>42</v>
      </c>
      <c r="E28" s="43" t="s">
        <v>26</v>
      </c>
      <c r="F28" s="44"/>
      <c r="G28" s="45">
        <v>72.099999999999994</v>
      </c>
      <c r="H28" s="45"/>
      <c r="I28" s="46">
        <f t="shared" ca="1" si="0"/>
        <v>150647.21000000002</v>
      </c>
      <c r="K28" s="25"/>
      <c r="N28" s="40"/>
    </row>
    <row r="29" spans="1:14" ht="12.75" x14ac:dyDescent="0.2">
      <c r="A29" s="34">
        <v>42383</v>
      </c>
      <c r="B29" s="34" t="s">
        <v>139</v>
      </c>
      <c r="C29" s="41" t="s">
        <v>93</v>
      </c>
      <c r="D29" s="42" t="s">
        <v>43</v>
      </c>
      <c r="E29" s="43"/>
      <c r="F29" s="41"/>
      <c r="G29" s="47">
        <v>330</v>
      </c>
      <c r="H29" s="47"/>
      <c r="I29" s="46">
        <f t="shared" ca="1" si="0"/>
        <v>150317.21000000002</v>
      </c>
      <c r="N29" s="48"/>
    </row>
    <row r="30" spans="1:14" s="23" customFormat="1" ht="12.75" x14ac:dyDescent="0.2">
      <c r="A30" s="34">
        <v>42383</v>
      </c>
      <c r="B30" s="34" t="s">
        <v>139</v>
      </c>
      <c r="C30" s="44" t="s">
        <v>94</v>
      </c>
      <c r="D30" s="42" t="s">
        <v>44</v>
      </c>
      <c r="E30" s="43"/>
      <c r="F30" s="44"/>
      <c r="G30" s="45">
        <v>22048</v>
      </c>
      <c r="H30" s="45"/>
      <c r="I30" s="46">
        <f t="shared" ca="1" si="0"/>
        <v>128269.21000000002</v>
      </c>
      <c r="K30" s="25"/>
      <c r="N30" s="40"/>
    </row>
    <row r="31" spans="1:14" s="23" customFormat="1" ht="12.75" x14ac:dyDescent="0.2">
      <c r="A31" s="34">
        <v>42383</v>
      </c>
      <c r="B31" s="34" t="s">
        <v>139</v>
      </c>
      <c r="C31" s="44" t="s">
        <v>95</v>
      </c>
      <c r="D31" s="42" t="s">
        <v>45</v>
      </c>
      <c r="E31" s="43"/>
      <c r="F31" s="44"/>
      <c r="G31" s="45">
        <v>8131.6</v>
      </c>
      <c r="H31" s="45"/>
      <c r="I31" s="46">
        <f t="shared" ca="1" si="0"/>
        <v>120137.61000000002</v>
      </c>
      <c r="K31" s="25"/>
      <c r="N31" s="40"/>
    </row>
    <row r="32" spans="1:14" s="23" customFormat="1" ht="12.75" x14ac:dyDescent="0.2">
      <c r="A32" s="34">
        <v>42384</v>
      </c>
      <c r="B32" s="34" t="s">
        <v>139</v>
      </c>
      <c r="C32" s="44" t="s">
        <v>188</v>
      </c>
      <c r="D32" s="42" t="s">
        <v>189</v>
      </c>
      <c r="E32" s="43"/>
      <c r="F32" s="44"/>
      <c r="G32" s="45"/>
      <c r="H32" s="45">
        <v>2000</v>
      </c>
      <c r="I32" s="46">
        <f t="shared" ca="1" si="0"/>
        <v>122137.61000000002</v>
      </c>
      <c r="K32" s="25"/>
      <c r="N32" s="40"/>
    </row>
    <row r="33" spans="1:14" s="23" customFormat="1" ht="12.75" x14ac:dyDescent="0.2">
      <c r="A33" s="34">
        <v>42387</v>
      </c>
      <c r="B33" s="34" t="s">
        <v>139</v>
      </c>
      <c r="C33" s="49" t="s">
        <v>96</v>
      </c>
      <c r="D33" s="42" t="s">
        <v>46</v>
      </c>
      <c r="E33" s="43"/>
      <c r="F33" s="35"/>
      <c r="G33" s="50">
        <v>180</v>
      </c>
      <c r="H33" s="38"/>
      <c r="I33" s="46">
        <f t="shared" ca="1" si="0"/>
        <v>121957.61000000002</v>
      </c>
      <c r="K33" s="25"/>
      <c r="N33" s="40"/>
    </row>
    <row r="34" spans="1:14" s="23" customFormat="1" ht="12.75" x14ac:dyDescent="0.2">
      <c r="A34" s="34">
        <v>42387</v>
      </c>
      <c r="B34" s="34" t="s">
        <v>139</v>
      </c>
      <c r="C34" s="35" t="s">
        <v>97</v>
      </c>
      <c r="D34" s="37" t="s">
        <v>47</v>
      </c>
      <c r="E34" s="43"/>
      <c r="F34" s="35"/>
      <c r="G34" s="38">
        <v>360.4</v>
      </c>
      <c r="H34" s="38"/>
      <c r="I34" s="46">
        <f t="shared" ca="1" si="0"/>
        <v>121597.21000000002</v>
      </c>
      <c r="K34" s="25"/>
      <c r="N34" s="48"/>
    </row>
    <row r="35" spans="1:14" s="23" customFormat="1" ht="12.75" x14ac:dyDescent="0.2">
      <c r="A35" s="34">
        <v>42387</v>
      </c>
      <c r="B35" s="34" t="s">
        <v>139</v>
      </c>
      <c r="C35" s="35" t="s">
        <v>98</v>
      </c>
      <c r="D35" s="36" t="s">
        <v>48</v>
      </c>
      <c r="E35" s="43"/>
      <c r="F35" s="35"/>
      <c r="G35" s="38">
        <v>360</v>
      </c>
      <c r="H35" s="38"/>
      <c r="I35" s="46">
        <f t="shared" ca="1" si="0"/>
        <v>121237.21000000002</v>
      </c>
      <c r="K35" s="25"/>
      <c r="N35" s="8"/>
    </row>
    <row r="36" spans="1:14" s="23" customFormat="1" ht="12.75" x14ac:dyDescent="0.2">
      <c r="A36" s="34">
        <v>42387</v>
      </c>
      <c r="B36" s="34" t="s">
        <v>140</v>
      </c>
      <c r="C36" s="35" t="s">
        <v>99</v>
      </c>
      <c r="D36" s="36" t="s">
        <v>49</v>
      </c>
      <c r="E36" s="43"/>
      <c r="F36" s="35"/>
      <c r="G36" s="38">
        <v>9455.2000000000007</v>
      </c>
      <c r="H36" s="38"/>
      <c r="I36" s="46">
        <f t="shared" ca="1" si="0"/>
        <v>111782.01000000002</v>
      </c>
      <c r="K36" s="25"/>
      <c r="N36" s="8"/>
    </row>
    <row r="37" spans="1:14" s="23" customFormat="1" ht="12.75" x14ac:dyDescent="0.2">
      <c r="A37" s="34">
        <v>42387</v>
      </c>
      <c r="B37" s="34" t="s">
        <v>140</v>
      </c>
      <c r="C37" s="35" t="s">
        <v>100</v>
      </c>
      <c r="D37" s="36" t="s">
        <v>50</v>
      </c>
      <c r="E37" s="43"/>
      <c r="F37" s="35"/>
      <c r="G37" s="38">
        <v>500</v>
      </c>
      <c r="H37" s="38"/>
      <c r="I37" s="46">
        <f t="shared" ca="1" si="0"/>
        <v>111282.01000000002</v>
      </c>
      <c r="K37" s="25"/>
      <c r="N37" s="8"/>
    </row>
    <row r="38" spans="1:14" s="23" customFormat="1" ht="12.75" x14ac:dyDescent="0.2">
      <c r="A38" s="34">
        <v>42387</v>
      </c>
      <c r="B38" s="34" t="s">
        <v>140</v>
      </c>
      <c r="C38" s="35" t="s">
        <v>101</v>
      </c>
      <c r="D38" s="36" t="s">
        <v>51</v>
      </c>
      <c r="E38" s="43"/>
      <c r="F38" s="35"/>
      <c r="G38" s="38">
        <v>4000</v>
      </c>
      <c r="H38" s="38"/>
      <c r="I38" s="46">
        <f t="shared" ca="1" si="0"/>
        <v>107282.01000000002</v>
      </c>
      <c r="K38" s="25"/>
      <c r="N38" s="8"/>
    </row>
    <row r="39" spans="1:14" s="23" customFormat="1" ht="25.5" x14ac:dyDescent="0.2">
      <c r="A39" s="34">
        <v>42387</v>
      </c>
      <c r="B39" s="34" t="s">
        <v>140</v>
      </c>
      <c r="C39" s="35" t="s">
        <v>102</v>
      </c>
      <c r="D39" s="36" t="s">
        <v>52</v>
      </c>
      <c r="E39" s="43"/>
      <c r="F39" s="35"/>
      <c r="G39" s="38">
        <v>5956</v>
      </c>
      <c r="H39" s="38"/>
      <c r="I39" s="46">
        <f t="shared" ca="1" si="0"/>
        <v>101326.01000000002</v>
      </c>
      <c r="K39" s="25"/>
      <c r="N39" s="8"/>
    </row>
    <row r="40" spans="1:14" s="23" customFormat="1" ht="12.75" x14ac:dyDescent="0.2">
      <c r="A40" s="34">
        <v>42387</v>
      </c>
      <c r="B40" s="34" t="s">
        <v>140</v>
      </c>
      <c r="C40" s="35" t="s">
        <v>103</v>
      </c>
      <c r="D40" s="36" t="s">
        <v>53</v>
      </c>
      <c r="E40" s="43"/>
      <c r="F40" s="35"/>
      <c r="G40" s="38">
        <v>1529.17</v>
      </c>
      <c r="H40" s="38"/>
      <c r="I40" s="46">
        <f t="shared" ca="1" si="0"/>
        <v>99796.840000000026</v>
      </c>
      <c r="K40" s="25"/>
      <c r="N40" s="8"/>
    </row>
    <row r="41" spans="1:14" s="23" customFormat="1" ht="12.75" x14ac:dyDescent="0.2">
      <c r="A41" s="34">
        <v>42387</v>
      </c>
      <c r="B41" s="34" t="s">
        <v>140</v>
      </c>
      <c r="C41" s="35" t="s">
        <v>104</v>
      </c>
      <c r="D41" s="36" t="s">
        <v>54</v>
      </c>
      <c r="E41" s="43"/>
      <c r="F41" s="35"/>
      <c r="G41" s="38">
        <v>6625</v>
      </c>
      <c r="H41" s="38"/>
      <c r="I41" s="46">
        <f t="shared" ca="1" si="0"/>
        <v>93171.840000000026</v>
      </c>
      <c r="K41" s="25"/>
      <c r="N41" s="8"/>
    </row>
    <row r="42" spans="1:14" s="23" customFormat="1" ht="12.75" x14ac:dyDescent="0.2">
      <c r="A42" s="34">
        <v>42387</v>
      </c>
      <c r="B42" s="34" t="s">
        <v>140</v>
      </c>
      <c r="C42" s="44" t="s">
        <v>105</v>
      </c>
      <c r="D42" s="51" t="s">
        <v>55</v>
      </c>
      <c r="E42" s="43"/>
      <c r="F42" s="44"/>
      <c r="G42" s="45">
        <v>350</v>
      </c>
      <c r="H42" s="45"/>
      <c r="I42" s="46">
        <f t="shared" ca="1" si="0"/>
        <v>92821.840000000026</v>
      </c>
      <c r="K42" s="25"/>
      <c r="N42" s="8"/>
    </row>
    <row r="43" spans="1:14" s="23" customFormat="1" ht="12.75" x14ac:dyDescent="0.2">
      <c r="A43" s="34">
        <v>42387</v>
      </c>
      <c r="B43" s="34" t="s">
        <v>140</v>
      </c>
      <c r="C43" s="44" t="s">
        <v>106</v>
      </c>
      <c r="D43" s="51" t="s">
        <v>56</v>
      </c>
      <c r="E43" s="43"/>
      <c r="F43" s="44"/>
      <c r="G43" s="45">
        <v>660</v>
      </c>
      <c r="H43" s="45"/>
      <c r="I43" s="46">
        <f t="shared" ca="1" si="0"/>
        <v>92161.840000000026</v>
      </c>
      <c r="K43" s="25"/>
      <c r="N43" s="8"/>
    </row>
    <row r="44" spans="1:14" s="23" customFormat="1" ht="12.75" x14ac:dyDescent="0.2">
      <c r="A44" s="34">
        <v>42387</v>
      </c>
      <c r="B44" s="34" t="s">
        <v>140</v>
      </c>
      <c r="C44" s="35" t="s">
        <v>107</v>
      </c>
      <c r="D44" s="36" t="s">
        <v>57</v>
      </c>
      <c r="E44" s="43"/>
      <c r="F44" s="35"/>
      <c r="G44" s="38">
        <v>2948</v>
      </c>
      <c r="H44" s="38"/>
      <c r="I44" s="46">
        <f t="shared" ca="1" si="0"/>
        <v>89213.840000000026</v>
      </c>
      <c r="K44" s="25"/>
      <c r="N44" s="8"/>
    </row>
    <row r="45" spans="1:14" ht="12.75" x14ac:dyDescent="0.2">
      <c r="A45" s="34">
        <v>42387</v>
      </c>
      <c r="B45" s="34" t="s">
        <v>140</v>
      </c>
      <c r="C45" s="44" t="s">
        <v>108</v>
      </c>
      <c r="D45" s="36" t="s">
        <v>45</v>
      </c>
      <c r="E45" s="37"/>
      <c r="F45" s="44"/>
      <c r="G45" s="45">
        <v>1645.4</v>
      </c>
      <c r="H45" s="38"/>
      <c r="I45" s="46">
        <f t="shared" ca="1" si="0"/>
        <v>87568.440000000031</v>
      </c>
      <c r="N45" s="8"/>
    </row>
    <row r="46" spans="1:14" ht="12.75" x14ac:dyDescent="0.2">
      <c r="A46" s="34">
        <v>42387</v>
      </c>
      <c r="B46" s="34" t="s">
        <v>140</v>
      </c>
      <c r="C46" s="44" t="s">
        <v>109</v>
      </c>
      <c r="D46" s="36" t="s">
        <v>58</v>
      </c>
      <c r="E46" s="37"/>
      <c r="F46" s="44"/>
      <c r="G46" s="45">
        <v>1570</v>
      </c>
      <c r="H46" s="38"/>
      <c r="I46" s="46">
        <f t="shared" ca="1" si="0"/>
        <v>85998.440000000031</v>
      </c>
      <c r="N46" s="8"/>
    </row>
    <row r="47" spans="1:14" ht="12.75" x14ac:dyDescent="0.2">
      <c r="A47" s="34">
        <v>42387</v>
      </c>
      <c r="B47" s="34" t="s">
        <v>140</v>
      </c>
      <c r="C47" s="35" t="s">
        <v>110</v>
      </c>
      <c r="D47" s="51" t="s">
        <v>59</v>
      </c>
      <c r="E47" s="37"/>
      <c r="F47" s="35"/>
      <c r="G47" s="38">
        <v>1000</v>
      </c>
      <c r="H47" s="38"/>
      <c r="I47" s="46">
        <f t="shared" ca="1" si="0"/>
        <v>84998.440000000031</v>
      </c>
      <c r="N47" s="8"/>
    </row>
    <row r="48" spans="1:14" s="23" customFormat="1" ht="12.75" x14ac:dyDescent="0.2">
      <c r="A48" s="34">
        <v>42387</v>
      </c>
      <c r="B48" s="34" t="s">
        <v>140</v>
      </c>
      <c r="C48" s="35" t="s">
        <v>111</v>
      </c>
      <c r="D48" s="36" t="s">
        <v>60</v>
      </c>
      <c r="E48" s="37"/>
      <c r="F48" s="35"/>
      <c r="G48" s="38">
        <v>1560</v>
      </c>
      <c r="H48" s="38"/>
      <c r="I48" s="46">
        <f t="shared" ca="1" si="0"/>
        <v>83438.440000000031</v>
      </c>
      <c r="K48" s="25"/>
      <c r="N48" s="8"/>
    </row>
    <row r="49" spans="1:14" ht="12.75" x14ac:dyDescent="0.2">
      <c r="A49" s="34">
        <v>42387</v>
      </c>
      <c r="B49" s="34" t="s">
        <v>140</v>
      </c>
      <c r="C49" s="35" t="s">
        <v>112</v>
      </c>
      <c r="D49" s="36" t="s">
        <v>61</v>
      </c>
      <c r="E49" s="37"/>
      <c r="F49" s="35"/>
      <c r="G49" s="38">
        <v>180</v>
      </c>
      <c r="H49" s="38"/>
      <c r="I49" s="46">
        <f t="shared" ca="1" si="0"/>
        <v>83258.440000000031</v>
      </c>
      <c r="N49" s="8"/>
    </row>
    <row r="50" spans="1:14" ht="12.75" x14ac:dyDescent="0.2">
      <c r="A50" s="34">
        <v>42387</v>
      </c>
      <c r="B50" s="34" t="s">
        <v>140</v>
      </c>
      <c r="C50" s="35" t="s">
        <v>113</v>
      </c>
      <c r="D50" s="36" t="s">
        <v>62</v>
      </c>
      <c r="E50" s="37"/>
      <c r="F50" s="35"/>
      <c r="G50" s="38">
        <v>1908</v>
      </c>
      <c r="H50" s="38"/>
      <c r="I50" s="46">
        <f t="shared" ca="1" si="0"/>
        <v>81350.440000000031</v>
      </c>
      <c r="N50" s="8"/>
    </row>
    <row r="51" spans="1:14" ht="12.75" x14ac:dyDescent="0.2">
      <c r="A51" s="34">
        <v>42387</v>
      </c>
      <c r="B51" s="34" t="s">
        <v>140</v>
      </c>
      <c r="C51" s="35" t="s">
        <v>114</v>
      </c>
      <c r="D51" s="36" t="s">
        <v>63</v>
      </c>
      <c r="E51" s="37"/>
      <c r="F51" s="35"/>
      <c r="G51" s="38">
        <v>1908</v>
      </c>
      <c r="H51" s="38"/>
      <c r="I51" s="46">
        <f t="shared" ca="1" si="0"/>
        <v>79442.440000000031</v>
      </c>
      <c r="N51" s="8"/>
    </row>
    <row r="52" spans="1:14" ht="12.75" x14ac:dyDescent="0.2">
      <c r="A52" s="56">
        <v>42387</v>
      </c>
      <c r="B52" s="34" t="s">
        <v>140</v>
      </c>
      <c r="C52" s="41" t="s">
        <v>115</v>
      </c>
      <c r="D52" s="36" t="s">
        <v>64</v>
      </c>
      <c r="E52" s="37"/>
      <c r="F52" s="35"/>
      <c r="G52" s="47">
        <v>10000</v>
      </c>
      <c r="H52" s="47"/>
      <c r="I52" s="46">
        <f t="shared" ca="1" si="0"/>
        <v>69442.440000000031</v>
      </c>
      <c r="N52" s="8"/>
    </row>
    <row r="53" spans="1:14" ht="25.5" x14ac:dyDescent="0.2">
      <c r="A53" s="34">
        <v>42387</v>
      </c>
      <c r="B53" s="34" t="s">
        <v>140</v>
      </c>
      <c r="C53" s="35" t="s">
        <v>116</v>
      </c>
      <c r="D53" s="42" t="s">
        <v>65</v>
      </c>
      <c r="E53" s="37"/>
      <c r="F53" s="35"/>
      <c r="G53" s="38">
        <v>2865</v>
      </c>
      <c r="H53" s="38"/>
      <c r="I53" s="46">
        <f t="shared" ca="1" si="0"/>
        <v>66577.440000000031</v>
      </c>
      <c r="N53" s="8"/>
    </row>
    <row r="54" spans="1:14" ht="12.75" x14ac:dyDescent="0.2">
      <c r="A54" s="34">
        <v>42387</v>
      </c>
      <c r="B54" s="34" t="s">
        <v>140</v>
      </c>
      <c r="C54" s="35" t="s">
        <v>117</v>
      </c>
      <c r="D54" s="36" t="s">
        <v>66</v>
      </c>
      <c r="E54" s="37"/>
      <c r="F54" s="35"/>
      <c r="G54" s="38">
        <v>1185</v>
      </c>
      <c r="H54" s="38"/>
      <c r="I54" s="46">
        <f t="shared" ca="1" si="0"/>
        <v>65392.440000000031</v>
      </c>
      <c r="N54" s="8"/>
    </row>
    <row r="55" spans="1:14" ht="12.75" x14ac:dyDescent="0.2">
      <c r="A55" s="34">
        <v>42387</v>
      </c>
      <c r="B55" s="34" t="s">
        <v>140</v>
      </c>
      <c r="C55" s="35" t="s">
        <v>118</v>
      </c>
      <c r="D55" s="36" t="s">
        <v>67</v>
      </c>
      <c r="E55" s="37"/>
      <c r="F55" s="35"/>
      <c r="G55" s="38">
        <v>5.6</v>
      </c>
      <c r="H55" s="38"/>
      <c r="I55" s="46">
        <f t="shared" ca="1" si="0"/>
        <v>65386.840000000033</v>
      </c>
      <c r="N55" s="8"/>
    </row>
    <row r="56" spans="1:14" ht="12.75" x14ac:dyDescent="0.2">
      <c r="A56" s="34">
        <v>42387</v>
      </c>
      <c r="B56" s="34" t="s">
        <v>140</v>
      </c>
      <c r="C56" s="35" t="s">
        <v>119</v>
      </c>
      <c r="D56" s="36" t="s">
        <v>68</v>
      </c>
      <c r="E56" s="37"/>
      <c r="F56" s="35"/>
      <c r="G56" s="38">
        <v>84.8</v>
      </c>
      <c r="H56" s="38"/>
      <c r="I56" s="46">
        <f t="shared" ca="1" si="0"/>
        <v>65302.04000000003</v>
      </c>
      <c r="N56" s="8"/>
    </row>
    <row r="57" spans="1:14" ht="12.75" x14ac:dyDescent="0.2">
      <c r="A57" s="34">
        <v>42387</v>
      </c>
      <c r="B57" s="34" t="s">
        <v>140</v>
      </c>
      <c r="C57" s="35" t="s">
        <v>120</v>
      </c>
      <c r="D57" s="36" t="s">
        <v>69</v>
      </c>
      <c r="E57" s="37"/>
      <c r="F57" s="35"/>
      <c r="G57" s="38">
        <v>2000</v>
      </c>
      <c r="H57" s="38"/>
      <c r="I57" s="46">
        <f t="shared" ca="1" si="0"/>
        <v>63302.04000000003</v>
      </c>
      <c r="N57" s="8"/>
    </row>
    <row r="58" spans="1:14" ht="25.5" x14ac:dyDescent="0.2">
      <c r="A58" s="34">
        <v>42387</v>
      </c>
      <c r="B58" s="34" t="s">
        <v>140</v>
      </c>
      <c r="C58" s="35" t="s">
        <v>121</v>
      </c>
      <c r="D58" s="36" t="s">
        <v>70</v>
      </c>
      <c r="E58" s="37"/>
      <c r="F58" s="35"/>
      <c r="G58" s="38">
        <v>5000</v>
      </c>
      <c r="H58" s="38"/>
      <c r="I58" s="46">
        <f t="shared" ca="1" si="0"/>
        <v>58302.04000000003</v>
      </c>
      <c r="N58" s="8"/>
    </row>
    <row r="59" spans="1:14" ht="25.5" x14ac:dyDescent="0.2">
      <c r="A59" s="34">
        <v>42387</v>
      </c>
      <c r="B59" s="34" t="s">
        <v>140</v>
      </c>
      <c r="C59" s="35" t="s">
        <v>122</v>
      </c>
      <c r="D59" s="36" t="s">
        <v>71</v>
      </c>
      <c r="E59" s="37"/>
      <c r="F59" s="35"/>
      <c r="G59" s="38">
        <v>1270.94</v>
      </c>
      <c r="H59" s="38"/>
      <c r="I59" s="46">
        <f t="shared" ca="1" si="0"/>
        <v>57031.100000000028</v>
      </c>
      <c r="N59" s="8"/>
    </row>
    <row r="60" spans="1:14" ht="12.75" x14ac:dyDescent="0.2">
      <c r="A60" s="34">
        <v>42387</v>
      </c>
      <c r="B60" s="34" t="s">
        <v>140</v>
      </c>
      <c r="C60" s="35" t="s">
        <v>123</v>
      </c>
      <c r="D60" s="36" t="s">
        <v>72</v>
      </c>
      <c r="E60" s="37"/>
      <c r="F60" s="35"/>
      <c r="G60" s="38">
        <v>9540</v>
      </c>
      <c r="H60" s="38"/>
      <c r="I60" s="46">
        <f t="shared" ca="1" si="0"/>
        <v>47491.100000000028</v>
      </c>
      <c r="N60" s="8"/>
    </row>
    <row r="61" spans="1:14" ht="12.75" x14ac:dyDescent="0.2">
      <c r="A61" s="34">
        <v>42387</v>
      </c>
      <c r="B61" s="34" t="s">
        <v>140</v>
      </c>
      <c r="C61" s="35" t="s">
        <v>124</v>
      </c>
      <c r="D61" s="36" t="s">
        <v>73</v>
      </c>
      <c r="E61" s="37"/>
      <c r="F61" s="35"/>
      <c r="G61" s="38">
        <v>4013.44</v>
      </c>
      <c r="H61" s="38"/>
      <c r="I61" s="46">
        <f t="shared" ca="1" si="0"/>
        <v>43477.660000000025</v>
      </c>
      <c r="N61" s="8"/>
    </row>
    <row r="62" spans="1:14" ht="12.75" x14ac:dyDescent="0.2">
      <c r="A62" s="34">
        <v>42387</v>
      </c>
      <c r="B62" s="34" t="s">
        <v>140</v>
      </c>
      <c r="C62" s="35" t="s">
        <v>125</v>
      </c>
      <c r="D62" s="36" t="s">
        <v>74</v>
      </c>
      <c r="E62" s="37"/>
      <c r="F62" s="35"/>
      <c r="G62" s="38">
        <v>1908</v>
      </c>
      <c r="H62" s="38"/>
      <c r="I62" s="46">
        <f t="shared" ca="1" si="0"/>
        <v>41569.660000000025</v>
      </c>
      <c r="N62" s="8"/>
    </row>
    <row r="63" spans="1:14" ht="12.75" x14ac:dyDescent="0.2">
      <c r="A63" s="34">
        <v>42387</v>
      </c>
      <c r="B63" s="34" t="s">
        <v>140</v>
      </c>
      <c r="C63" s="35" t="s">
        <v>126</v>
      </c>
      <c r="D63" s="36" t="s">
        <v>75</v>
      </c>
      <c r="E63" s="37"/>
      <c r="F63" s="35"/>
      <c r="G63" s="38">
        <v>2018.4399999999998</v>
      </c>
      <c r="H63" s="38"/>
      <c r="I63" s="46">
        <f t="shared" ca="1" si="0"/>
        <v>39551.220000000023</v>
      </c>
      <c r="N63" s="8"/>
    </row>
    <row r="64" spans="1:14" ht="12.75" x14ac:dyDescent="0.2">
      <c r="A64" s="34">
        <v>42387</v>
      </c>
      <c r="B64" s="34" t="s">
        <v>140</v>
      </c>
      <c r="C64" s="44" t="s">
        <v>127</v>
      </c>
      <c r="D64" s="51" t="s">
        <v>76</v>
      </c>
      <c r="E64" s="37"/>
      <c r="F64" s="35"/>
      <c r="G64" s="45">
        <v>1488.2</v>
      </c>
      <c r="H64" s="38"/>
      <c r="I64" s="46">
        <f t="shared" ca="1" si="0"/>
        <v>38063.020000000026</v>
      </c>
      <c r="N64" s="8"/>
    </row>
    <row r="65" spans="1:14" ht="12.75" x14ac:dyDescent="0.2">
      <c r="A65" s="34">
        <v>42387</v>
      </c>
      <c r="B65" s="34" t="s">
        <v>140</v>
      </c>
      <c r="C65" s="35" t="s">
        <v>128</v>
      </c>
      <c r="D65" s="36" t="s">
        <v>77</v>
      </c>
      <c r="E65" s="52"/>
      <c r="F65" s="44"/>
      <c r="G65" s="38">
        <v>52.5</v>
      </c>
      <c r="H65" s="45"/>
      <c r="I65" s="46">
        <f t="shared" ca="1" si="0"/>
        <v>38010.520000000026</v>
      </c>
      <c r="N65" s="8"/>
    </row>
    <row r="66" spans="1:14" ht="25.5" x14ac:dyDescent="0.2">
      <c r="A66" s="34">
        <v>42387</v>
      </c>
      <c r="B66" s="34" t="s">
        <v>140</v>
      </c>
      <c r="C66" s="35" t="s">
        <v>129</v>
      </c>
      <c r="D66" s="36" t="s">
        <v>78</v>
      </c>
      <c r="E66" s="37"/>
      <c r="F66" s="35"/>
      <c r="G66" s="38">
        <v>200.9</v>
      </c>
      <c r="H66" s="38"/>
      <c r="I66" s="46">
        <f t="shared" ca="1" si="0"/>
        <v>37809.620000000024</v>
      </c>
      <c r="N66" s="8"/>
    </row>
    <row r="67" spans="1:14" ht="12.75" x14ac:dyDescent="0.2">
      <c r="A67" s="34">
        <v>42387</v>
      </c>
      <c r="B67" s="34" t="s">
        <v>140</v>
      </c>
      <c r="C67" s="35" t="s">
        <v>130</v>
      </c>
      <c r="D67" s="36" t="s">
        <v>79</v>
      </c>
      <c r="E67" s="37"/>
      <c r="F67" s="35"/>
      <c r="G67" s="38">
        <v>753.6</v>
      </c>
      <c r="H67" s="38"/>
      <c r="I67" s="46">
        <f t="shared" ca="1" si="0"/>
        <v>37056.020000000026</v>
      </c>
      <c r="N67" s="8"/>
    </row>
    <row r="68" spans="1:14" ht="12.75" x14ac:dyDescent="0.2">
      <c r="A68" s="34">
        <v>42387</v>
      </c>
      <c r="B68" s="34" t="s">
        <v>140</v>
      </c>
      <c r="C68" s="35" t="s">
        <v>131</v>
      </c>
      <c r="D68" s="36" t="s">
        <v>79</v>
      </c>
      <c r="E68" s="37"/>
      <c r="F68" s="35"/>
      <c r="G68" s="38">
        <v>1202.25</v>
      </c>
      <c r="H68" s="38"/>
      <c r="I68" s="46">
        <f t="shared" ca="1" si="0"/>
        <v>35853.770000000026</v>
      </c>
      <c r="N68" s="8"/>
    </row>
    <row r="69" spans="1:14" ht="12.75" x14ac:dyDescent="0.2">
      <c r="A69" s="34">
        <v>42387</v>
      </c>
      <c r="B69" s="34" t="s">
        <v>140</v>
      </c>
      <c r="C69" s="41" t="s">
        <v>141</v>
      </c>
      <c r="D69" s="42" t="s">
        <v>163</v>
      </c>
      <c r="E69" s="37"/>
      <c r="F69" s="35"/>
      <c r="G69" s="47">
        <v>16483</v>
      </c>
      <c r="H69" s="47"/>
      <c r="I69" s="46">
        <f t="shared" ca="1" si="0"/>
        <v>19370.770000000026</v>
      </c>
      <c r="N69" s="8"/>
    </row>
    <row r="70" spans="1:14" ht="12.75" x14ac:dyDescent="0.2">
      <c r="A70" s="34">
        <v>42387</v>
      </c>
      <c r="B70" s="34" t="s">
        <v>140</v>
      </c>
      <c r="C70" s="41" t="s">
        <v>132</v>
      </c>
      <c r="D70" s="42" t="s">
        <v>80</v>
      </c>
      <c r="E70" s="37"/>
      <c r="F70" s="35"/>
      <c r="G70" s="47">
        <v>630</v>
      </c>
      <c r="H70" s="47"/>
      <c r="I70" s="46">
        <f t="shared" ca="1" si="0"/>
        <v>18740.770000000026</v>
      </c>
      <c r="N70" s="8"/>
    </row>
    <row r="71" spans="1:14" ht="12.75" x14ac:dyDescent="0.2">
      <c r="A71" s="34">
        <v>42387</v>
      </c>
      <c r="B71" s="34" t="s">
        <v>140</v>
      </c>
      <c r="C71" s="41" t="s">
        <v>133</v>
      </c>
      <c r="D71" s="42" t="s">
        <v>81</v>
      </c>
      <c r="E71" s="37"/>
      <c r="F71" s="35"/>
      <c r="G71" s="47">
        <v>3495</v>
      </c>
      <c r="H71" s="47"/>
      <c r="I71" s="46">
        <f t="shared" ca="1" si="0"/>
        <v>15245.770000000026</v>
      </c>
      <c r="N71" s="8"/>
    </row>
    <row r="72" spans="1:14" ht="12.75" x14ac:dyDescent="0.2">
      <c r="A72" s="34">
        <v>42387</v>
      </c>
      <c r="B72" s="34" t="s">
        <v>140</v>
      </c>
      <c r="C72" s="41" t="s">
        <v>134</v>
      </c>
      <c r="D72" s="42" t="s">
        <v>82</v>
      </c>
      <c r="E72" s="37"/>
      <c r="F72" s="35"/>
      <c r="G72" s="47">
        <v>763.2</v>
      </c>
      <c r="H72" s="47"/>
      <c r="I72" s="46">
        <f t="shared" ca="1" si="0"/>
        <v>14482.570000000025</v>
      </c>
      <c r="N72" s="8"/>
    </row>
    <row r="73" spans="1:14" ht="12.75" x14ac:dyDescent="0.2">
      <c r="A73" s="34">
        <v>42387</v>
      </c>
      <c r="B73" s="34" t="s">
        <v>140</v>
      </c>
      <c r="C73" s="41" t="s">
        <v>135</v>
      </c>
      <c r="D73" s="42" t="s">
        <v>83</v>
      </c>
      <c r="E73" s="37"/>
      <c r="F73" s="35"/>
      <c r="G73" s="47">
        <v>9540</v>
      </c>
      <c r="H73" s="47"/>
      <c r="I73" s="46">
        <f t="shared" ca="1" si="0"/>
        <v>4942.5700000000252</v>
      </c>
      <c r="N73" s="8"/>
    </row>
    <row r="74" spans="1:14" ht="12.75" x14ac:dyDescent="0.2">
      <c r="A74" s="34">
        <v>42387</v>
      </c>
      <c r="B74" s="34" t="s">
        <v>140</v>
      </c>
      <c r="C74" s="41" t="s">
        <v>136</v>
      </c>
      <c r="D74" s="42" t="s">
        <v>84</v>
      </c>
      <c r="E74" s="43"/>
      <c r="F74" s="35"/>
      <c r="G74" s="47">
        <v>270</v>
      </c>
      <c r="H74" s="47"/>
      <c r="I74" s="46">
        <f t="shared" ca="1" si="0"/>
        <v>4672.5700000000252</v>
      </c>
      <c r="N74" s="8"/>
    </row>
    <row r="75" spans="1:14" ht="12.75" x14ac:dyDescent="0.2">
      <c r="A75" s="34">
        <v>42387</v>
      </c>
      <c r="B75" s="34" t="s">
        <v>140</v>
      </c>
      <c r="C75" s="44" t="s">
        <v>137</v>
      </c>
      <c r="D75" s="51" t="s">
        <v>85</v>
      </c>
      <c r="E75" s="37"/>
      <c r="F75" s="35"/>
      <c r="G75" s="53">
        <v>3557.63</v>
      </c>
      <c r="H75" s="47"/>
      <c r="I75" s="46">
        <f t="shared" ca="1" si="0"/>
        <v>1114.9400000000251</v>
      </c>
      <c r="N75" s="8"/>
    </row>
    <row r="76" spans="1:14" ht="12.75" x14ac:dyDescent="0.2">
      <c r="A76" s="34">
        <v>42387</v>
      </c>
      <c r="B76" s="34" t="s">
        <v>140</v>
      </c>
      <c r="C76" s="44" t="s">
        <v>138</v>
      </c>
      <c r="D76" s="42" t="s">
        <v>86</v>
      </c>
      <c r="E76" s="52"/>
      <c r="F76" s="44"/>
      <c r="G76" s="47">
        <v>207.8</v>
      </c>
      <c r="H76" s="53"/>
      <c r="I76" s="46">
        <f t="shared" ca="1" si="0"/>
        <v>907.14000000002511</v>
      </c>
      <c r="N76" s="8"/>
    </row>
    <row r="77" spans="1:14" ht="12.75" x14ac:dyDescent="0.2">
      <c r="A77" s="34">
        <v>42387</v>
      </c>
      <c r="B77" s="34" t="s">
        <v>140</v>
      </c>
      <c r="C77" s="41" t="s">
        <v>142</v>
      </c>
      <c r="D77" s="42" t="s">
        <v>164</v>
      </c>
      <c r="E77" s="37"/>
      <c r="F77" s="35"/>
      <c r="G77" s="47">
        <v>190629.6</v>
      </c>
      <c r="H77" s="47"/>
      <c r="I77" s="46">
        <f t="shared" ca="1" si="0"/>
        <v>-189722.46</v>
      </c>
      <c r="N77" s="8"/>
    </row>
    <row r="78" spans="1:14" ht="12.75" x14ac:dyDescent="0.2">
      <c r="A78" s="34">
        <v>42387</v>
      </c>
      <c r="B78" s="34" t="s">
        <v>140</v>
      </c>
      <c r="C78" s="41" t="s">
        <v>143</v>
      </c>
      <c r="D78" s="42" t="s">
        <v>165</v>
      </c>
      <c r="E78" s="37"/>
      <c r="F78" s="35"/>
      <c r="G78" s="47">
        <v>11650</v>
      </c>
      <c r="H78" s="47"/>
      <c r="I78" s="46">
        <f t="shared" ca="1" si="0"/>
        <v>-201372.46</v>
      </c>
      <c r="N78" s="8"/>
    </row>
    <row r="79" spans="1:14" ht="25.5" x14ac:dyDescent="0.2">
      <c r="A79" s="34">
        <v>42387</v>
      </c>
      <c r="B79" s="34"/>
      <c r="C79" s="41" t="s">
        <v>144</v>
      </c>
      <c r="D79" s="42" t="s">
        <v>166</v>
      </c>
      <c r="E79" s="37"/>
      <c r="F79" s="35"/>
      <c r="G79" s="47">
        <v>9500</v>
      </c>
      <c r="H79" s="47"/>
      <c r="I79" s="46">
        <f t="shared" ca="1" si="0"/>
        <v>-210872.46</v>
      </c>
      <c r="N79" s="8"/>
    </row>
    <row r="80" spans="1:14" ht="25.5" x14ac:dyDescent="0.2">
      <c r="A80" s="34">
        <v>42387</v>
      </c>
      <c r="B80" s="34"/>
      <c r="C80" s="41" t="s">
        <v>145</v>
      </c>
      <c r="D80" s="42" t="s">
        <v>167</v>
      </c>
      <c r="E80" s="37"/>
      <c r="F80" s="35"/>
      <c r="G80" s="47">
        <v>530</v>
      </c>
      <c r="H80" s="47"/>
      <c r="I80" s="46">
        <f t="shared" ca="1" si="0"/>
        <v>-211402.46</v>
      </c>
      <c r="N80" s="8"/>
    </row>
    <row r="81" spans="1:14" ht="12.75" x14ac:dyDescent="0.2">
      <c r="A81" s="33">
        <v>42387</v>
      </c>
      <c r="B81" s="34"/>
      <c r="C81" s="44" t="s">
        <v>146</v>
      </c>
      <c r="D81" s="51" t="s">
        <v>168</v>
      </c>
      <c r="E81" s="37"/>
      <c r="F81" s="35"/>
      <c r="G81" s="53">
        <v>12985</v>
      </c>
      <c r="H81" s="47"/>
      <c r="I81" s="46">
        <f t="shared" ca="1" si="0"/>
        <v>-224387.46</v>
      </c>
      <c r="N81" s="8"/>
    </row>
    <row r="82" spans="1:14" ht="12.75" x14ac:dyDescent="0.2">
      <c r="A82" s="33">
        <v>42387</v>
      </c>
      <c r="B82" s="34"/>
      <c r="C82" s="41" t="s">
        <v>147</v>
      </c>
      <c r="D82" s="42" t="s">
        <v>169</v>
      </c>
      <c r="E82" s="52"/>
      <c r="F82" s="44"/>
      <c r="G82" s="47">
        <v>13780</v>
      </c>
      <c r="H82" s="53"/>
      <c r="I82" s="46">
        <f t="shared" ca="1" si="0"/>
        <v>-238167.46</v>
      </c>
      <c r="N82" s="8"/>
    </row>
    <row r="83" spans="1:14" ht="12.75" x14ac:dyDescent="0.2">
      <c r="A83" s="33">
        <v>42387</v>
      </c>
      <c r="B83" s="34"/>
      <c r="C83" s="41" t="s">
        <v>148</v>
      </c>
      <c r="D83" s="42" t="s">
        <v>170</v>
      </c>
      <c r="E83" s="37"/>
      <c r="F83" s="35"/>
      <c r="G83" s="47">
        <v>1950</v>
      </c>
      <c r="H83" s="47"/>
      <c r="I83" s="46">
        <f t="shared" ca="1" si="0"/>
        <v>-240117.46</v>
      </c>
      <c r="N83" s="8"/>
    </row>
    <row r="84" spans="1:14" ht="12.75" x14ac:dyDescent="0.2">
      <c r="A84" s="33">
        <v>42387</v>
      </c>
      <c r="B84" s="34"/>
      <c r="C84" s="41" t="s">
        <v>149</v>
      </c>
      <c r="D84" s="42" t="s">
        <v>171</v>
      </c>
      <c r="E84" s="37"/>
      <c r="F84" s="35"/>
      <c r="G84" s="47">
        <v>75385.58</v>
      </c>
      <c r="H84" s="47"/>
      <c r="I84" s="46">
        <f t="shared" ca="1" si="0"/>
        <v>-315503.03999999998</v>
      </c>
      <c r="N84" s="8"/>
    </row>
    <row r="85" spans="1:14" ht="12.75" x14ac:dyDescent="0.2">
      <c r="A85" s="33">
        <v>42387</v>
      </c>
      <c r="B85" s="34"/>
      <c r="C85" s="41" t="s">
        <v>150</v>
      </c>
      <c r="D85" s="42" t="s">
        <v>172</v>
      </c>
      <c r="E85" s="37"/>
      <c r="F85" s="35"/>
      <c r="G85" s="47">
        <v>18962</v>
      </c>
      <c r="H85" s="47"/>
      <c r="I85" s="46">
        <f t="shared" ca="1" si="0"/>
        <v>-334465.03999999998</v>
      </c>
      <c r="N85" s="8"/>
    </row>
    <row r="86" spans="1:14" ht="12.75" x14ac:dyDescent="0.2">
      <c r="A86" s="33">
        <v>42387</v>
      </c>
      <c r="B86" s="34"/>
      <c r="C86" s="41" t="s">
        <v>151</v>
      </c>
      <c r="D86" s="42" t="s">
        <v>173</v>
      </c>
      <c r="E86" s="43"/>
      <c r="F86" s="35"/>
      <c r="G86" s="47">
        <v>1163.6999999999998</v>
      </c>
      <c r="H86" s="47"/>
      <c r="I86" s="46">
        <f t="shared" ca="1" si="0"/>
        <v>-335628.74</v>
      </c>
      <c r="N86" s="8"/>
    </row>
    <row r="87" spans="1:14" ht="12.75" x14ac:dyDescent="0.2">
      <c r="A87" s="33">
        <v>42387</v>
      </c>
      <c r="B87" s="34"/>
      <c r="C87" s="41" t="s">
        <v>152</v>
      </c>
      <c r="D87" s="42" t="s">
        <v>28</v>
      </c>
      <c r="E87" s="43"/>
      <c r="F87" s="35"/>
      <c r="G87" s="47">
        <v>3582.4500000000003</v>
      </c>
      <c r="H87" s="47"/>
      <c r="I87" s="46">
        <f t="shared" ca="1" si="0"/>
        <v>-339211.19</v>
      </c>
      <c r="L87" s="9"/>
      <c r="N87" s="8"/>
    </row>
    <row r="88" spans="1:14" ht="12.75" x14ac:dyDescent="0.2">
      <c r="A88" s="33">
        <v>42391</v>
      </c>
      <c r="B88" s="34"/>
      <c r="C88" s="41" t="s">
        <v>190</v>
      </c>
      <c r="D88" s="42" t="s">
        <v>191</v>
      </c>
      <c r="E88" s="43"/>
      <c r="F88" s="35"/>
      <c r="G88" s="47"/>
      <c r="H88" s="47">
        <v>350507.57</v>
      </c>
      <c r="I88" s="46">
        <f t="shared" ca="1" si="0"/>
        <v>11296.380000000005</v>
      </c>
      <c r="L88" s="9"/>
      <c r="N88" s="8"/>
    </row>
    <row r="89" spans="1:14" ht="12.75" x14ac:dyDescent="0.2">
      <c r="A89" s="33">
        <v>42396</v>
      </c>
      <c r="B89" s="34"/>
      <c r="C89" s="41" t="s">
        <v>153</v>
      </c>
      <c r="D89" s="42" t="s">
        <v>174</v>
      </c>
      <c r="E89" s="43"/>
      <c r="F89" s="35"/>
      <c r="G89" s="47">
        <v>5000</v>
      </c>
      <c r="H89" s="47"/>
      <c r="I89" s="46">
        <f t="shared" ca="1" si="0"/>
        <v>6296.3800000000047</v>
      </c>
      <c r="N89" s="8"/>
    </row>
    <row r="90" spans="1:14" ht="12.75" x14ac:dyDescent="0.2">
      <c r="A90" s="33"/>
      <c r="B90" s="34"/>
      <c r="C90" s="41"/>
      <c r="D90" s="42" t="s">
        <v>175</v>
      </c>
      <c r="E90" s="43"/>
      <c r="F90" s="35"/>
      <c r="G90" s="47">
        <v>0</v>
      </c>
      <c r="H90" s="47"/>
      <c r="I90" s="46">
        <f t="shared" ca="1" si="0"/>
        <v>6296.3800000000047</v>
      </c>
      <c r="N90" s="8"/>
    </row>
    <row r="91" spans="1:14" ht="12.75" x14ac:dyDescent="0.2">
      <c r="A91" s="33">
        <v>42397</v>
      </c>
      <c r="B91" s="34"/>
      <c r="C91" s="41" t="s">
        <v>192</v>
      </c>
      <c r="D91" s="42" t="s">
        <v>200</v>
      </c>
      <c r="E91" s="43"/>
      <c r="F91" s="35"/>
      <c r="G91" s="47"/>
      <c r="H91" s="47">
        <v>2000</v>
      </c>
      <c r="I91" s="46">
        <f t="shared" ca="1" si="0"/>
        <v>8296.3800000000047</v>
      </c>
      <c r="N91" s="8"/>
    </row>
    <row r="92" spans="1:14" ht="12.75" x14ac:dyDescent="0.2">
      <c r="A92" s="33">
        <v>42397</v>
      </c>
      <c r="B92" s="34"/>
      <c r="C92" s="41" t="s">
        <v>193</v>
      </c>
      <c r="D92" s="42" t="s">
        <v>201</v>
      </c>
      <c r="E92" s="43"/>
      <c r="F92" s="35"/>
      <c r="G92" s="47"/>
      <c r="H92" s="47">
        <v>2000</v>
      </c>
      <c r="I92" s="46">
        <f t="shared" ca="1" si="0"/>
        <v>10296.380000000005</v>
      </c>
      <c r="N92" s="8"/>
    </row>
    <row r="93" spans="1:14" ht="12.75" x14ac:dyDescent="0.2">
      <c r="A93" s="33">
        <v>42397</v>
      </c>
      <c r="B93" s="34"/>
      <c r="C93" s="41" t="s">
        <v>194</v>
      </c>
      <c r="D93" s="42" t="s">
        <v>202</v>
      </c>
      <c r="E93" s="43"/>
      <c r="F93" s="35"/>
      <c r="G93" s="47"/>
      <c r="H93" s="47">
        <v>2000</v>
      </c>
      <c r="I93" s="46">
        <f t="shared" ca="1" si="0"/>
        <v>12296.380000000005</v>
      </c>
      <c r="N93" s="8"/>
    </row>
    <row r="94" spans="1:14" ht="12.75" x14ac:dyDescent="0.2">
      <c r="A94" s="33">
        <v>42397</v>
      </c>
      <c r="B94" s="34"/>
      <c r="C94" s="41" t="s">
        <v>195</v>
      </c>
      <c r="D94" s="42" t="s">
        <v>203</v>
      </c>
      <c r="E94" s="43"/>
      <c r="F94" s="35"/>
      <c r="G94" s="47"/>
      <c r="H94" s="47">
        <v>750</v>
      </c>
      <c r="I94" s="46">
        <f t="shared" ca="1" si="0"/>
        <v>13046.380000000005</v>
      </c>
      <c r="N94" s="8"/>
    </row>
    <row r="95" spans="1:14" ht="12.75" x14ac:dyDescent="0.2">
      <c r="A95" s="33">
        <v>42397</v>
      </c>
      <c r="B95" s="34"/>
      <c r="C95" s="41" t="s">
        <v>196</v>
      </c>
      <c r="D95" s="42" t="s">
        <v>204</v>
      </c>
      <c r="E95" s="43"/>
      <c r="F95" s="35"/>
      <c r="G95" s="47"/>
      <c r="H95" s="47">
        <v>750</v>
      </c>
      <c r="I95" s="46">
        <f t="shared" ca="1" si="0"/>
        <v>13796.380000000005</v>
      </c>
      <c r="N95" s="8"/>
    </row>
    <row r="96" spans="1:14" ht="12.75" x14ac:dyDescent="0.2">
      <c r="A96" s="33">
        <v>42397</v>
      </c>
      <c r="B96" s="34"/>
      <c r="C96" s="41" t="s">
        <v>197</v>
      </c>
      <c r="D96" s="42" t="s">
        <v>205</v>
      </c>
      <c r="E96" s="43"/>
      <c r="F96" s="35"/>
      <c r="G96" s="47"/>
      <c r="H96" s="47">
        <v>750</v>
      </c>
      <c r="I96" s="46">
        <f t="shared" ca="1" si="0"/>
        <v>14546.380000000005</v>
      </c>
      <c r="N96" s="8"/>
    </row>
    <row r="97" spans="1:14" ht="12.75" x14ac:dyDescent="0.2">
      <c r="A97" s="33">
        <v>42397</v>
      </c>
      <c r="B97" s="34"/>
      <c r="C97" s="41" t="s">
        <v>198</v>
      </c>
      <c r="D97" s="42" t="s">
        <v>206</v>
      </c>
      <c r="E97" s="43"/>
      <c r="F97" s="35"/>
      <c r="G97" s="47"/>
      <c r="H97" s="47">
        <v>750</v>
      </c>
      <c r="I97" s="46">
        <f t="shared" ca="1" si="0"/>
        <v>15296.380000000005</v>
      </c>
      <c r="N97" s="8"/>
    </row>
    <row r="98" spans="1:14" ht="12.75" x14ac:dyDescent="0.2">
      <c r="A98" s="33">
        <v>42397</v>
      </c>
      <c r="B98" s="34"/>
      <c r="C98" s="41" t="s">
        <v>199</v>
      </c>
      <c r="D98" s="42" t="s">
        <v>207</v>
      </c>
      <c r="E98" s="43"/>
      <c r="F98" s="35"/>
      <c r="G98" s="47"/>
      <c r="H98" s="47">
        <v>750</v>
      </c>
      <c r="I98" s="46">
        <f t="shared" ca="1" si="0"/>
        <v>16046.380000000005</v>
      </c>
      <c r="N98" s="8"/>
    </row>
    <row r="99" spans="1:14" ht="12.75" x14ac:dyDescent="0.2">
      <c r="A99" s="33">
        <v>42398</v>
      </c>
      <c r="B99" s="34"/>
      <c r="C99" s="41" t="s">
        <v>8</v>
      </c>
      <c r="D99" s="42" t="s">
        <v>208</v>
      </c>
      <c r="E99" s="43"/>
      <c r="F99" s="35"/>
      <c r="G99" s="47"/>
      <c r="H99" s="47">
        <v>350000</v>
      </c>
      <c r="I99" s="46">
        <f t="shared" ca="1" si="0"/>
        <v>366046.38</v>
      </c>
      <c r="N99" s="8"/>
    </row>
    <row r="100" spans="1:14" ht="12.75" x14ac:dyDescent="0.2">
      <c r="A100" s="33">
        <v>42398</v>
      </c>
      <c r="B100" s="34"/>
      <c r="C100" s="41" t="s">
        <v>154</v>
      </c>
      <c r="D100" s="42" t="s">
        <v>42</v>
      </c>
      <c r="E100" s="43"/>
      <c r="F100" s="35"/>
      <c r="G100" s="47">
        <v>72.099999999999994</v>
      </c>
      <c r="H100" s="47"/>
      <c r="I100" s="46">
        <f t="shared" ca="1" si="0"/>
        <v>365974.28</v>
      </c>
      <c r="N100" s="8"/>
    </row>
    <row r="101" spans="1:14" ht="12.75" x14ac:dyDescent="0.2">
      <c r="A101" s="33">
        <v>42398</v>
      </c>
      <c r="B101" s="34"/>
      <c r="C101" s="41" t="s">
        <v>155</v>
      </c>
      <c r="D101" s="42" t="s">
        <v>176</v>
      </c>
      <c r="E101" s="43"/>
      <c r="F101" s="35"/>
      <c r="G101" s="47">
        <v>850</v>
      </c>
      <c r="H101" s="47"/>
      <c r="I101" s="46">
        <f t="shared" ca="1" si="0"/>
        <v>365124.28</v>
      </c>
      <c r="N101" s="8"/>
    </row>
    <row r="102" spans="1:14" ht="12.75" x14ac:dyDescent="0.2">
      <c r="A102" s="33">
        <v>42398</v>
      </c>
      <c r="B102" s="34"/>
      <c r="C102" s="41" t="s">
        <v>156</v>
      </c>
      <c r="D102" s="42" t="s">
        <v>177</v>
      </c>
      <c r="E102" s="43"/>
      <c r="F102" s="35"/>
      <c r="G102" s="47">
        <v>350</v>
      </c>
      <c r="H102" s="47"/>
      <c r="I102" s="46">
        <f t="shared" ca="1" si="0"/>
        <v>364774.28</v>
      </c>
      <c r="N102" s="8"/>
    </row>
    <row r="103" spans="1:14" ht="12.75" x14ac:dyDescent="0.2">
      <c r="A103" s="33">
        <v>42398</v>
      </c>
      <c r="B103" s="34"/>
      <c r="C103" s="41" t="s">
        <v>157</v>
      </c>
      <c r="D103" s="42" t="s">
        <v>178</v>
      </c>
      <c r="E103" s="43"/>
      <c r="F103" s="35"/>
      <c r="G103" s="47">
        <v>4982</v>
      </c>
      <c r="H103" s="47"/>
      <c r="I103" s="46">
        <f t="shared" ca="1" si="0"/>
        <v>359792.28</v>
      </c>
      <c r="N103" s="8"/>
    </row>
    <row r="104" spans="1:14" ht="12.75" x14ac:dyDescent="0.2">
      <c r="A104" s="33">
        <v>42398</v>
      </c>
      <c r="B104" s="34"/>
      <c r="C104" s="41" t="s">
        <v>158</v>
      </c>
      <c r="D104" s="42" t="s">
        <v>179</v>
      </c>
      <c r="E104" s="43"/>
      <c r="F104" s="35"/>
      <c r="G104" s="47">
        <v>87.52</v>
      </c>
      <c r="H104" s="47"/>
      <c r="I104" s="46">
        <f t="shared" ca="1" si="0"/>
        <v>359704.76</v>
      </c>
      <c r="N104" s="8"/>
    </row>
    <row r="105" spans="1:14" ht="12.75" x14ac:dyDescent="0.2">
      <c r="A105" s="54">
        <v>42398</v>
      </c>
      <c r="B105" s="34"/>
      <c r="C105" s="41" t="s">
        <v>159</v>
      </c>
      <c r="D105" s="42" t="s">
        <v>85</v>
      </c>
      <c r="E105" s="43"/>
      <c r="F105" s="35"/>
      <c r="G105" s="47">
        <v>2121.37</v>
      </c>
      <c r="H105" s="47"/>
      <c r="I105" s="46">
        <f t="shared" ca="1" si="0"/>
        <v>357583.39</v>
      </c>
      <c r="N105" s="8"/>
    </row>
    <row r="106" spans="1:14" ht="12.75" x14ac:dyDescent="0.2">
      <c r="A106" s="54">
        <v>42398</v>
      </c>
      <c r="B106" s="34"/>
      <c r="C106" s="41" t="s">
        <v>160</v>
      </c>
      <c r="D106" s="42" t="s">
        <v>180</v>
      </c>
      <c r="E106" s="43"/>
      <c r="F106" s="35"/>
      <c r="G106" s="47">
        <v>1196.8</v>
      </c>
      <c r="H106" s="47"/>
      <c r="I106" s="46">
        <f t="shared" ca="1" si="0"/>
        <v>356386.59</v>
      </c>
      <c r="N106" s="8"/>
    </row>
    <row r="107" spans="1:14" ht="12.75" x14ac:dyDescent="0.2">
      <c r="A107" s="54">
        <v>42398</v>
      </c>
      <c r="B107" s="34"/>
      <c r="C107" s="41" t="s">
        <v>161</v>
      </c>
      <c r="D107" s="42" t="s">
        <v>181</v>
      </c>
      <c r="E107" s="43"/>
      <c r="F107" s="35"/>
      <c r="G107" s="47">
        <v>316.14999999999998</v>
      </c>
      <c r="H107" s="47"/>
      <c r="I107" s="46">
        <f t="shared" ref="I107:I111" ca="1" si="1">IF(AND(ISBLANK(G107),ISBLANK(H107))," - ",OFFSET(I107,-1,0,1,1)+H107-G107)</f>
        <v>356070.44</v>
      </c>
      <c r="N107" s="8"/>
    </row>
    <row r="108" spans="1:14" ht="12.75" x14ac:dyDescent="0.2">
      <c r="A108" s="54">
        <v>42398</v>
      </c>
      <c r="B108" s="34"/>
      <c r="C108" s="41" t="s">
        <v>162</v>
      </c>
      <c r="D108" s="42" t="s">
        <v>182</v>
      </c>
      <c r="E108" s="43"/>
      <c r="F108" s="35"/>
      <c r="G108" s="47">
        <v>316.14999999999998</v>
      </c>
      <c r="H108" s="47"/>
      <c r="I108" s="46">
        <f t="shared" ca="1" si="1"/>
        <v>355754.29</v>
      </c>
      <c r="N108" s="8"/>
    </row>
    <row r="109" spans="1:14" ht="25.5" x14ac:dyDescent="0.2">
      <c r="A109" s="54">
        <v>42400</v>
      </c>
      <c r="B109" s="34"/>
      <c r="C109" s="41" t="s">
        <v>209</v>
      </c>
      <c r="D109" s="42" t="s">
        <v>210</v>
      </c>
      <c r="E109" s="43"/>
      <c r="F109" s="35"/>
      <c r="G109" s="47"/>
      <c r="H109" s="47">
        <v>1000</v>
      </c>
      <c r="I109" s="46">
        <f t="shared" ca="1" si="1"/>
        <v>356754.29</v>
      </c>
      <c r="N109" s="8"/>
    </row>
    <row r="110" spans="1:14" ht="12.75" x14ac:dyDescent="0.2">
      <c r="A110" s="54">
        <v>42400</v>
      </c>
      <c r="B110" s="34"/>
      <c r="C110" s="41" t="s">
        <v>209</v>
      </c>
      <c r="D110" s="42" t="s">
        <v>212</v>
      </c>
      <c r="E110" s="43"/>
      <c r="F110" s="35"/>
      <c r="G110" s="47">
        <v>8.1</v>
      </c>
      <c r="H110" s="47"/>
      <c r="I110" s="46">
        <f t="shared" ca="1" si="1"/>
        <v>356746.19</v>
      </c>
      <c r="N110" s="8"/>
    </row>
    <row r="111" spans="1:14" ht="12.75" x14ac:dyDescent="0.2">
      <c r="A111" s="54">
        <v>42400</v>
      </c>
      <c r="B111" s="34"/>
      <c r="C111" s="41" t="s">
        <v>211</v>
      </c>
      <c r="D111" s="42" t="s">
        <v>213</v>
      </c>
      <c r="E111" s="43"/>
      <c r="F111" s="35"/>
      <c r="G111" s="47">
        <v>2.63</v>
      </c>
      <c r="H111" s="47"/>
      <c r="I111" s="46">
        <f t="shared" ca="1" si="1"/>
        <v>356743.56</v>
      </c>
      <c r="K111" s="9">
        <v>356743.56</v>
      </c>
      <c r="N111" s="8"/>
    </row>
    <row r="112" spans="1:14" ht="12.75" x14ac:dyDescent="0.2">
      <c r="A112" s="56"/>
      <c r="B112" s="34"/>
      <c r="C112" s="41"/>
      <c r="D112" s="42"/>
      <c r="E112" s="43"/>
      <c r="F112" s="41"/>
      <c r="G112" s="47"/>
      <c r="H112" s="47"/>
      <c r="I112" s="46" t="str">
        <f t="shared" ref="I112:I114" ca="1" si="2">IF(AND(ISBLANK(G112),ISBLANK(H112))," - ",OFFSET(I112,-1,0,1,1)+H112-G112)</f>
        <v xml:space="preserve"> - </v>
      </c>
      <c r="N112" s="8"/>
    </row>
    <row r="113" spans="1:14" ht="12.75" x14ac:dyDescent="0.2">
      <c r="A113" s="56"/>
      <c r="B113" s="34"/>
      <c r="C113" s="41"/>
      <c r="D113" s="42"/>
      <c r="E113" s="43"/>
      <c r="F113" s="41"/>
      <c r="G113" s="47"/>
      <c r="H113" s="47"/>
      <c r="I113" s="46" t="str">
        <f t="shared" ca="1" si="2"/>
        <v xml:space="preserve"> - </v>
      </c>
      <c r="N113" s="8"/>
    </row>
    <row r="114" spans="1:14" ht="12.75" x14ac:dyDescent="0.2">
      <c r="A114" s="56"/>
      <c r="B114" s="34"/>
      <c r="C114" s="41"/>
      <c r="D114" s="42"/>
      <c r="E114" s="43"/>
      <c r="F114" s="41"/>
      <c r="G114" s="47"/>
      <c r="H114" s="47"/>
      <c r="I114" s="46" t="str">
        <f t="shared" ca="1" si="2"/>
        <v xml:space="preserve"> - </v>
      </c>
      <c r="N114" s="8"/>
    </row>
    <row r="115" spans="1:14" x14ac:dyDescent="0.25">
      <c r="A115" s="66"/>
      <c r="B115" s="57"/>
      <c r="C115" s="67"/>
      <c r="D115" s="68"/>
      <c r="E115" s="69"/>
      <c r="F115" s="67"/>
      <c r="G115" s="70"/>
      <c r="H115" s="70"/>
      <c r="I115" s="71"/>
    </row>
    <row r="117" spans="1:14" x14ac:dyDescent="0.25">
      <c r="G117" s="9">
        <f>SUBTOTAL(9, G16:G114)</f>
        <v>533003.61000000022</v>
      </c>
      <c r="H117" s="9">
        <f>SUBTOTAL(9, H16:H114)</f>
        <v>715157.57000000007</v>
      </c>
    </row>
  </sheetData>
  <conditionalFormatting sqref="I15:I18 I112:I114">
    <cfRule type="cellIs" dxfId="286" priority="39" stopIfTrue="1" operator="lessThan">
      <formula>0</formula>
    </cfRule>
  </conditionalFormatting>
  <conditionalFormatting sqref="I3">
    <cfRule type="cellIs" dxfId="285" priority="37" stopIfTrue="1" operator="lessThan">
      <formula>0</formula>
    </cfRule>
  </conditionalFormatting>
  <conditionalFormatting sqref="I19:I111">
    <cfRule type="cellIs" dxfId="284" priority="1" stopIfTrue="1" operator="lessThan">
      <formula>0</formula>
    </cfRule>
  </conditionalFormatting>
  <dataValidations count="5">
    <dataValidation type="list" allowBlank="1" showInputMessage="1" showErrorMessage="1" sqref="E75:E85 D34 E15 E45:E73">
      <formula1>categoryList</formula1>
    </dataValidation>
    <dataValidation type="list" allowBlank="1" showInputMessage="1" showErrorMessage="1" sqref="G33 F30:F111 F15:F28">
      <formula1>reconcileList</formula1>
    </dataValidation>
    <dataValidation type="list" allowBlank="1" showInputMessage="1" showErrorMessage="1" sqref="A53:A104 A15:A51 B15:B114">
      <formula1>dateList</formula1>
    </dataValidation>
    <dataValidation type="list" allowBlank="1" showInputMessage="1" showErrorMessage="1" sqref="C30:C32 C53:C68 C34:C51 C15:C28">
      <formula1>numList</formula1>
    </dataValidation>
    <dataValidation type="list" allowBlank="1" showInputMessage="1" showErrorMessage="1" sqref="C33 D30:D33 D75 D26:D28 D35:D52 D54:D68 D15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6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8" id="{15BF78A3-129D-4923-BB30-56305A58A261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2" id="{A83B667A-681B-4C44-AD52-92EA3B47F32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I19:I111</xm:sqref>
        </x14:conditionalFormatting>
        <x14:conditionalFormatting xmlns:xm="http://schemas.microsoft.com/office/excel/2006/main">
          <x14:cfRule type="iconSet" priority="42" id="{413D89D6-3C07-4B68-9722-85E56A30C75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I15:I18 I112:I114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160"/>
  <sheetViews>
    <sheetView showGridLines="0" topLeftCell="C1" zoomScale="115" zoomScaleNormal="115" workbookViewId="0">
      <pane ySplit="14" topLeftCell="A144" activePane="bottomLeft" state="frozen"/>
      <selection activeCell="B18" sqref="B18"/>
      <selection pane="bottomLeft" activeCell="H153" sqref="H153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11.2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42644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VLOOKUP(9E+100,Table134567891011121334567891011[Balance],1)</f>
        <v>212402.86000000025</v>
      </c>
      <c r="K3" s="16"/>
      <c r="N3" s="12">
        <f>IFERROR(LARGE(Table134567891011121334567891011[[#All],[Cheque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SUMIF(Table134567891011121334567891011[R],"=r",Table134567891011121334567891011[Deposit,
Credit (+)])+SUMIF(Table134567891011121334567891011[R],"=c",Table134567891011121334567891011[Deposit,
Credit (+)])-SUMIF(Table134567891011121334567891011[R],"=R",Table134567891011121334567891011[Withdrawal,
Payment (-)])-SUMIF(Table134567891011121334567891011[R],"=C",Table134567891011121334567891011[Withdrawal,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1127</v>
      </c>
      <c r="E15" s="37"/>
      <c r="F15" s="35"/>
      <c r="G15" s="38">
        <v>0</v>
      </c>
      <c r="H15" s="38"/>
      <c r="I15" s="39">
        <v>1862995.54</v>
      </c>
      <c r="K15" s="25"/>
      <c r="N15" s="40"/>
    </row>
    <row r="16" spans="1:15" s="23" customFormat="1" ht="12.75" x14ac:dyDescent="0.2">
      <c r="A16" s="34">
        <v>42644</v>
      </c>
      <c r="B16" s="34"/>
      <c r="C16" s="41" t="s">
        <v>1128</v>
      </c>
      <c r="D16" s="43" t="s">
        <v>25</v>
      </c>
      <c r="E16" s="43"/>
      <c r="F16" s="44"/>
      <c r="G16" s="38">
        <v>10667.84</v>
      </c>
      <c r="H16" s="38"/>
      <c r="I16" s="46">
        <f t="shared" ref="I16:I99" ca="1" si="0">IF(AND(ISBLANK(G16),ISBLANK(H16))," - ",OFFSET(I16,-1,0,1,1)+H16-G16)</f>
        <v>1852327.7</v>
      </c>
      <c r="K16" s="25"/>
      <c r="N16" s="40"/>
    </row>
    <row r="17" spans="1:14" s="23" customFormat="1" ht="12.75" x14ac:dyDescent="0.2">
      <c r="A17" s="34">
        <v>42644</v>
      </c>
      <c r="B17" s="34"/>
      <c r="C17" s="41" t="s">
        <v>1129</v>
      </c>
      <c r="D17" s="43" t="s">
        <v>27</v>
      </c>
      <c r="E17" s="43"/>
      <c r="F17" s="44"/>
      <c r="G17" s="38">
        <v>170</v>
      </c>
      <c r="H17" s="38"/>
      <c r="I17" s="46">
        <f t="shared" ca="1" si="0"/>
        <v>1852157.7</v>
      </c>
      <c r="K17" s="25"/>
      <c r="N17" s="40"/>
    </row>
    <row r="18" spans="1:14" s="23" customFormat="1" ht="12.75" x14ac:dyDescent="0.2">
      <c r="A18" s="34">
        <v>42644</v>
      </c>
      <c r="B18" s="34"/>
      <c r="C18" s="35" t="s">
        <v>1130</v>
      </c>
      <c r="D18" s="43" t="s">
        <v>28</v>
      </c>
      <c r="E18" s="43"/>
      <c r="F18" s="35"/>
      <c r="G18" s="45">
        <v>253</v>
      </c>
      <c r="H18" s="45"/>
      <c r="I18" s="46">
        <f t="shared" ca="1" si="0"/>
        <v>1851904.7</v>
      </c>
      <c r="K18" s="25"/>
      <c r="N18" s="40"/>
    </row>
    <row r="19" spans="1:14" s="23" customFormat="1" ht="12.75" x14ac:dyDescent="0.2">
      <c r="A19" s="34">
        <v>42644</v>
      </c>
      <c r="B19" s="34"/>
      <c r="C19" s="35" t="s">
        <v>1131</v>
      </c>
      <c r="D19" s="43" t="s">
        <v>41</v>
      </c>
      <c r="E19" s="43"/>
      <c r="F19" s="35"/>
      <c r="G19" s="38">
        <v>543.15</v>
      </c>
      <c r="H19" s="38"/>
      <c r="I19" s="46">
        <f t="shared" ca="1" si="0"/>
        <v>1851361.55</v>
      </c>
      <c r="K19" s="25"/>
      <c r="N19" s="40"/>
    </row>
    <row r="20" spans="1:14" s="23" customFormat="1" ht="12.75" x14ac:dyDescent="0.2">
      <c r="A20" s="34">
        <v>42644</v>
      </c>
      <c r="B20" s="34"/>
      <c r="C20" s="35" t="s">
        <v>1132</v>
      </c>
      <c r="D20" s="43" t="s">
        <v>41</v>
      </c>
      <c r="E20" s="43"/>
      <c r="F20" s="35"/>
      <c r="G20" s="38">
        <v>891.15</v>
      </c>
      <c r="H20" s="38"/>
      <c r="I20" s="46">
        <f t="shared" ca="1" si="0"/>
        <v>1850470.4000000001</v>
      </c>
      <c r="K20" s="25"/>
      <c r="N20" s="40"/>
    </row>
    <row r="21" spans="1:14" s="23" customFormat="1" ht="12.75" x14ac:dyDescent="0.2">
      <c r="A21" s="34">
        <v>42648</v>
      </c>
      <c r="B21" s="34"/>
      <c r="C21" s="35" t="s">
        <v>1133</v>
      </c>
      <c r="D21" s="42" t="s">
        <v>169</v>
      </c>
      <c r="E21" s="43"/>
      <c r="F21" s="64"/>
      <c r="G21" s="38">
        <v>27560</v>
      </c>
      <c r="H21" s="65"/>
      <c r="I21" s="46">
        <f t="shared" ca="1" si="0"/>
        <v>1822910.4000000001</v>
      </c>
      <c r="K21" s="25"/>
      <c r="N21" s="40"/>
    </row>
    <row r="22" spans="1:14" s="23" customFormat="1" ht="12.75" x14ac:dyDescent="0.2">
      <c r="A22" s="34"/>
      <c r="B22" s="34"/>
      <c r="C22" s="64"/>
      <c r="D22" s="51" t="s">
        <v>1134</v>
      </c>
      <c r="E22" s="43"/>
      <c r="F22" s="60"/>
      <c r="G22" s="65">
        <v>1500000</v>
      </c>
      <c r="H22" s="62"/>
      <c r="I22" s="46">
        <f t="shared" ca="1" si="0"/>
        <v>322910.40000000014</v>
      </c>
      <c r="K22" s="25"/>
      <c r="N22" s="40"/>
    </row>
    <row r="23" spans="1:14" s="23" customFormat="1" ht="12.75" x14ac:dyDescent="0.2">
      <c r="A23" s="34">
        <v>42648</v>
      </c>
      <c r="B23" s="34"/>
      <c r="C23" s="44" t="s">
        <v>1135</v>
      </c>
      <c r="D23" s="43" t="s">
        <v>1200</v>
      </c>
      <c r="E23" s="43"/>
      <c r="F23" s="44"/>
      <c r="G23" s="62">
        <v>1740</v>
      </c>
      <c r="H23" s="45"/>
      <c r="I23" s="46">
        <f t="shared" ca="1" si="0"/>
        <v>321170.40000000014</v>
      </c>
      <c r="K23" s="25"/>
      <c r="N23" s="40"/>
    </row>
    <row r="24" spans="1:14" s="23" customFormat="1" ht="12.75" x14ac:dyDescent="0.2">
      <c r="A24" s="34">
        <v>42649</v>
      </c>
      <c r="B24" s="145"/>
      <c r="C24" s="146" t="s">
        <v>1275</v>
      </c>
      <c r="D24" s="147" t="s">
        <v>529</v>
      </c>
      <c r="E24" s="148"/>
      <c r="F24" s="146"/>
      <c r="G24" s="149"/>
      <c r="H24" s="150">
        <v>19624.55</v>
      </c>
      <c r="I24" s="46">
        <f t="shared" ca="1" si="0"/>
        <v>340794.95000000013</v>
      </c>
      <c r="K24" s="25"/>
      <c r="N24" s="40"/>
    </row>
    <row r="25" spans="1:14" s="23" customFormat="1" ht="12.75" x14ac:dyDescent="0.2">
      <c r="A25" s="34">
        <v>42649</v>
      </c>
      <c r="B25" s="34"/>
      <c r="C25" s="44" t="s">
        <v>1136</v>
      </c>
      <c r="D25" s="43" t="s">
        <v>1201</v>
      </c>
      <c r="E25" s="43"/>
      <c r="F25" s="44"/>
      <c r="G25" s="45">
        <v>636</v>
      </c>
      <c r="H25" s="45"/>
      <c r="I25" s="46">
        <f t="shared" ca="1" si="0"/>
        <v>340158.95000000013</v>
      </c>
      <c r="K25" s="25"/>
      <c r="N25" s="40"/>
    </row>
    <row r="26" spans="1:14" s="23" customFormat="1" ht="12.75" x14ac:dyDescent="0.2">
      <c r="A26" s="34">
        <v>42653</v>
      </c>
      <c r="B26" s="34"/>
      <c r="C26" s="44" t="s">
        <v>1137</v>
      </c>
      <c r="D26" s="61" t="s">
        <v>53</v>
      </c>
      <c r="E26" s="43"/>
      <c r="F26" s="60"/>
      <c r="G26" s="45">
        <v>2839.66</v>
      </c>
      <c r="H26" s="62"/>
      <c r="I26" s="46">
        <f t="shared" ca="1" si="0"/>
        <v>337319.29000000015</v>
      </c>
      <c r="K26" s="25"/>
      <c r="N26" s="40"/>
    </row>
    <row r="27" spans="1:14" s="23" customFormat="1" ht="12.75" x14ac:dyDescent="0.2">
      <c r="A27" s="34">
        <v>42653</v>
      </c>
      <c r="B27" s="34"/>
      <c r="C27" s="60" t="s">
        <v>1138</v>
      </c>
      <c r="D27" s="42" t="s">
        <v>1202</v>
      </c>
      <c r="E27" s="43"/>
      <c r="F27" s="41"/>
      <c r="G27" s="62">
        <v>3600</v>
      </c>
      <c r="H27" s="38"/>
      <c r="I27" s="46">
        <f t="shared" ca="1" si="0"/>
        <v>333719.29000000015</v>
      </c>
      <c r="K27" s="25"/>
      <c r="N27" s="40"/>
    </row>
    <row r="28" spans="1:14" s="23" customFormat="1" ht="12.75" x14ac:dyDescent="0.2">
      <c r="A28" s="34">
        <v>42653</v>
      </c>
      <c r="B28" s="34"/>
      <c r="C28" s="41" t="s">
        <v>1139</v>
      </c>
      <c r="D28" s="42" t="s">
        <v>1203</v>
      </c>
      <c r="E28" s="43"/>
      <c r="F28" s="41"/>
      <c r="G28" s="38">
        <v>634.94000000000005</v>
      </c>
      <c r="H28" s="38"/>
      <c r="I28" s="46">
        <f t="shared" ca="1" si="0"/>
        <v>333084.35000000015</v>
      </c>
      <c r="K28" s="25"/>
      <c r="N28" s="40"/>
    </row>
    <row r="29" spans="1:14" s="23" customFormat="1" ht="12.75" x14ac:dyDescent="0.2">
      <c r="A29" s="34">
        <v>42653</v>
      </c>
      <c r="B29" s="34"/>
      <c r="C29" s="41" t="s">
        <v>1140</v>
      </c>
      <c r="D29" s="42" t="s">
        <v>431</v>
      </c>
      <c r="E29" s="43"/>
      <c r="F29" s="41"/>
      <c r="G29" s="38">
        <v>1000</v>
      </c>
      <c r="H29" s="38"/>
      <c r="I29" s="46">
        <f t="shared" ca="1" si="0"/>
        <v>332084.35000000015</v>
      </c>
      <c r="K29" s="25"/>
      <c r="N29" s="40"/>
    </row>
    <row r="30" spans="1:14" s="23" customFormat="1" ht="12.75" x14ac:dyDescent="0.2">
      <c r="A30" s="34">
        <v>42653</v>
      </c>
      <c r="B30" s="34"/>
      <c r="C30" s="41" t="s">
        <v>1141</v>
      </c>
      <c r="D30" s="42" t="s">
        <v>855</v>
      </c>
      <c r="E30" s="43"/>
      <c r="F30" s="41"/>
      <c r="G30" s="47">
        <v>2424</v>
      </c>
      <c r="H30" s="38"/>
      <c r="I30" s="46">
        <f t="shared" ca="1" si="0"/>
        <v>329660.35000000015</v>
      </c>
      <c r="K30" s="25"/>
      <c r="N30" s="40"/>
    </row>
    <row r="31" spans="1:14" s="23" customFormat="1" ht="12.75" x14ac:dyDescent="0.2">
      <c r="A31" s="34">
        <v>42653</v>
      </c>
      <c r="B31" s="34"/>
      <c r="C31" s="41" t="s">
        <v>1142</v>
      </c>
      <c r="D31" s="42" t="s">
        <v>39</v>
      </c>
      <c r="E31" s="43"/>
      <c r="F31" s="41"/>
      <c r="G31" s="38">
        <v>1000</v>
      </c>
      <c r="H31" s="38"/>
      <c r="I31" s="46">
        <f t="shared" ca="1" si="0"/>
        <v>328660.35000000015</v>
      </c>
      <c r="K31" s="25"/>
      <c r="N31" s="40"/>
    </row>
    <row r="32" spans="1:14" s="23" customFormat="1" ht="12.75" x14ac:dyDescent="0.2">
      <c r="A32" s="34">
        <v>42653</v>
      </c>
      <c r="B32" s="34"/>
      <c r="C32" s="41" t="s">
        <v>1143</v>
      </c>
      <c r="D32" s="42" t="s">
        <v>61</v>
      </c>
      <c r="E32" s="43"/>
      <c r="F32" s="41"/>
      <c r="G32" s="38">
        <v>790</v>
      </c>
      <c r="H32" s="38"/>
      <c r="I32" s="46">
        <f t="shared" ca="1" si="0"/>
        <v>327870.35000000015</v>
      </c>
      <c r="K32" s="25"/>
      <c r="N32" s="40"/>
    </row>
    <row r="33" spans="1:14" s="23" customFormat="1" ht="12.75" x14ac:dyDescent="0.2">
      <c r="A33" s="34">
        <v>42653</v>
      </c>
      <c r="B33" s="34"/>
      <c r="C33" s="41" t="s">
        <v>1144</v>
      </c>
      <c r="D33" s="42" t="s">
        <v>177</v>
      </c>
      <c r="E33" s="43"/>
      <c r="F33" s="35"/>
      <c r="G33" s="38">
        <v>200</v>
      </c>
      <c r="H33" s="38"/>
      <c r="I33" s="46">
        <f t="shared" ca="1" si="0"/>
        <v>327670.35000000015</v>
      </c>
      <c r="K33" s="25"/>
      <c r="N33" s="40"/>
    </row>
    <row r="34" spans="1:14" s="23" customFormat="1" ht="12.75" x14ac:dyDescent="0.2">
      <c r="A34" s="34">
        <v>42653</v>
      </c>
      <c r="B34" s="34"/>
      <c r="C34" s="49" t="s">
        <v>1145</v>
      </c>
      <c r="D34" s="37" t="s">
        <v>485</v>
      </c>
      <c r="E34" s="43"/>
      <c r="F34" s="35"/>
      <c r="G34" s="50">
        <v>2063.4</v>
      </c>
      <c r="H34" s="38"/>
      <c r="I34" s="46">
        <f t="shared" ca="1" si="0"/>
        <v>325606.95000000013</v>
      </c>
      <c r="K34" s="25"/>
      <c r="N34" s="48"/>
    </row>
    <row r="35" spans="1:14" s="23" customFormat="1" ht="12.75" x14ac:dyDescent="0.2">
      <c r="A35" s="34">
        <v>42653</v>
      </c>
      <c r="B35" s="34"/>
      <c r="C35" s="35" t="s">
        <v>1146</v>
      </c>
      <c r="D35" s="36" t="s">
        <v>879</v>
      </c>
      <c r="E35" s="43"/>
      <c r="F35" s="35"/>
      <c r="G35" s="38">
        <v>508.8</v>
      </c>
      <c r="H35" s="38"/>
      <c r="I35" s="46">
        <f t="shared" ca="1" si="0"/>
        <v>325098.15000000014</v>
      </c>
      <c r="K35" s="25"/>
      <c r="N35" s="8"/>
    </row>
    <row r="36" spans="1:14" s="23" customFormat="1" ht="25.5" x14ac:dyDescent="0.2">
      <c r="A36" s="34">
        <v>42653</v>
      </c>
      <c r="B36" s="34"/>
      <c r="C36" s="35" t="s">
        <v>1147</v>
      </c>
      <c r="D36" s="36" t="s">
        <v>488</v>
      </c>
      <c r="E36" s="43"/>
      <c r="F36" s="35"/>
      <c r="G36" s="38">
        <v>1000</v>
      </c>
      <c r="H36" s="38"/>
      <c r="I36" s="46">
        <f t="shared" ca="1" si="0"/>
        <v>324098.15000000014</v>
      </c>
      <c r="K36" s="25"/>
      <c r="N36" s="8"/>
    </row>
    <row r="37" spans="1:14" s="23" customFormat="1" ht="12.75" x14ac:dyDescent="0.2">
      <c r="A37" s="34">
        <v>42653</v>
      </c>
      <c r="B37" s="34"/>
      <c r="C37" s="35" t="s">
        <v>1148</v>
      </c>
      <c r="D37" s="36" t="s">
        <v>79</v>
      </c>
      <c r="E37" s="43"/>
      <c r="F37" s="35"/>
      <c r="G37" s="38">
        <v>763.35</v>
      </c>
      <c r="H37" s="38"/>
      <c r="I37" s="46">
        <f t="shared" ca="1" si="0"/>
        <v>323334.80000000016</v>
      </c>
      <c r="K37" s="25"/>
      <c r="N37" s="8"/>
    </row>
    <row r="38" spans="1:14" s="23" customFormat="1" ht="12.75" x14ac:dyDescent="0.2">
      <c r="A38" s="34">
        <v>42653</v>
      </c>
      <c r="B38" s="34"/>
      <c r="C38" s="35" t="s">
        <v>1149</v>
      </c>
      <c r="D38" s="36" t="s">
        <v>79</v>
      </c>
      <c r="E38" s="43"/>
      <c r="F38" s="35"/>
      <c r="G38" s="38">
        <v>165.3</v>
      </c>
      <c r="H38" s="38"/>
      <c r="I38" s="46">
        <f t="shared" ca="1" si="0"/>
        <v>323169.50000000017</v>
      </c>
      <c r="K38" s="25"/>
      <c r="N38" s="8"/>
    </row>
    <row r="39" spans="1:14" s="23" customFormat="1" ht="12.75" x14ac:dyDescent="0.2">
      <c r="A39" s="34">
        <v>42653</v>
      </c>
      <c r="B39" s="34"/>
      <c r="C39" s="35" t="s">
        <v>1150</v>
      </c>
      <c r="D39" s="36" t="s">
        <v>79</v>
      </c>
      <c r="E39" s="43"/>
      <c r="F39" s="35"/>
      <c r="G39" s="38">
        <v>16.75</v>
      </c>
      <c r="H39" s="38"/>
      <c r="I39" s="46">
        <f t="shared" ca="1" si="0"/>
        <v>323152.75000000017</v>
      </c>
      <c r="K39" s="25"/>
      <c r="N39" s="8"/>
    </row>
    <row r="40" spans="1:14" s="23" customFormat="1" ht="12.75" x14ac:dyDescent="0.2">
      <c r="A40" s="34">
        <v>42653</v>
      </c>
      <c r="B40" s="34"/>
      <c r="C40" s="35" t="s">
        <v>1151</v>
      </c>
      <c r="D40" s="36" t="s">
        <v>609</v>
      </c>
      <c r="E40" s="43"/>
      <c r="F40" s="35"/>
      <c r="G40" s="38">
        <v>180</v>
      </c>
      <c r="H40" s="38"/>
      <c r="I40" s="46">
        <f t="shared" ca="1" si="0"/>
        <v>322972.75000000017</v>
      </c>
      <c r="K40" s="25"/>
      <c r="N40" s="8"/>
    </row>
    <row r="41" spans="1:14" s="23" customFormat="1" ht="12.75" x14ac:dyDescent="0.2">
      <c r="A41" s="34">
        <v>42653</v>
      </c>
      <c r="B41" s="34"/>
      <c r="C41" s="35" t="s">
        <v>1152</v>
      </c>
      <c r="D41" s="36" t="s">
        <v>84</v>
      </c>
      <c r="E41" s="43"/>
      <c r="F41" s="35"/>
      <c r="G41" s="38">
        <v>90</v>
      </c>
      <c r="H41" s="38"/>
      <c r="I41" s="46">
        <f t="shared" ca="1" si="0"/>
        <v>322882.75000000017</v>
      </c>
      <c r="K41" s="25"/>
      <c r="N41" s="8"/>
    </row>
    <row r="42" spans="1:14" s="23" customFormat="1" ht="12.75" x14ac:dyDescent="0.2">
      <c r="A42" s="34">
        <v>42653</v>
      </c>
      <c r="B42" s="34"/>
      <c r="C42" s="35" t="s">
        <v>1153</v>
      </c>
      <c r="D42" s="42" t="s">
        <v>86</v>
      </c>
      <c r="E42" s="43"/>
      <c r="F42" s="41"/>
      <c r="G42" s="38">
        <v>623.4</v>
      </c>
      <c r="H42" s="38"/>
      <c r="I42" s="46">
        <f t="shared" ca="1" si="0"/>
        <v>322259.35000000015</v>
      </c>
      <c r="K42" s="25"/>
      <c r="N42" s="8"/>
    </row>
    <row r="43" spans="1:14" s="23" customFormat="1" ht="12.75" x14ac:dyDescent="0.2">
      <c r="A43" s="34">
        <v>42655</v>
      </c>
      <c r="B43" s="145"/>
      <c r="C43" s="146" t="s">
        <v>1276</v>
      </c>
      <c r="D43" s="147" t="s">
        <v>1277</v>
      </c>
      <c r="E43" s="148"/>
      <c r="F43" s="146"/>
      <c r="G43" s="149"/>
      <c r="H43" s="150">
        <v>192.61</v>
      </c>
      <c r="I43" s="46">
        <f t="shared" ca="1" si="0"/>
        <v>322451.96000000014</v>
      </c>
      <c r="K43" s="25"/>
      <c r="N43" s="8"/>
    </row>
    <row r="44" spans="1:14" s="23" customFormat="1" ht="25.5" x14ac:dyDescent="0.2">
      <c r="A44" s="34">
        <v>42660</v>
      </c>
      <c r="B44" s="34"/>
      <c r="C44" s="41" t="s">
        <v>1154</v>
      </c>
      <c r="D44" s="42" t="s">
        <v>1016</v>
      </c>
      <c r="E44" s="43"/>
      <c r="F44" s="41"/>
      <c r="G44" s="38">
        <v>647.79999999999995</v>
      </c>
      <c r="H44" s="38"/>
      <c r="I44" s="46">
        <f t="shared" ca="1" si="0"/>
        <v>321804.16000000015</v>
      </c>
      <c r="K44" s="25"/>
      <c r="N44" s="8"/>
    </row>
    <row r="45" spans="1:14" s="23" customFormat="1" ht="12.75" x14ac:dyDescent="0.2">
      <c r="A45" s="34">
        <v>42660</v>
      </c>
      <c r="B45" s="34"/>
      <c r="C45" s="41" t="s">
        <v>1155</v>
      </c>
      <c r="D45" s="36" t="s">
        <v>48</v>
      </c>
      <c r="E45" s="43"/>
      <c r="F45" s="35"/>
      <c r="G45" s="38">
        <v>380</v>
      </c>
      <c r="H45" s="38"/>
      <c r="I45" s="46">
        <f t="shared" ca="1" si="0"/>
        <v>321424.16000000015</v>
      </c>
      <c r="K45" s="25"/>
      <c r="N45" s="8"/>
    </row>
    <row r="46" spans="1:14" s="23" customFormat="1" ht="12.75" x14ac:dyDescent="0.2">
      <c r="A46" s="34">
        <v>42660</v>
      </c>
      <c r="B46" s="117"/>
      <c r="C46" s="118" t="s">
        <v>1156</v>
      </c>
      <c r="D46" s="119" t="s">
        <v>49</v>
      </c>
      <c r="E46" s="129"/>
      <c r="F46" s="118"/>
      <c r="G46" s="121">
        <v>1098.1600000000001</v>
      </c>
      <c r="H46" s="121"/>
      <c r="I46" s="46">
        <f t="shared" ca="1" si="0"/>
        <v>320326.00000000017</v>
      </c>
      <c r="K46" s="25"/>
      <c r="N46" s="8"/>
    </row>
    <row r="47" spans="1:14" ht="12.75" x14ac:dyDescent="0.2">
      <c r="A47" s="34">
        <v>42660</v>
      </c>
      <c r="B47" s="34"/>
      <c r="C47" s="118" t="s">
        <v>1157</v>
      </c>
      <c r="D47" s="36" t="s">
        <v>261</v>
      </c>
      <c r="E47" s="37"/>
      <c r="F47" s="41"/>
      <c r="G47" s="38">
        <v>417.6</v>
      </c>
      <c r="H47" s="38"/>
      <c r="I47" s="46">
        <f t="shared" ca="1" si="0"/>
        <v>319908.4000000002</v>
      </c>
      <c r="N47" s="8"/>
    </row>
    <row r="48" spans="1:14" ht="25.5" x14ac:dyDescent="0.2">
      <c r="A48" s="34">
        <v>42660</v>
      </c>
      <c r="B48" s="34"/>
      <c r="C48" s="35" t="s">
        <v>1158</v>
      </c>
      <c r="D48" s="36" t="s">
        <v>52</v>
      </c>
      <c r="E48" s="37"/>
      <c r="F48" s="41"/>
      <c r="G48" s="38">
        <v>580</v>
      </c>
      <c r="H48" s="38"/>
      <c r="I48" s="46">
        <f t="shared" ca="1" si="0"/>
        <v>319328.4000000002</v>
      </c>
      <c r="N48" s="8"/>
    </row>
    <row r="49" spans="1:14" ht="25.5" x14ac:dyDescent="0.2">
      <c r="A49" s="56">
        <v>42660</v>
      </c>
      <c r="B49" s="34"/>
      <c r="C49" s="41" t="s">
        <v>1159</v>
      </c>
      <c r="D49" s="36" t="s">
        <v>262</v>
      </c>
      <c r="E49" s="37"/>
      <c r="F49" s="35"/>
      <c r="G49" s="47">
        <v>7559.25</v>
      </c>
      <c r="H49" s="47"/>
      <c r="I49" s="46">
        <f t="shared" ca="1" si="0"/>
        <v>311769.1500000002</v>
      </c>
      <c r="N49" s="8"/>
    </row>
    <row r="50" spans="1:14" ht="12.75" x14ac:dyDescent="0.2">
      <c r="A50" s="34">
        <v>42660</v>
      </c>
      <c r="B50" s="34"/>
      <c r="C50" s="41" t="s">
        <v>1160</v>
      </c>
      <c r="D50" s="42" t="s">
        <v>679</v>
      </c>
      <c r="E50" s="37"/>
      <c r="F50" s="35"/>
      <c r="G50" s="38">
        <v>36</v>
      </c>
      <c r="H50" s="38"/>
      <c r="I50" s="46">
        <f t="shared" ca="1" si="0"/>
        <v>311733.1500000002</v>
      </c>
      <c r="N50" s="8"/>
    </row>
    <row r="51" spans="1:14" ht="12.75" x14ac:dyDescent="0.2">
      <c r="A51" s="34">
        <v>42660</v>
      </c>
      <c r="B51" s="34"/>
      <c r="C51" s="35" t="s">
        <v>1161</v>
      </c>
      <c r="D51" s="36" t="s">
        <v>431</v>
      </c>
      <c r="E51" s="37"/>
      <c r="F51" s="35"/>
      <c r="G51" s="38">
        <v>4564.3599999999997</v>
      </c>
      <c r="H51" s="38"/>
      <c r="I51" s="46">
        <f t="shared" ca="1" si="0"/>
        <v>307168.79000000021</v>
      </c>
      <c r="N51" s="8"/>
    </row>
    <row r="52" spans="1:14" s="23" customFormat="1" ht="12.75" x14ac:dyDescent="0.2">
      <c r="A52" s="34">
        <v>42660</v>
      </c>
      <c r="B52" s="34"/>
      <c r="C52" s="41" t="s">
        <v>1162</v>
      </c>
      <c r="D52" s="36" t="s">
        <v>283</v>
      </c>
      <c r="E52" s="37"/>
      <c r="F52" s="35"/>
      <c r="G52" s="38">
        <v>3994.08</v>
      </c>
      <c r="H52" s="38"/>
      <c r="I52" s="46">
        <f t="shared" ca="1" si="0"/>
        <v>303174.7100000002</v>
      </c>
      <c r="K52" s="25"/>
      <c r="N52" s="8"/>
    </row>
    <row r="53" spans="1:14" ht="12.75" x14ac:dyDescent="0.2">
      <c r="A53" s="34">
        <v>42660</v>
      </c>
      <c r="B53" s="34"/>
      <c r="C53" s="35" t="s">
        <v>1163</v>
      </c>
      <c r="D53" s="36" t="s">
        <v>251</v>
      </c>
      <c r="E53" s="37"/>
      <c r="F53" s="35"/>
      <c r="G53" s="38">
        <v>2006.25</v>
      </c>
      <c r="H53" s="38"/>
      <c r="I53" s="46">
        <f t="shared" ca="1" si="0"/>
        <v>301168.4600000002</v>
      </c>
      <c r="N53" s="8"/>
    </row>
    <row r="54" spans="1:14" ht="12.75" x14ac:dyDescent="0.2">
      <c r="A54" s="34">
        <v>42660</v>
      </c>
      <c r="B54" s="34"/>
      <c r="C54" s="35" t="s">
        <v>1164</v>
      </c>
      <c r="D54" s="51" t="s">
        <v>267</v>
      </c>
      <c r="E54" s="43"/>
      <c r="F54" s="44"/>
      <c r="G54" s="38">
        <v>4041.8</v>
      </c>
      <c r="H54" s="45"/>
      <c r="I54" s="46">
        <f t="shared" ca="1" si="0"/>
        <v>297126.66000000021</v>
      </c>
      <c r="N54" s="8"/>
    </row>
    <row r="55" spans="1:14" ht="12.75" x14ac:dyDescent="0.2">
      <c r="A55" s="34">
        <v>42660</v>
      </c>
      <c r="B55" s="34"/>
      <c r="C55" s="35" t="s">
        <v>1165</v>
      </c>
      <c r="D55" s="42" t="s">
        <v>60</v>
      </c>
      <c r="E55" s="37"/>
      <c r="F55" s="41"/>
      <c r="G55" s="38">
        <v>120</v>
      </c>
      <c r="H55" s="38"/>
      <c r="I55" s="46">
        <f t="shared" ca="1" si="0"/>
        <v>297006.66000000021</v>
      </c>
      <c r="N55" s="8"/>
    </row>
    <row r="56" spans="1:14" ht="25.5" x14ac:dyDescent="0.2">
      <c r="A56" s="34">
        <v>42660</v>
      </c>
      <c r="B56" s="34"/>
      <c r="C56" s="44" t="s">
        <v>1166</v>
      </c>
      <c r="D56" s="42" t="s">
        <v>1204</v>
      </c>
      <c r="E56" s="37"/>
      <c r="F56" s="35"/>
      <c r="G56" s="38">
        <v>1343.37</v>
      </c>
      <c r="H56" s="47"/>
      <c r="I56" s="46">
        <f t="shared" ca="1" si="0"/>
        <v>295663.29000000021</v>
      </c>
      <c r="N56" s="8"/>
    </row>
    <row r="57" spans="1:14" ht="12.75" x14ac:dyDescent="0.2">
      <c r="A57" s="34">
        <v>42660</v>
      </c>
      <c r="B57" s="34"/>
      <c r="C57" s="41" t="s">
        <v>1167</v>
      </c>
      <c r="D57" s="42" t="s">
        <v>682</v>
      </c>
      <c r="E57" s="37"/>
      <c r="F57" s="35"/>
      <c r="G57" s="38">
        <v>195</v>
      </c>
      <c r="H57" s="38"/>
      <c r="I57" s="46">
        <f t="shared" ca="1" si="0"/>
        <v>295468.29000000021</v>
      </c>
      <c r="N57" s="8"/>
    </row>
    <row r="58" spans="1:14" ht="25.5" x14ac:dyDescent="0.2">
      <c r="A58" s="34">
        <v>42660</v>
      </c>
      <c r="B58" s="34"/>
      <c r="C58" s="41" t="s">
        <v>1168</v>
      </c>
      <c r="D58" s="36" t="s">
        <v>71</v>
      </c>
      <c r="E58" s="37"/>
      <c r="F58" s="35"/>
      <c r="G58" s="38">
        <v>1270.94</v>
      </c>
      <c r="H58" s="38"/>
      <c r="I58" s="46">
        <f t="shared" ca="1" si="0"/>
        <v>294197.35000000021</v>
      </c>
      <c r="N58" s="8"/>
    </row>
    <row r="59" spans="1:14" ht="12.75" x14ac:dyDescent="0.2">
      <c r="A59" s="34">
        <v>42648</v>
      </c>
      <c r="B59" s="34"/>
      <c r="C59" s="35" t="s">
        <v>225</v>
      </c>
      <c r="D59" s="36" t="s">
        <v>464</v>
      </c>
      <c r="E59" s="37"/>
      <c r="F59" s="35"/>
      <c r="G59" s="38">
        <v>11022.68</v>
      </c>
      <c r="H59" s="38"/>
      <c r="I59" s="46">
        <f t="shared" ca="1" si="0"/>
        <v>283174.67000000022</v>
      </c>
      <c r="N59" s="8"/>
    </row>
    <row r="60" spans="1:14" ht="12.75" x14ac:dyDescent="0.2">
      <c r="A60" s="34">
        <v>42660</v>
      </c>
      <c r="B60" s="130"/>
      <c r="C60" s="131" t="s">
        <v>1169</v>
      </c>
      <c r="D60" s="132" t="s">
        <v>80</v>
      </c>
      <c r="E60" s="133"/>
      <c r="F60" s="131"/>
      <c r="G60" s="134">
        <v>900</v>
      </c>
      <c r="H60" s="135"/>
      <c r="I60" s="46">
        <f t="shared" ca="1" si="0"/>
        <v>282274.67000000022</v>
      </c>
      <c r="N60" s="8"/>
    </row>
    <row r="61" spans="1:14" ht="12.75" x14ac:dyDescent="0.2">
      <c r="A61" s="34">
        <v>42660</v>
      </c>
      <c r="B61" s="117"/>
      <c r="C61" s="35" t="s">
        <v>1170</v>
      </c>
      <c r="D61" s="119" t="s">
        <v>163</v>
      </c>
      <c r="E61" s="120"/>
      <c r="F61" s="118"/>
      <c r="G61" s="121">
        <v>4695.8</v>
      </c>
      <c r="H61" s="38"/>
      <c r="I61" s="46">
        <f t="shared" ca="1" si="0"/>
        <v>277578.87000000023</v>
      </c>
      <c r="N61" s="8"/>
    </row>
    <row r="62" spans="1:14" ht="12.75" x14ac:dyDescent="0.2">
      <c r="A62" s="34">
        <v>42660</v>
      </c>
      <c r="B62" s="34"/>
      <c r="C62" s="118" t="s">
        <v>1171</v>
      </c>
      <c r="D62" s="36" t="s">
        <v>82</v>
      </c>
      <c r="E62" s="37"/>
      <c r="F62" s="35"/>
      <c r="G62" s="38">
        <v>763.2</v>
      </c>
      <c r="H62" s="38"/>
      <c r="I62" s="46">
        <f t="shared" ca="1" si="0"/>
        <v>276815.67000000022</v>
      </c>
      <c r="N62" s="8"/>
    </row>
    <row r="63" spans="1:14" ht="12.75" x14ac:dyDescent="0.2">
      <c r="A63" s="34">
        <v>42660</v>
      </c>
      <c r="B63" s="34"/>
      <c r="C63" s="35" t="s">
        <v>1172</v>
      </c>
      <c r="D63" s="36" t="s">
        <v>245</v>
      </c>
      <c r="E63" s="37"/>
      <c r="F63" s="35"/>
      <c r="G63" s="38">
        <v>3215</v>
      </c>
      <c r="H63" s="38"/>
      <c r="I63" s="46">
        <f t="shared" ca="1" si="0"/>
        <v>273600.67000000022</v>
      </c>
      <c r="N63" s="8"/>
    </row>
    <row r="64" spans="1:14" ht="12.75" x14ac:dyDescent="0.2">
      <c r="A64" s="34">
        <v>42660</v>
      </c>
      <c r="B64" s="34"/>
      <c r="C64" s="35" t="s">
        <v>1173</v>
      </c>
      <c r="D64" s="36" t="s">
        <v>619</v>
      </c>
      <c r="E64" s="37"/>
      <c r="F64" s="35"/>
      <c r="G64" s="38">
        <v>1050</v>
      </c>
      <c r="H64" s="38"/>
      <c r="I64" s="46">
        <f t="shared" ca="1" si="0"/>
        <v>272550.67000000022</v>
      </c>
      <c r="N64" s="8"/>
    </row>
    <row r="65" spans="1:14" ht="12.75" x14ac:dyDescent="0.2">
      <c r="A65" s="34">
        <v>42654</v>
      </c>
      <c r="B65" s="34"/>
      <c r="C65" s="35" t="s">
        <v>225</v>
      </c>
      <c r="D65" s="36" t="s">
        <v>1205</v>
      </c>
      <c r="E65" s="37"/>
      <c r="F65" s="35"/>
      <c r="G65" s="38">
        <v>9929.9</v>
      </c>
      <c r="H65" s="38"/>
      <c r="I65" s="46">
        <f t="shared" ca="1" si="0"/>
        <v>262620.77000000019</v>
      </c>
      <c r="N65" s="8"/>
    </row>
    <row r="66" spans="1:14" ht="12.75" x14ac:dyDescent="0.2">
      <c r="A66" s="34">
        <v>42661</v>
      </c>
      <c r="B66" s="34"/>
      <c r="C66" s="41" t="s">
        <v>225</v>
      </c>
      <c r="D66" s="42" t="s">
        <v>1073</v>
      </c>
      <c r="E66" s="37"/>
      <c r="F66" s="35"/>
      <c r="G66" s="38">
        <v>67766.679999999993</v>
      </c>
      <c r="H66" s="38"/>
      <c r="I66" s="46">
        <f t="shared" ca="1" si="0"/>
        <v>194854.0900000002</v>
      </c>
      <c r="N66" s="8"/>
    </row>
    <row r="67" spans="1:14" ht="12.75" x14ac:dyDescent="0.2">
      <c r="A67" s="34">
        <v>42661</v>
      </c>
      <c r="B67" s="34"/>
      <c r="C67" s="35" t="s">
        <v>1174</v>
      </c>
      <c r="D67" s="36" t="s">
        <v>49</v>
      </c>
      <c r="E67" s="37"/>
      <c r="F67" s="41"/>
      <c r="G67" s="38">
        <v>5724</v>
      </c>
      <c r="H67" s="38"/>
      <c r="I67" s="46">
        <f t="shared" ca="1" si="0"/>
        <v>189130.0900000002</v>
      </c>
      <c r="N67" s="8"/>
    </row>
    <row r="68" spans="1:14" ht="12.75" x14ac:dyDescent="0.2">
      <c r="A68" s="34">
        <v>42661</v>
      </c>
      <c r="B68" s="34"/>
      <c r="C68" s="35" t="s">
        <v>1175</v>
      </c>
      <c r="D68" s="36" t="s">
        <v>261</v>
      </c>
      <c r="E68" s="37"/>
      <c r="F68" s="35"/>
      <c r="G68" s="38">
        <v>384</v>
      </c>
      <c r="H68" s="38"/>
      <c r="I68" s="46">
        <f t="shared" ca="1" si="0"/>
        <v>188746.0900000002</v>
      </c>
      <c r="N68" s="8"/>
    </row>
    <row r="69" spans="1:14" ht="12.75" x14ac:dyDescent="0.2">
      <c r="A69" s="34">
        <v>42661</v>
      </c>
      <c r="B69" s="34"/>
      <c r="C69" s="35" t="s">
        <v>1176</v>
      </c>
      <c r="D69" s="36" t="s">
        <v>48</v>
      </c>
      <c r="E69" s="37"/>
      <c r="F69" s="35"/>
      <c r="G69" s="38">
        <v>720.8</v>
      </c>
      <c r="H69" s="38"/>
      <c r="I69" s="46">
        <f t="shared" ca="1" si="0"/>
        <v>188025.29000000021</v>
      </c>
      <c r="N69" s="8"/>
    </row>
    <row r="70" spans="1:14" ht="12.75" x14ac:dyDescent="0.2">
      <c r="A70" s="34">
        <v>42661</v>
      </c>
      <c r="B70" s="34"/>
      <c r="C70" s="35" t="s">
        <v>1177</v>
      </c>
      <c r="D70" s="36" t="s">
        <v>53</v>
      </c>
      <c r="E70" s="37"/>
      <c r="F70" s="35"/>
      <c r="G70" s="38">
        <v>96.08</v>
      </c>
      <c r="H70" s="38"/>
      <c r="I70" s="46">
        <f t="shared" ca="1" si="0"/>
        <v>187929.21000000022</v>
      </c>
      <c r="N70" s="8"/>
    </row>
    <row r="71" spans="1:14" ht="12.75" x14ac:dyDescent="0.2">
      <c r="A71" s="34">
        <v>42661</v>
      </c>
      <c r="B71" s="34"/>
      <c r="C71" s="41" t="s">
        <v>1178</v>
      </c>
      <c r="D71" s="42" t="s">
        <v>1206</v>
      </c>
      <c r="E71" s="37"/>
      <c r="F71" s="35"/>
      <c r="G71" s="38">
        <v>250</v>
      </c>
      <c r="H71" s="47"/>
      <c r="I71" s="46">
        <f t="shared" ca="1" si="0"/>
        <v>187679.21000000022</v>
      </c>
      <c r="N71" s="8"/>
    </row>
    <row r="72" spans="1:14" ht="12.75" x14ac:dyDescent="0.2">
      <c r="A72" s="34">
        <v>42661</v>
      </c>
      <c r="B72" s="34"/>
      <c r="C72" s="41" t="s">
        <v>1179</v>
      </c>
      <c r="D72" s="42" t="s">
        <v>251</v>
      </c>
      <c r="E72" s="37"/>
      <c r="F72" s="35"/>
      <c r="G72" s="38">
        <v>339.2</v>
      </c>
      <c r="H72" s="47"/>
      <c r="I72" s="46">
        <f t="shared" ca="1" si="0"/>
        <v>187340.01000000021</v>
      </c>
      <c r="N72" s="8"/>
    </row>
    <row r="73" spans="1:14" ht="12.75" x14ac:dyDescent="0.2">
      <c r="A73" s="34">
        <v>42661</v>
      </c>
      <c r="B73" s="34"/>
      <c r="C73" s="41" t="s">
        <v>1180</v>
      </c>
      <c r="D73" s="42" t="s">
        <v>57</v>
      </c>
      <c r="E73" s="37"/>
      <c r="F73" s="35"/>
      <c r="G73" s="38">
        <v>1752</v>
      </c>
      <c r="H73" s="47"/>
      <c r="I73" s="46">
        <f t="shared" ca="1" si="0"/>
        <v>185588.01000000021</v>
      </c>
      <c r="N73" s="8"/>
    </row>
    <row r="74" spans="1:14" ht="25.5" x14ac:dyDescent="0.2">
      <c r="A74" s="34">
        <v>42661</v>
      </c>
      <c r="B74" s="34"/>
      <c r="C74" s="41" t="s">
        <v>1181</v>
      </c>
      <c r="D74" s="42" t="s">
        <v>166</v>
      </c>
      <c r="E74" s="37"/>
      <c r="F74" s="35"/>
      <c r="G74" s="38">
        <v>1000</v>
      </c>
      <c r="H74" s="47"/>
      <c r="I74" s="46">
        <f t="shared" ca="1" si="0"/>
        <v>184588.01000000021</v>
      </c>
      <c r="N74" s="8"/>
    </row>
    <row r="75" spans="1:14" ht="12.75" x14ac:dyDescent="0.2">
      <c r="A75" s="34">
        <v>42661</v>
      </c>
      <c r="B75" s="34"/>
      <c r="C75" s="41" t="s">
        <v>1182</v>
      </c>
      <c r="D75" s="42" t="s">
        <v>1207</v>
      </c>
      <c r="E75" s="37"/>
      <c r="F75" s="35"/>
      <c r="G75" s="38">
        <v>3922</v>
      </c>
      <c r="H75" s="47"/>
      <c r="I75" s="46">
        <f t="shared" ca="1" si="0"/>
        <v>180666.01000000021</v>
      </c>
      <c r="N75" s="8"/>
    </row>
    <row r="76" spans="1:14" ht="12.75" x14ac:dyDescent="0.2">
      <c r="A76" s="34">
        <v>42661</v>
      </c>
      <c r="B76" s="34"/>
      <c r="C76" s="41" t="s">
        <v>1183</v>
      </c>
      <c r="D76" s="42" t="s">
        <v>69</v>
      </c>
      <c r="E76" s="43"/>
      <c r="F76" s="35"/>
      <c r="G76" s="47">
        <v>2000</v>
      </c>
      <c r="H76" s="47"/>
      <c r="I76" s="46">
        <f t="shared" ca="1" si="0"/>
        <v>178666.01000000021</v>
      </c>
      <c r="N76" s="8"/>
    </row>
    <row r="77" spans="1:14" ht="12.75" x14ac:dyDescent="0.2">
      <c r="A77" s="34">
        <v>42661</v>
      </c>
      <c r="B77" s="34"/>
      <c r="C77" s="41" t="s">
        <v>1184</v>
      </c>
      <c r="D77" s="42" t="s">
        <v>287</v>
      </c>
      <c r="E77" s="37"/>
      <c r="F77" s="35"/>
      <c r="G77" s="38">
        <v>1496</v>
      </c>
      <c r="H77" s="47"/>
      <c r="I77" s="46">
        <f t="shared" ca="1" si="0"/>
        <v>177170.01000000021</v>
      </c>
      <c r="N77" s="8"/>
    </row>
    <row r="78" spans="1:14" ht="12.75" x14ac:dyDescent="0.2">
      <c r="A78" s="34">
        <v>42661</v>
      </c>
      <c r="B78" s="34"/>
      <c r="C78" s="41" t="s">
        <v>1185</v>
      </c>
      <c r="D78" s="42" t="s">
        <v>66</v>
      </c>
      <c r="E78" s="37"/>
      <c r="F78" s="41"/>
      <c r="G78" s="38">
        <v>646.6</v>
      </c>
      <c r="H78" s="47"/>
      <c r="I78" s="46">
        <f t="shared" ca="1" si="0"/>
        <v>176523.41000000021</v>
      </c>
      <c r="N78" s="8"/>
    </row>
    <row r="79" spans="1:14" ht="12.75" x14ac:dyDescent="0.2">
      <c r="A79" s="34">
        <v>42661</v>
      </c>
      <c r="B79" s="34"/>
      <c r="C79" s="41" t="s">
        <v>1186</v>
      </c>
      <c r="D79" s="42" t="s">
        <v>75</v>
      </c>
      <c r="E79" s="37"/>
      <c r="F79" s="35"/>
      <c r="G79" s="38">
        <v>295.10000000000002</v>
      </c>
      <c r="H79" s="47"/>
      <c r="I79" s="46">
        <f t="shared" ca="1" si="0"/>
        <v>176228.3100000002</v>
      </c>
      <c r="N79" s="8"/>
    </row>
    <row r="80" spans="1:14" ht="25.5" x14ac:dyDescent="0.2">
      <c r="A80" s="34">
        <v>42661</v>
      </c>
      <c r="B80" s="34"/>
      <c r="C80" s="41" t="s">
        <v>1187</v>
      </c>
      <c r="D80" s="42" t="s">
        <v>1208</v>
      </c>
      <c r="E80" s="37"/>
      <c r="F80" s="35"/>
      <c r="G80" s="38">
        <v>3000</v>
      </c>
      <c r="H80" s="47"/>
      <c r="I80" s="46">
        <f t="shared" ca="1" si="0"/>
        <v>173228.3100000002</v>
      </c>
      <c r="N80" s="8"/>
    </row>
    <row r="81" spans="1:14" ht="12.75" x14ac:dyDescent="0.2">
      <c r="A81" s="34">
        <v>42661</v>
      </c>
      <c r="B81" s="34"/>
      <c r="C81" s="41" t="s">
        <v>1188</v>
      </c>
      <c r="D81" s="42" t="s">
        <v>1209</v>
      </c>
      <c r="E81" s="37"/>
      <c r="F81" s="35"/>
      <c r="G81" s="38">
        <v>397.5</v>
      </c>
      <c r="H81" s="47"/>
      <c r="I81" s="46">
        <f t="shared" ca="1" si="0"/>
        <v>172830.8100000002</v>
      </c>
      <c r="N81" s="8"/>
    </row>
    <row r="82" spans="1:14" ht="12.75" x14ac:dyDescent="0.2">
      <c r="A82" s="34">
        <v>42661</v>
      </c>
      <c r="B82" s="34"/>
      <c r="C82" s="41" t="s">
        <v>1189</v>
      </c>
      <c r="D82" s="42" t="s">
        <v>80</v>
      </c>
      <c r="E82" s="37"/>
      <c r="F82" s="35"/>
      <c r="G82" s="38">
        <v>90</v>
      </c>
      <c r="H82" s="47"/>
      <c r="I82" s="46">
        <f t="shared" ca="1" si="0"/>
        <v>172740.8100000002</v>
      </c>
      <c r="N82" s="8"/>
    </row>
    <row r="83" spans="1:14" ht="12.75" x14ac:dyDescent="0.2">
      <c r="A83" s="34">
        <v>42661</v>
      </c>
      <c r="B83" s="34"/>
      <c r="C83" s="41" t="s">
        <v>1190</v>
      </c>
      <c r="D83" s="42" t="s">
        <v>77</v>
      </c>
      <c r="E83" s="37"/>
      <c r="F83" s="35"/>
      <c r="G83" s="38">
        <v>52.5</v>
      </c>
      <c r="H83" s="47"/>
      <c r="I83" s="46">
        <f t="shared" ca="1" si="0"/>
        <v>172688.3100000002</v>
      </c>
      <c r="N83" s="8"/>
    </row>
    <row r="84" spans="1:14" ht="12.75" x14ac:dyDescent="0.2">
      <c r="A84" s="34">
        <v>42661</v>
      </c>
      <c r="B84" s="34"/>
      <c r="C84" s="41" t="s">
        <v>1191</v>
      </c>
      <c r="D84" s="42" t="s">
        <v>682</v>
      </c>
      <c r="E84" s="37"/>
      <c r="F84" s="41"/>
      <c r="G84" s="38">
        <v>165</v>
      </c>
      <c r="H84" s="47"/>
      <c r="I84" s="46">
        <f t="shared" ca="1" si="0"/>
        <v>172523.3100000002</v>
      </c>
      <c r="N84" s="8"/>
    </row>
    <row r="85" spans="1:14" ht="12.75" x14ac:dyDescent="0.2">
      <c r="A85" s="34">
        <v>42661</v>
      </c>
      <c r="B85" s="34"/>
      <c r="C85" s="41" t="s">
        <v>1192</v>
      </c>
      <c r="D85" s="42" t="s">
        <v>179</v>
      </c>
      <c r="E85" s="37"/>
      <c r="F85" s="35"/>
      <c r="G85" s="38">
        <v>42.55</v>
      </c>
      <c r="H85" s="47"/>
      <c r="I85" s="46">
        <f t="shared" ca="1" si="0"/>
        <v>172480.76000000021</v>
      </c>
      <c r="N85" s="8"/>
    </row>
    <row r="86" spans="1:14" ht="12.75" x14ac:dyDescent="0.2">
      <c r="A86" s="34">
        <v>42661</v>
      </c>
      <c r="B86" s="34"/>
      <c r="C86" s="41" t="s">
        <v>1193</v>
      </c>
      <c r="D86" s="42" t="s">
        <v>84</v>
      </c>
      <c r="E86" s="43"/>
      <c r="F86" s="35"/>
      <c r="G86" s="47">
        <v>90</v>
      </c>
      <c r="H86" s="47"/>
      <c r="I86" s="46">
        <f t="shared" ca="1" si="0"/>
        <v>172390.76000000021</v>
      </c>
      <c r="L86" s="9"/>
      <c r="N86" s="8"/>
    </row>
    <row r="87" spans="1:14" ht="12.75" x14ac:dyDescent="0.2">
      <c r="A87" s="34">
        <v>42661</v>
      </c>
      <c r="B87" s="34"/>
      <c r="C87" s="41" t="s">
        <v>1194</v>
      </c>
      <c r="D87" s="42" t="s">
        <v>1212</v>
      </c>
      <c r="E87" s="43"/>
      <c r="F87" s="35"/>
      <c r="G87" s="47">
        <v>0</v>
      </c>
      <c r="H87" s="47"/>
      <c r="I87" s="46">
        <f t="shared" ca="1" si="0"/>
        <v>172390.76000000021</v>
      </c>
      <c r="N87" s="8"/>
    </row>
    <row r="88" spans="1:14" ht="12.75" x14ac:dyDescent="0.2">
      <c r="A88" s="34">
        <v>42661</v>
      </c>
      <c r="B88" s="34"/>
      <c r="C88" s="41" t="s">
        <v>1195</v>
      </c>
      <c r="D88" s="42" t="s">
        <v>1212</v>
      </c>
      <c r="E88" s="43"/>
      <c r="F88" s="35"/>
      <c r="G88" s="153">
        <v>0</v>
      </c>
      <c r="H88" s="47"/>
      <c r="I88" s="46">
        <f t="shared" ca="1" si="0"/>
        <v>172390.76000000021</v>
      </c>
      <c r="N88" s="8"/>
    </row>
    <row r="89" spans="1:14" ht="12.75" x14ac:dyDescent="0.2">
      <c r="A89" s="34">
        <v>42661</v>
      </c>
      <c r="B89" s="34"/>
      <c r="C89" s="41" t="s">
        <v>1196</v>
      </c>
      <c r="D89" s="42" t="s">
        <v>1212</v>
      </c>
      <c r="E89" s="43"/>
      <c r="F89" s="35"/>
      <c r="G89" s="47">
        <v>0</v>
      </c>
      <c r="H89" s="47"/>
      <c r="I89" s="46">
        <f t="shared" ca="1" si="0"/>
        <v>172390.76000000021</v>
      </c>
      <c r="N89" s="8"/>
    </row>
    <row r="90" spans="1:14" ht="12.75" x14ac:dyDescent="0.2">
      <c r="A90" s="34">
        <v>42661</v>
      </c>
      <c r="B90" s="34"/>
      <c r="C90" s="41" t="s">
        <v>1197</v>
      </c>
      <c r="D90" s="42" t="s">
        <v>1212</v>
      </c>
      <c r="E90" s="43"/>
      <c r="F90" s="35"/>
      <c r="G90" s="47">
        <v>0</v>
      </c>
      <c r="H90" s="47"/>
      <c r="I90" s="46">
        <f t="shared" ca="1" si="0"/>
        <v>172390.76000000021</v>
      </c>
      <c r="N90" s="8"/>
    </row>
    <row r="91" spans="1:14" ht="12.75" x14ac:dyDescent="0.2">
      <c r="A91" s="34">
        <v>42661</v>
      </c>
      <c r="B91" s="34"/>
      <c r="C91" s="35" t="s">
        <v>1198</v>
      </c>
      <c r="D91" s="36" t="s">
        <v>44</v>
      </c>
      <c r="E91" s="37"/>
      <c r="F91" s="35"/>
      <c r="G91" s="38">
        <v>11130</v>
      </c>
      <c r="H91" s="38"/>
      <c r="I91" s="46">
        <f t="shared" ca="1" si="0"/>
        <v>161260.76000000021</v>
      </c>
      <c r="N91" s="8"/>
    </row>
    <row r="92" spans="1:14" ht="25.5" x14ac:dyDescent="0.2">
      <c r="A92" s="34">
        <v>42661</v>
      </c>
      <c r="B92" s="34"/>
      <c r="C92" s="35" t="s">
        <v>1199</v>
      </c>
      <c r="D92" s="36" t="s">
        <v>167</v>
      </c>
      <c r="E92" s="37"/>
      <c r="F92" s="35"/>
      <c r="G92" s="38">
        <v>530</v>
      </c>
      <c r="H92" s="38"/>
      <c r="I92" s="46">
        <f t="shared" ca="1" si="0"/>
        <v>160730.76000000021</v>
      </c>
      <c r="N92" s="8"/>
    </row>
    <row r="93" spans="1:14" ht="12.75" x14ac:dyDescent="0.2">
      <c r="A93" s="34">
        <v>42660</v>
      </c>
      <c r="B93" s="56"/>
      <c r="C93" s="41" t="s">
        <v>225</v>
      </c>
      <c r="D93" s="42" t="s">
        <v>1211</v>
      </c>
      <c r="E93" s="43"/>
      <c r="F93" s="35"/>
      <c r="G93" s="47">
        <v>17516.55</v>
      </c>
      <c r="H93" s="47"/>
      <c r="I93" s="46">
        <f t="shared" ca="1" si="0"/>
        <v>143214.21000000022</v>
      </c>
      <c r="N93" s="8"/>
    </row>
    <row r="94" spans="1:14" ht="12.75" x14ac:dyDescent="0.2">
      <c r="A94" s="34">
        <v>42664</v>
      </c>
      <c r="B94" s="34"/>
      <c r="C94" s="41" t="s">
        <v>149</v>
      </c>
      <c r="D94" s="42" t="s">
        <v>606</v>
      </c>
      <c r="E94" s="37"/>
      <c r="F94" s="35"/>
      <c r="G94" s="38"/>
      <c r="H94" s="47">
        <v>204087.99</v>
      </c>
      <c r="I94" s="46">
        <f t="shared" ca="1" si="0"/>
        <v>347302.20000000019</v>
      </c>
      <c r="N94" s="8"/>
    </row>
    <row r="95" spans="1:14" ht="12.75" x14ac:dyDescent="0.2">
      <c r="A95" s="34">
        <v>42667</v>
      </c>
      <c r="B95" s="34"/>
      <c r="C95" s="41" t="s">
        <v>1213</v>
      </c>
      <c r="D95" s="42" t="s">
        <v>180</v>
      </c>
      <c r="E95" s="43"/>
      <c r="F95" s="35"/>
      <c r="G95" s="47">
        <v>2265</v>
      </c>
      <c r="H95" s="47"/>
      <c r="I95" s="46">
        <f t="shared" ca="1" si="0"/>
        <v>345037.20000000019</v>
      </c>
      <c r="N95" s="8"/>
    </row>
    <row r="96" spans="1:14" ht="12.75" x14ac:dyDescent="0.2">
      <c r="A96" s="34">
        <v>42667</v>
      </c>
      <c r="B96" s="34"/>
      <c r="C96" s="41" t="s">
        <v>1214</v>
      </c>
      <c r="D96" s="42" t="s">
        <v>279</v>
      </c>
      <c r="E96" s="43"/>
      <c r="F96" s="35"/>
      <c r="G96" s="47">
        <v>2265</v>
      </c>
      <c r="H96" s="47"/>
      <c r="I96" s="46">
        <f t="shared" ca="1" si="0"/>
        <v>342772.20000000019</v>
      </c>
      <c r="N96" s="8"/>
    </row>
    <row r="97" spans="1:14" ht="12.75" x14ac:dyDescent="0.2">
      <c r="A97" s="34">
        <v>42669</v>
      </c>
      <c r="B97" s="34"/>
      <c r="C97" s="41" t="s">
        <v>1218</v>
      </c>
      <c r="D97" s="42" t="s">
        <v>277</v>
      </c>
      <c r="E97" s="43"/>
      <c r="F97" s="35"/>
      <c r="G97" s="47">
        <v>794.64</v>
      </c>
      <c r="H97" s="47"/>
      <c r="I97" s="46">
        <f t="shared" ca="1" si="0"/>
        <v>341977.56000000017</v>
      </c>
      <c r="N97" s="8"/>
    </row>
    <row r="98" spans="1:14" ht="12.75" x14ac:dyDescent="0.2">
      <c r="A98" s="56">
        <v>42669</v>
      </c>
      <c r="B98" s="34"/>
      <c r="C98" s="41" t="s">
        <v>1219</v>
      </c>
      <c r="D98" s="42" t="s">
        <v>86</v>
      </c>
      <c r="E98" s="43"/>
      <c r="F98" s="35"/>
      <c r="G98" s="47">
        <v>207.79999999999998</v>
      </c>
      <c r="H98" s="47"/>
      <c r="I98" s="46">
        <f t="shared" ca="1" si="0"/>
        <v>341769.76000000018</v>
      </c>
      <c r="N98" s="8"/>
    </row>
    <row r="99" spans="1:14" ht="12.75" x14ac:dyDescent="0.2">
      <c r="A99" s="56">
        <v>42670</v>
      </c>
      <c r="B99" s="34"/>
      <c r="C99" s="41" t="s">
        <v>1220</v>
      </c>
      <c r="D99" s="42" t="s">
        <v>277</v>
      </c>
      <c r="E99" s="43"/>
      <c r="F99" s="35"/>
      <c r="G99" s="47">
        <v>14507.98</v>
      </c>
      <c r="H99" s="47"/>
      <c r="I99" s="46">
        <f t="shared" ca="1" si="0"/>
        <v>327261.7800000002</v>
      </c>
      <c r="N99" s="8"/>
    </row>
    <row r="100" spans="1:14" ht="12.75" x14ac:dyDescent="0.2">
      <c r="A100" s="56">
        <v>42670</v>
      </c>
      <c r="B100" s="34"/>
      <c r="C100" s="41" t="s">
        <v>1221</v>
      </c>
      <c r="D100" s="42" t="s">
        <v>1210</v>
      </c>
      <c r="E100" s="43"/>
      <c r="F100" s="35"/>
      <c r="G100" s="47">
        <v>10317</v>
      </c>
      <c r="H100" s="47"/>
      <c r="I100" s="46">
        <f t="shared" ref="I100:I157" ca="1" si="1">IF(AND(ISBLANK(G100),ISBLANK(H100))," - ",OFFSET(I100,-1,0,1,1)+H100-G100)</f>
        <v>316944.7800000002</v>
      </c>
      <c r="N100" s="8"/>
    </row>
    <row r="101" spans="1:14" ht="24" x14ac:dyDescent="0.2">
      <c r="A101" s="56">
        <v>42670</v>
      </c>
      <c r="B101" s="145"/>
      <c r="C101" s="146" t="s">
        <v>1278</v>
      </c>
      <c r="D101" s="147" t="s">
        <v>1279</v>
      </c>
      <c r="E101" s="148"/>
      <c r="F101" s="146"/>
      <c r="G101" s="151"/>
      <c r="H101" s="152">
        <v>274.69</v>
      </c>
      <c r="I101" s="46">
        <f t="shared" ca="1" si="1"/>
        <v>317219.4700000002</v>
      </c>
      <c r="N101" s="8"/>
    </row>
    <row r="102" spans="1:14" ht="12.75" x14ac:dyDescent="0.2">
      <c r="A102" s="56">
        <v>42671</v>
      </c>
      <c r="B102" s="34"/>
      <c r="C102" s="41" t="s">
        <v>225</v>
      </c>
      <c r="D102" s="42" t="s">
        <v>1222</v>
      </c>
      <c r="E102" s="43"/>
      <c r="F102" s="35"/>
      <c r="G102" s="47">
        <v>48688.800000000003</v>
      </c>
      <c r="H102" s="47"/>
      <c r="I102" s="46">
        <f t="shared" ca="1" si="1"/>
        <v>268530.67000000022</v>
      </c>
      <c r="N102" s="8"/>
    </row>
    <row r="103" spans="1:14" ht="12.75" x14ac:dyDescent="0.2">
      <c r="A103" s="56">
        <v>42671</v>
      </c>
      <c r="B103" s="56"/>
      <c r="C103" s="44" t="s">
        <v>1226</v>
      </c>
      <c r="D103" s="51" t="s">
        <v>267</v>
      </c>
      <c r="E103" s="55"/>
      <c r="F103" s="44"/>
      <c r="G103" s="53">
        <v>3132.8</v>
      </c>
      <c r="H103" s="144"/>
      <c r="I103" s="46">
        <f t="shared" ca="1" si="1"/>
        <v>265397.87000000023</v>
      </c>
      <c r="N103" s="8"/>
    </row>
    <row r="104" spans="1:14" ht="12.75" x14ac:dyDescent="0.2">
      <c r="A104" s="56">
        <v>42671</v>
      </c>
      <c r="B104" s="56"/>
      <c r="C104" s="44" t="s">
        <v>1227</v>
      </c>
      <c r="D104" s="51" t="s">
        <v>61</v>
      </c>
      <c r="E104" s="55"/>
      <c r="F104" s="44"/>
      <c r="G104" s="53">
        <v>180</v>
      </c>
      <c r="H104" s="144"/>
      <c r="I104" s="46">
        <f t="shared" ca="1" si="1"/>
        <v>265217.87000000023</v>
      </c>
      <c r="N104" s="8"/>
    </row>
    <row r="105" spans="1:14" ht="12.75" x14ac:dyDescent="0.2">
      <c r="A105" s="56">
        <v>42671</v>
      </c>
      <c r="B105" s="56"/>
      <c r="C105" s="44" t="s">
        <v>1228</v>
      </c>
      <c r="D105" s="51" t="s">
        <v>460</v>
      </c>
      <c r="E105" s="55"/>
      <c r="F105" s="44"/>
      <c r="G105" s="53">
        <v>1000</v>
      </c>
      <c r="H105" s="144"/>
      <c r="I105" s="46">
        <f t="shared" ca="1" si="1"/>
        <v>264217.87000000023</v>
      </c>
      <c r="N105" s="8"/>
    </row>
    <row r="106" spans="1:14" ht="12.75" x14ac:dyDescent="0.2">
      <c r="A106" s="56">
        <v>42671</v>
      </c>
      <c r="B106" s="56"/>
      <c r="C106" s="44" t="s">
        <v>1229</v>
      </c>
      <c r="D106" s="51" t="s">
        <v>284</v>
      </c>
      <c r="E106" s="55"/>
      <c r="F106" s="44"/>
      <c r="G106" s="53">
        <v>4765.93</v>
      </c>
      <c r="H106" s="144"/>
      <c r="I106" s="46">
        <f t="shared" ca="1" si="1"/>
        <v>259451.94000000024</v>
      </c>
      <c r="N106" s="8"/>
    </row>
    <row r="107" spans="1:14" ht="12.75" x14ac:dyDescent="0.2">
      <c r="A107" s="56">
        <v>42671</v>
      </c>
      <c r="B107" s="56"/>
      <c r="C107" s="44" t="s">
        <v>1230</v>
      </c>
      <c r="D107" s="51" t="s">
        <v>273</v>
      </c>
      <c r="E107" s="55"/>
      <c r="F107" s="44"/>
      <c r="G107" s="53">
        <v>572.4</v>
      </c>
      <c r="H107" s="144"/>
      <c r="I107" s="46">
        <f t="shared" ca="1" si="1"/>
        <v>258879.54000000024</v>
      </c>
      <c r="N107" s="8"/>
    </row>
    <row r="108" spans="1:14" ht="12.75" x14ac:dyDescent="0.2">
      <c r="A108" s="56">
        <v>42671</v>
      </c>
      <c r="B108" s="56"/>
      <c r="C108" s="44" t="s">
        <v>1231</v>
      </c>
      <c r="D108" s="51" t="s">
        <v>879</v>
      </c>
      <c r="E108" s="55"/>
      <c r="F108" s="44"/>
      <c r="G108" s="53">
        <v>249.1</v>
      </c>
      <c r="H108" s="144"/>
      <c r="I108" s="46">
        <f t="shared" ca="1" si="1"/>
        <v>258630.44000000024</v>
      </c>
      <c r="N108" s="8"/>
    </row>
    <row r="109" spans="1:14" ht="12.75" x14ac:dyDescent="0.2">
      <c r="A109" s="56">
        <v>42671</v>
      </c>
      <c r="B109" s="56"/>
      <c r="C109" s="44" t="s">
        <v>1232</v>
      </c>
      <c r="D109" s="51" t="s">
        <v>1223</v>
      </c>
      <c r="E109" s="55"/>
      <c r="F109" s="44"/>
      <c r="G109" s="53">
        <v>28</v>
      </c>
      <c r="H109" s="144"/>
      <c r="I109" s="46">
        <f t="shared" ca="1" si="1"/>
        <v>258602.44000000024</v>
      </c>
      <c r="N109" s="8"/>
    </row>
    <row r="110" spans="1:14" ht="12.75" x14ac:dyDescent="0.2">
      <c r="A110" s="56">
        <v>42671</v>
      </c>
      <c r="B110" s="56"/>
      <c r="C110" s="44" t="s">
        <v>1233</v>
      </c>
      <c r="D110" s="51" t="s">
        <v>72</v>
      </c>
      <c r="E110" s="55"/>
      <c r="F110" s="44"/>
      <c r="G110" s="53">
        <v>6360</v>
      </c>
      <c r="H110" s="144"/>
      <c r="I110" s="46">
        <f t="shared" ca="1" si="1"/>
        <v>252242.44000000024</v>
      </c>
      <c r="N110" s="8"/>
    </row>
    <row r="111" spans="1:14" ht="12.75" x14ac:dyDescent="0.2">
      <c r="A111" s="56">
        <v>42671</v>
      </c>
      <c r="B111" s="56"/>
      <c r="C111" s="44" t="s">
        <v>1234</v>
      </c>
      <c r="D111" s="51" t="s">
        <v>1224</v>
      </c>
      <c r="E111" s="55"/>
      <c r="F111" s="44"/>
      <c r="G111" s="53">
        <v>400</v>
      </c>
      <c r="H111" s="144"/>
      <c r="I111" s="46">
        <f t="shared" ca="1" si="1"/>
        <v>251842.44000000024</v>
      </c>
      <c r="N111" s="8"/>
    </row>
    <row r="112" spans="1:14" ht="12.75" x14ac:dyDescent="0.2">
      <c r="A112" s="56">
        <v>42671</v>
      </c>
      <c r="B112" s="56"/>
      <c r="C112" s="44" t="s">
        <v>1235</v>
      </c>
      <c r="D112" s="51" t="s">
        <v>80</v>
      </c>
      <c r="E112" s="55"/>
      <c r="F112" s="44"/>
      <c r="G112" s="53">
        <v>270</v>
      </c>
      <c r="H112" s="144"/>
      <c r="I112" s="46">
        <f t="shared" ca="1" si="1"/>
        <v>251572.44000000024</v>
      </c>
      <c r="N112" s="8"/>
    </row>
    <row r="113" spans="1:14" ht="12.75" x14ac:dyDescent="0.2">
      <c r="A113" s="56">
        <v>42671</v>
      </c>
      <c r="B113" s="56"/>
      <c r="C113" s="44" t="s">
        <v>1236</v>
      </c>
      <c r="D113" s="51" t="s">
        <v>522</v>
      </c>
      <c r="E113" s="55"/>
      <c r="F113" s="44"/>
      <c r="G113" s="53">
        <v>1250</v>
      </c>
      <c r="H113" s="144"/>
      <c r="I113" s="46">
        <f t="shared" ca="1" si="1"/>
        <v>250322.44000000024</v>
      </c>
      <c r="N113" s="8"/>
    </row>
    <row r="114" spans="1:14" ht="12.75" x14ac:dyDescent="0.2">
      <c r="A114" s="56">
        <v>42671</v>
      </c>
      <c r="B114" s="56"/>
      <c r="C114" s="44" t="s">
        <v>1237</v>
      </c>
      <c r="D114" s="51" t="s">
        <v>255</v>
      </c>
      <c r="E114" s="55"/>
      <c r="F114" s="44"/>
      <c r="G114" s="53">
        <v>175.7</v>
      </c>
      <c r="H114" s="144"/>
      <c r="I114" s="46">
        <f t="shared" ca="1" si="1"/>
        <v>250146.74000000022</v>
      </c>
      <c r="N114" s="8"/>
    </row>
    <row r="115" spans="1:14" ht="12.75" x14ac:dyDescent="0.2">
      <c r="A115" s="56">
        <v>42671</v>
      </c>
      <c r="B115" s="56"/>
      <c r="C115" s="44" t="s">
        <v>1238</v>
      </c>
      <c r="D115" s="51" t="s">
        <v>163</v>
      </c>
      <c r="E115" s="55"/>
      <c r="F115" s="44"/>
      <c r="G115" s="53">
        <v>890.4</v>
      </c>
      <c r="H115" s="144"/>
      <c r="I115" s="46">
        <f t="shared" ca="1" si="1"/>
        <v>249256.34000000023</v>
      </c>
      <c r="N115" s="8"/>
    </row>
    <row r="116" spans="1:14" ht="12.75" x14ac:dyDescent="0.2">
      <c r="A116" s="56">
        <v>42671</v>
      </c>
      <c r="B116" s="56"/>
      <c r="C116" s="44" t="s">
        <v>1239</v>
      </c>
      <c r="D116" s="51" t="s">
        <v>79</v>
      </c>
      <c r="E116" s="55"/>
      <c r="F116" s="44"/>
      <c r="G116" s="53">
        <v>1059.45</v>
      </c>
      <c r="H116" s="144"/>
      <c r="I116" s="46">
        <f t="shared" ca="1" si="1"/>
        <v>248196.89000000022</v>
      </c>
      <c r="N116" s="8"/>
    </row>
    <row r="117" spans="1:14" ht="12.75" x14ac:dyDescent="0.2">
      <c r="A117" s="56">
        <v>42671</v>
      </c>
      <c r="B117" s="56"/>
      <c r="C117" s="44" t="s">
        <v>1240</v>
      </c>
      <c r="D117" s="51" t="s">
        <v>1225</v>
      </c>
      <c r="E117" s="55"/>
      <c r="F117" s="44"/>
      <c r="G117" s="53">
        <v>1398</v>
      </c>
      <c r="H117" s="144"/>
      <c r="I117" s="46">
        <f t="shared" ca="1" si="1"/>
        <v>246798.89000000022</v>
      </c>
      <c r="N117" s="8"/>
    </row>
    <row r="118" spans="1:14" ht="12.75" x14ac:dyDescent="0.2">
      <c r="A118" s="56">
        <v>42671</v>
      </c>
      <c r="B118" s="56"/>
      <c r="C118" s="44" t="s">
        <v>1241</v>
      </c>
      <c r="D118" s="51" t="s">
        <v>85</v>
      </c>
      <c r="E118" s="55"/>
      <c r="F118" s="44"/>
      <c r="G118" s="53">
        <v>6693.59</v>
      </c>
      <c r="H118" s="144"/>
      <c r="I118" s="46">
        <f t="shared" ca="1" si="1"/>
        <v>240105.30000000022</v>
      </c>
      <c r="N118" s="8"/>
    </row>
    <row r="119" spans="1:14" ht="12.75" x14ac:dyDescent="0.2">
      <c r="A119" s="56">
        <v>42671</v>
      </c>
      <c r="B119" s="56"/>
      <c r="C119" s="44" t="s">
        <v>1241</v>
      </c>
      <c r="D119" s="51" t="s">
        <v>180</v>
      </c>
      <c r="E119" s="55"/>
      <c r="F119" s="44"/>
      <c r="G119" s="53">
        <v>1368.9</v>
      </c>
      <c r="H119" s="144"/>
      <c r="I119" s="46">
        <f t="shared" ca="1" si="1"/>
        <v>238736.40000000023</v>
      </c>
      <c r="N119" s="8"/>
    </row>
    <row r="120" spans="1:14" ht="12.75" x14ac:dyDescent="0.2">
      <c r="A120" s="56">
        <v>42671</v>
      </c>
      <c r="B120" s="56"/>
      <c r="C120" s="44" t="s">
        <v>1242</v>
      </c>
      <c r="D120" s="51" t="s">
        <v>251</v>
      </c>
      <c r="E120" s="55"/>
      <c r="F120" s="44"/>
      <c r="G120" s="53">
        <v>706.46</v>
      </c>
      <c r="H120" s="144"/>
      <c r="I120" s="46">
        <f t="shared" ca="1" si="1"/>
        <v>238029.94000000024</v>
      </c>
      <c r="N120" s="8"/>
    </row>
    <row r="121" spans="1:14" ht="12.75" x14ac:dyDescent="0.2">
      <c r="A121" s="56">
        <v>42671</v>
      </c>
      <c r="B121" s="145"/>
      <c r="C121" s="146" t="s">
        <v>1280</v>
      </c>
      <c r="D121" s="147" t="s">
        <v>388</v>
      </c>
      <c r="E121" s="148"/>
      <c r="F121" s="146"/>
      <c r="G121" s="151"/>
      <c r="H121" s="152">
        <v>1200</v>
      </c>
      <c r="I121" s="46">
        <f t="shared" ca="1" si="1"/>
        <v>239229.94000000024</v>
      </c>
      <c r="N121" s="8"/>
    </row>
    <row r="122" spans="1:14" ht="12.75" x14ac:dyDescent="0.2">
      <c r="A122" s="34">
        <v>42674</v>
      </c>
      <c r="B122" s="34"/>
      <c r="C122" s="41" t="s">
        <v>149</v>
      </c>
      <c r="D122" s="42" t="s">
        <v>1072</v>
      </c>
      <c r="E122" s="43"/>
      <c r="F122" s="35"/>
      <c r="G122" s="47">
        <v>74372.08</v>
      </c>
      <c r="H122" s="47"/>
      <c r="I122" s="46">
        <f t="shared" ca="1" si="1"/>
        <v>164857.86000000022</v>
      </c>
      <c r="N122" s="8"/>
    </row>
    <row r="123" spans="1:14" ht="12.75" x14ac:dyDescent="0.2">
      <c r="A123" s="34">
        <v>42674</v>
      </c>
      <c r="B123" s="34"/>
      <c r="C123" s="41" t="s">
        <v>1215</v>
      </c>
      <c r="D123" s="42" t="s">
        <v>172</v>
      </c>
      <c r="E123" s="43"/>
      <c r="F123" s="35"/>
      <c r="G123" s="47">
        <v>19092</v>
      </c>
      <c r="H123" s="47"/>
      <c r="I123" s="46">
        <f t="shared" ca="1" si="1"/>
        <v>145765.86000000022</v>
      </c>
      <c r="N123" s="8"/>
    </row>
    <row r="124" spans="1:14" ht="12.75" x14ac:dyDescent="0.2">
      <c r="A124" s="34">
        <v>42674</v>
      </c>
      <c r="B124" s="34"/>
      <c r="C124" s="41" t="s">
        <v>1216</v>
      </c>
      <c r="D124" s="42" t="s">
        <v>173</v>
      </c>
      <c r="E124" s="43"/>
      <c r="F124" s="35"/>
      <c r="G124" s="47">
        <v>1366.3000000000002</v>
      </c>
      <c r="H124" s="47"/>
      <c r="I124" s="46">
        <f t="shared" ca="1" si="1"/>
        <v>144399.56000000023</v>
      </c>
      <c r="N124" s="8"/>
    </row>
    <row r="125" spans="1:14" ht="12.75" x14ac:dyDescent="0.2">
      <c r="A125" s="34">
        <v>42674</v>
      </c>
      <c r="B125" s="34"/>
      <c r="C125" s="41" t="s">
        <v>1217</v>
      </c>
      <c r="D125" s="42" t="s">
        <v>28</v>
      </c>
      <c r="E125" s="43"/>
      <c r="F125" s="35"/>
      <c r="G125" s="47">
        <v>3885.55</v>
      </c>
      <c r="H125" s="47"/>
      <c r="I125" s="46">
        <f t="shared" ca="1" si="1"/>
        <v>140514.01000000024</v>
      </c>
      <c r="N125" s="8"/>
    </row>
    <row r="126" spans="1:14" s="108" customFormat="1" ht="12.75" x14ac:dyDescent="0.2">
      <c r="A126" s="101">
        <v>42674</v>
      </c>
      <c r="B126" s="102"/>
      <c r="C126" s="103" t="s">
        <v>149</v>
      </c>
      <c r="D126" s="104" t="s">
        <v>606</v>
      </c>
      <c r="E126" s="55"/>
      <c r="F126" s="103"/>
      <c r="G126" s="106"/>
      <c r="H126" s="106">
        <v>300000</v>
      </c>
      <c r="I126" s="46">
        <f t="shared" ca="1" si="1"/>
        <v>440514.01000000024</v>
      </c>
      <c r="K126" s="109"/>
    </row>
    <row r="127" spans="1:14" s="108" customFormat="1" ht="12.75" x14ac:dyDescent="0.2">
      <c r="A127" s="101">
        <v>42674</v>
      </c>
      <c r="B127" s="102"/>
      <c r="C127" s="103" t="s">
        <v>1256</v>
      </c>
      <c r="D127" s="104" t="s">
        <v>529</v>
      </c>
      <c r="E127" s="105"/>
      <c r="F127" s="103"/>
      <c r="G127" s="106">
        <v>128944.5</v>
      </c>
      <c r="H127" s="106"/>
      <c r="I127" s="46">
        <f t="shared" ca="1" si="1"/>
        <v>311569.51000000024</v>
      </c>
      <c r="K127" s="109"/>
    </row>
    <row r="128" spans="1:14" s="108" customFormat="1" x14ac:dyDescent="0.25">
      <c r="A128" s="101">
        <v>42674</v>
      </c>
      <c r="B128" s="101"/>
      <c r="C128" s="103" t="s">
        <v>1244</v>
      </c>
      <c r="D128" s="104" t="s">
        <v>526</v>
      </c>
      <c r="E128" s="105"/>
      <c r="F128" s="103"/>
      <c r="G128" s="106">
        <v>1431</v>
      </c>
      <c r="H128" s="106"/>
      <c r="I128" s="46">
        <f t="shared" ca="1" si="1"/>
        <v>310138.51000000024</v>
      </c>
      <c r="K128" s="109"/>
      <c r="N128" s="110"/>
    </row>
    <row r="129" spans="1:14" s="108" customFormat="1" x14ac:dyDescent="0.25">
      <c r="A129" s="101">
        <v>42674</v>
      </c>
      <c r="B129" s="101"/>
      <c r="C129" s="103" t="s">
        <v>1245</v>
      </c>
      <c r="D129" s="104" t="s">
        <v>48</v>
      </c>
      <c r="E129" s="105"/>
      <c r="F129" s="103"/>
      <c r="G129" s="106">
        <v>380</v>
      </c>
      <c r="H129" s="106"/>
      <c r="I129" s="46">
        <f t="shared" ca="1" si="1"/>
        <v>309758.51000000024</v>
      </c>
      <c r="K129" s="109"/>
      <c r="N129" s="110"/>
    </row>
    <row r="130" spans="1:14" s="108" customFormat="1" x14ac:dyDescent="0.25">
      <c r="A130" s="101">
        <v>42674</v>
      </c>
      <c r="B130" s="101"/>
      <c r="C130" s="103" t="s">
        <v>1246</v>
      </c>
      <c r="D130" s="112" t="s">
        <v>176</v>
      </c>
      <c r="E130" s="113"/>
      <c r="F130" s="111"/>
      <c r="G130" s="114">
        <v>850</v>
      </c>
      <c r="H130" s="114"/>
      <c r="I130" s="46">
        <f t="shared" ca="1" si="1"/>
        <v>308908.51000000024</v>
      </c>
      <c r="K130" s="109"/>
      <c r="N130" s="110"/>
    </row>
    <row r="131" spans="1:14" s="108" customFormat="1" x14ac:dyDescent="0.25">
      <c r="A131" s="101">
        <v>42674</v>
      </c>
      <c r="B131" s="101"/>
      <c r="C131" s="111" t="s">
        <v>1247</v>
      </c>
      <c r="D131" s="112" t="s">
        <v>61</v>
      </c>
      <c r="E131" s="113"/>
      <c r="F131" s="111"/>
      <c r="G131" s="114">
        <v>270</v>
      </c>
      <c r="H131" s="114"/>
      <c r="I131" s="46">
        <f t="shared" ca="1" si="1"/>
        <v>308638.51000000024</v>
      </c>
      <c r="K131" s="109"/>
      <c r="N131" s="110"/>
    </row>
    <row r="132" spans="1:14" s="108" customFormat="1" ht="12.75" x14ac:dyDescent="0.2">
      <c r="A132" s="101">
        <v>42674</v>
      </c>
      <c r="B132" s="101"/>
      <c r="C132" s="111" t="s">
        <v>1248</v>
      </c>
      <c r="D132" s="104" t="s">
        <v>240</v>
      </c>
      <c r="E132" s="105"/>
      <c r="F132" s="103"/>
      <c r="G132" s="106">
        <v>158.9</v>
      </c>
      <c r="H132" s="106"/>
      <c r="I132" s="46">
        <f t="shared" ca="1" si="1"/>
        <v>308479.61000000022</v>
      </c>
      <c r="K132" s="109"/>
    </row>
    <row r="133" spans="1:14" s="108" customFormat="1" ht="24.75" x14ac:dyDescent="0.25">
      <c r="A133" s="101">
        <v>42674</v>
      </c>
      <c r="B133" s="101"/>
      <c r="C133" s="103" t="s">
        <v>1249</v>
      </c>
      <c r="D133" s="112" t="s">
        <v>166</v>
      </c>
      <c r="E133" s="113"/>
      <c r="F133" s="111"/>
      <c r="G133" s="114">
        <v>2000</v>
      </c>
      <c r="H133" s="114"/>
      <c r="I133" s="46">
        <f t="shared" ca="1" si="1"/>
        <v>306479.61000000022</v>
      </c>
      <c r="K133" s="109"/>
      <c r="N133" s="110"/>
    </row>
    <row r="134" spans="1:14" s="108" customFormat="1" x14ac:dyDescent="0.25">
      <c r="A134" s="101">
        <v>42674</v>
      </c>
      <c r="B134" s="101"/>
      <c r="C134" s="111" t="s">
        <v>1250</v>
      </c>
      <c r="D134" s="112" t="s">
        <v>483</v>
      </c>
      <c r="E134" s="113"/>
      <c r="F134" s="111"/>
      <c r="G134" s="114">
        <v>2500</v>
      </c>
      <c r="H134" s="114"/>
      <c r="I134" s="46">
        <f t="shared" ca="1" si="1"/>
        <v>303979.61000000022</v>
      </c>
      <c r="K134" s="109"/>
      <c r="N134" s="110"/>
    </row>
    <row r="135" spans="1:14" s="108" customFormat="1" x14ac:dyDescent="0.25">
      <c r="A135" s="101">
        <v>42674</v>
      </c>
      <c r="B135" s="101"/>
      <c r="C135" s="111" t="s">
        <v>1251</v>
      </c>
      <c r="D135" s="112" t="s">
        <v>485</v>
      </c>
      <c r="E135" s="113"/>
      <c r="F135" s="111"/>
      <c r="G135" s="114">
        <v>2928.1</v>
      </c>
      <c r="H135" s="114"/>
      <c r="I135" s="46">
        <f t="shared" ca="1" si="1"/>
        <v>301051.51000000024</v>
      </c>
      <c r="K135" s="109"/>
      <c r="N135" s="110"/>
    </row>
    <row r="136" spans="1:14" x14ac:dyDescent="0.25">
      <c r="A136" s="101">
        <v>42674</v>
      </c>
      <c r="B136" s="56"/>
      <c r="C136" s="111" t="s">
        <v>1252</v>
      </c>
      <c r="D136" s="51" t="s">
        <v>279</v>
      </c>
      <c r="E136" s="55"/>
      <c r="F136" s="44"/>
      <c r="G136" s="53">
        <v>4338.04</v>
      </c>
      <c r="H136" s="53"/>
      <c r="I136" s="46">
        <f t="shared" ca="1" si="1"/>
        <v>296713.47000000026</v>
      </c>
    </row>
    <row r="137" spans="1:14" x14ac:dyDescent="0.25">
      <c r="A137" s="101">
        <v>42674</v>
      </c>
      <c r="B137" s="56"/>
      <c r="C137" s="44" t="s">
        <v>1253</v>
      </c>
      <c r="D137" s="51" t="s">
        <v>80</v>
      </c>
      <c r="E137" s="55"/>
      <c r="F137" s="44"/>
      <c r="G137" s="53">
        <v>90</v>
      </c>
      <c r="H137" s="53"/>
      <c r="I137" s="46">
        <f t="shared" ca="1" si="1"/>
        <v>296623.47000000026</v>
      </c>
    </row>
    <row r="138" spans="1:14" x14ac:dyDescent="0.25">
      <c r="A138" s="101">
        <v>42674</v>
      </c>
      <c r="B138" s="56"/>
      <c r="C138" s="44" t="s">
        <v>1254</v>
      </c>
      <c r="D138" s="51" t="s">
        <v>85</v>
      </c>
      <c r="E138" s="55"/>
      <c r="F138" s="44"/>
      <c r="G138" s="53">
        <v>780</v>
      </c>
      <c r="H138" s="53"/>
      <c r="I138" s="46">
        <f t="shared" ca="1" si="1"/>
        <v>295843.47000000026</v>
      </c>
    </row>
    <row r="139" spans="1:14" x14ac:dyDescent="0.25">
      <c r="A139" s="101">
        <v>42674</v>
      </c>
      <c r="B139" s="56"/>
      <c r="C139" s="44" t="s">
        <v>1255</v>
      </c>
      <c r="D139" s="51" t="s">
        <v>1243</v>
      </c>
      <c r="E139" s="55"/>
      <c r="F139" s="44"/>
      <c r="G139" s="53">
        <v>90</v>
      </c>
      <c r="H139" s="53"/>
      <c r="I139" s="46">
        <f t="shared" ca="1" si="1"/>
        <v>295753.47000000026</v>
      </c>
    </row>
    <row r="140" spans="1:14" x14ac:dyDescent="0.25">
      <c r="A140" s="101">
        <v>42674</v>
      </c>
      <c r="B140" s="56"/>
      <c r="C140" s="44" t="s">
        <v>1257</v>
      </c>
      <c r="D140" s="51" t="s">
        <v>49</v>
      </c>
      <c r="E140" s="55"/>
      <c r="F140" s="44"/>
      <c r="G140" s="53">
        <v>12137</v>
      </c>
      <c r="H140" s="53"/>
      <c r="I140" s="46">
        <f t="shared" ca="1" si="1"/>
        <v>283616.47000000026</v>
      </c>
    </row>
    <row r="141" spans="1:14" x14ac:dyDescent="0.25">
      <c r="A141" s="101">
        <v>42674</v>
      </c>
      <c r="B141" s="56"/>
      <c r="C141" s="44" t="s">
        <v>1258</v>
      </c>
      <c r="D141" s="51" t="s">
        <v>435</v>
      </c>
      <c r="E141" s="55"/>
      <c r="F141" s="44"/>
      <c r="G141" s="53">
        <v>17490</v>
      </c>
      <c r="H141" s="53"/>
      <c r="I141" s="46">
        <f t="shared" ca="1" si="1"/>
        <v>266126.47000000026</v>
      </c>
    </row>
    <row r="142" spans="1:14" x14ac:dyDescent="0.25">
      <c r="A142" s="101">
        <v>42674</v>
      </c>
      <c r="B142" s="56"/>
      <c r="C142" s="44" t="s">
        <v>1259</v>
      </c>
      <c r="D142" s="51" t="s">
        <v>434</v>
      </c>
      <c r="E142" s="55"/>
      <c r="F142" s="44"/>
      <c r="G142" s="53">
        <v>20000</v>
      </c>
      <c r="H142" s="53"/>
      <c r="I142" s="46">
        <f t="shared" ca="1" si="1"/>
        <v>246126.47000000026</v>
      </c>
    </row>
    <row r="143" spans="1:14" x14ac:dyDescent="0.25">
      <c r="A143" s="101">
        <v>42674</v>
      </c>
      <c r="B143" s="56"/>
      <c r="C143" s="44" t="s">
        <v>1260</v>
      </c>
      <c r="D143" s="51" t="s">
        <v>281</v>
      </c>
      <c r="E143" s="55"/>
      <c r="F143" s="44"/>
      <c r="G143" s="53">
        <v>31800</v>
      </c>
      <c r="H143" s="53"/>
      <c r="I143" s="46">
        <f t="shared" ca="1" si="1"/>
        <v>214326.47000000026</v>
      </c>
    </row>
    <row r="144" spans="1:14" x14ac:dyDescent="0.25">
      <c r="A144" s="101">
        <v>42674</v>
      </c>
      <c r="B144" s="56"/>
      <c r="C144" s="44" t="s">
        <v>1261</v>
      </c>
      <c r="D144" s="51" t="s">
        <v>41</v>
      </c>
      <c r="E144" s="55"/>
      <c r="F144" s="44"/>
      <c r="G144" s="53">
        <v>889.7</v>
      </c>
      <c r="H144" s="53"/>
      <c r="I144" s="46">
        <f t="shared" ca="1" si="1"/>
        <v>213436.77000000025</v>
      </c>
    </row>
    <row r="145" spans="1:14" ht="12.75" x14ac:dyDescent="0.2">
      <c r="A145" s="101">
        <v>42674</v>
      </c>
      <c r="B145" s="56"/>
      <c r="C145" s="44" t="s">
        <v>1262</v>
      </c>
      <c r="D145" s="51" t="s">
        <v>41</v>
      </c>
      <c r="E145" s="55"/>
      <c r="F145" s="44"/>
      <c r="G145" s="53">
        <v>487.6</v>
      </c>
      <c r="H145" s="53"/>
      <c r="I145" s="46">
        <f t="shared" ca="1" si="1"/>
        <v>212949.17000000025</v>
      </c>
      <c r="K145" s="8"/>
      <c r="N145" s="8"/>
    </row>
    <row r="146" spans="1:14" ht="24" x14ac:dyDescent="0.2">
      <c r="A146" s="101">
        <v>42674</v>
      </c>
      <c r="B146" s="56"/>
      <c r="C146" s="44" t="s">
        <v>1263</v>
      </c>
      <c r="D146" s="51" t="s">
        <v>167</v>
      </c>
      <c r="E146" s="55"/>
      <c r="F146" s="44"/>
      <c r="G146" s="53">
        <v>530</v>
      </c>
      <c r="H146" s="53"/>
      <c r="I146" s="46">
        <f t="shared" ca="1" si="1"/>
        <v>212419.17000000025</v>
      </c>
      <c r="K146" s="8"/>
      <c r="N146" s="8"/>
    </row>
    <row r="147" spans="1:14" ht="12.75" x14ac:dyDescent="0.2">
      <c r="A147" s="101"/>
      <c r="B147" s="56"/>
      <c r="C147" s="44"/>
      <c r="D147" s="51" t="s">
        <v>393</v>
      </c>
      <c r="E147" s="55"/>
      <c r="F147" s="44"/>
      <c r="G147" s="53">
        <v>13.3</v>
      </c>
      <c r="H147" s="53"/>
      <c r="I147" s="46">
        <f t="shared" ca="1" si="1"/>
        <v>212405.87000000026</v>
      </c>
      <c r="K147" s="8"/>
      <c r="N147" s="8"/>
    </row>
    <row r="148" spans="1:14" ht="12.75" x14ac:dyDescent="0.2">
      <c r="A148" s="101"/>
      <c r="B148" s="56"/>
      <c r="C148" s="44"/>
      <c r="D148" s="51" t="s">
        <v>393</v>
      </c>
      <c r="E148" s="55"/>
      <c r="F148" s="44"/>
      <c r="G148" s="53">
        <v>3.01</v>
      </c>
      <c r="H148" s="53"/>
      <c r="I148" s="46">
        <f t="shared" ca="1" si="1"/>
        <v>212402.86000000025</v>
      </c>
      <c r="K148" s="8"/>
      <c r="N148" s="8"/>
    </row>
    <row r="149" spans="1:14" ht="12.75" x14ac:dyDescent="0.2">
      <c r="A149" s="101"/>
      <c r="B149" s="56"/>
      <c r="C149" s="44"/>
      <c r="D149" s="51"/>
      <c r="E149" s="55"/>
      <c r="F149" s="44"/>
      <c r="G149" s="53"/>
      <c r="H149" s="53"/>
      <c r="I149" s="46" t="str">
        <f t="shared" ca="1" si="1"/>
        <v xml:space="preserve"> - </v>
      </c>
      <c r="K149" s="8"/>
      <c r="N149" s="8"/>
    </row>
    <row r="150" spans="1:14" ht="12.75" x14ac:dyDescent="0.2">
      <c r="A150" s="101"/>
      <c r="B150" s="56"/>
      <c r="C150" s="44"/>
      <c r="D150" s="51"/>
      <c r="E150" s="55"/>
      <c r="F150" s="44"/>
      <c r="G150" s="53"/>
      <c r="H150" s="53"/>
      <c r="I150" s="46" t="str">
        <f t="shared" ca="1" si="1"/>
        <v xml:space="preserve"> - </v>
      </c>
      <c r="K150" s="8"/>
      <c r="N150" s="8"/>
    </row>
    <row r="151" spans="1:14" ht="12.75" x14ac:dyDescent="0.2">
      <c r="A151" s="101"/>
      <c r="B151" s="56"/>
      <c r="C151" s="44"/>
      <c r="D151" s="51"/>
      <c r="E151" s="55"/>
      <c r="F151" s="44"/>
      <c r="G151" s="53"/>
      <c r="H151" s="53"/>
      <c r="I151" s="46" t="str">
        <f t="shared" ca="1" si="1"/>
        <v xml:space="preserve"> - </v>
      </c>
      <c r="K151" s="8"/>
      <c r="N151" s="8"/>
    </row>
    <row r="152" spans="1:14" ht="12.75" x14ac:dyDescent="0.2">
      <c r="A152" s="101"/>
      <c r="B152" s="56"/>
      <c r="C152" s="44"/>
      <c r="D152" s="51"/>
      <c r="E152" s="55"/>
      <c r="F152" s="44"/>
      <c r="G152" s="53"/>
      <c r="H152" s="53"/>
      <c r="I152" s="46" t="str">
        <f t="shared" ca="1" si="1"/>
        <v xml:space="preserve"> - </v>
      </c>
      <c r="K152" s="8"/>
      <c r="N152" s="8"/>
    </row>
    <row r="153" spans="1:14" ht="12.75" x14ac:dyDescent="0.2">
      <c r="A153" s="101"/>
      <c r="B153" s="56"/>
      <c r="C153" s="44"/>
      <c r="D153" s="51"/>
      <c r="E153" s="55"/>
      <c r="F153" s="44"/>
      <c r="G153" s="53"/>
      <c r="H153" s="53"/>
      <c r="I153" s="46" t="str">
        <f t="shared" ca="1" si="1"/>
        <v xml:space="preserve"> - </v>
      </c>
      <c r="K153" s="8"/>
      <c r="N153" s="8"/>
    </row>
    <row r="154" spans="1:14" ht="12.75" x14ac:dyDescent="0.2">
      <c r="A154" s="101"/>
      <c r="B154" s="56"/>
      <c r="C154" s="44"/>
      <c r="D154" s="51"/>
      <c r="E154" s="55"/>
      <c r="F154" s="44"/>
      <c r="G154" s="53"/>
      <c r="H154" s="53"/>
      <c r="I154" s="46" t="str">
        <f t="shared" ca="1" si="1"/>
        <v xml:space="preserve"> - </v>
      </c>
      <c r="K154" s="8"/>
      <c r="N154" s="8"/>
    </row>
    <row r="155" spans="1:14" ht="12.75" x14ac:dyDescent="0.2">
      <c r="A155" s="101"/>
      <c r="B155" s="56"/>
      <c r="C155" s="44"/>
      <c r="D155" s="51"/>
      <c r="E155" s="55"/>
      <c r="F155" s="44"/>
      <c r="G155" s="53"/>
      <c r="H155" s="53"/>
      <c r="I155" s="46" t="str">
        <f t="shared" ca="1" si="1"/>
        <v xml:space="preserve"> - </v>
      </c>
      <c r="K155" s="8"/>
      <c r="N155" s="8"/>
    </row>
    <row r="156" spans="1:14" ht="12.75" x14ac:dyDescent="0.2">
      <c r="A156" s="101"/>
      <c r="B156" s="56"/>
      <c r="C156" s="44"/>
      <c r="D156" s="51"/>
      <c r="E156" s="55"/>
      <c r="F156" s="44"/>
      <c r="G156" s="53"/>
      <c r="H156" s="53"/>
      <c r="I156" s="46" t="str">
        <f t="shared" ca="1" si="1"/>
        <v xml:space="preserve"> - </v>
      </c>
      <c r="K156" s="8"/>
      <c r="N156" s="8"/>
    </row>
    <row r="157" spans="1:14" ht="12.75" x14ac:dyDescent="0.2">
      <c r="A157" s="99"/>
      <c r="B157" s="56"/>
      <c r="C157" s="44"/>
      <c r="D157" s="51"/>
      <c r="E157" s="55"/>
      <c r="F157" s="44"/>
      <c r="G157" s="53"/>
      <c r="H157" s="53"/>
      <c r="I157" s="46" t="str">
        <f t="shared" ca="1" si="1"/>
        <v xml:space="preserve"> - </v>
      </c>
      <c r="K157" s="8"/>
      <c r="N157" s="8"/>
    </row>
    <row r="158" spans="1:14" ht="12.75" x14ac:dyDescent="0.2">
      <c r="A158" s="66"/>
      <c r="B158" s="57"/>
      <c r="C158" s="67"/>
      <c r="D158" s="68"/>
      <c r="E158" s="69"/>
      <c r="F158" s="67"/>
      <c r="G158" s="70"/>
      <c r="H158" s="70"/>
      <c r="I158" s="71"/>
      <c r="K158" s="8"/>
      <c r="N158" s="8"/>
    </row>
    <row r="159" spans="1:14" ht="12.75" x14ac:dyDescent="0.2">
      <c r="G159" s="9">
        <f>SUBTOTAL(9, G16:G158)</f>
        <v>2175972.52</v>
      </c>
      <c r="H159" s="9">
        <f>SUBTOTAL(9, H16:H127)</f>
        <v>525379.83999999997</v>
      </c>
      <c r="K159" s="8"/>
      <c r="N159" s="8"/>
    </row>
    <row r="160" spans="1:14" ht="12.75" x14ac:dyDescent="0.2">
      <c r="G160" s="9">
        <f>G159-H159</f>
        <v>1650592.6800000002</v>
      </c>
      <c r="K160" s="8"/>
      <c r="N160" s="8"/>
    </row>
  </sheetData>
  <conditionalFormatting sqref="I15:I157">
    <cfRule type="cellIs" dxfId="70" priority="7" stopIfTrue="1" operator="lessThan">
      <formula>0</formula>
    </cfRule>
  </conditionalFormatting>
  <conditionalFormatting sqref="I3">
    <cfRule type="cellIs" dxfId="69" priority="5" stopIfTrue="1" operator="lessThan">
      <formula>0</formula>
    </cfRule>
  </conditionalFormatting>
  <dataValidations count="5">
    <dataValidation type="list" allowBlank="1" showInputMessage="1" showErrorMessage="1" sqref="D77 C34 D28:D33 D15 D91:D92 D35:D55 D58:D70">
      <formula1>payeeList</formula1>
    </dataValidation>
    <dataValidation type="list" allowBlank="1" showInputMessage="1" showErrorMessage="1" sqref="C15:C29 C31:C33 C91:C92 C35:C56 C59:C70">
      <formula1>numList</formula1>
    </dataValidation>
    <dataValidation type="list" allowBlank="1" showInputMessage="1" showErrorMessage="1" sqref="B96:B157 B49:B92 B94 A50:A94 A95:B95 A122:A125 A96:A97 A15:B48">
      <formula1>dateList</formula1>
    </dataValidation>
    <dataValidation type="list" allowBlank="1" showInputMessage="1" showErrorMessage="1" sqref="G34 F15:F125">
      <formula1>reconcileList</formula1>
    </dataValidation>
    <dataValidation type="list" allowBlank="1" showInputMessage="1" showErrorMessage="1" sqref="E77:E85 D34 E15 G94 G77:G85 G62:G75 E91:E92 E47:E53 E55:E75 E94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2D936C89-80D4-4314-BED5-6B0B972CAE1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8" id="{08E32E7A-34F0-4E27-89D7-4203CC05F3C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I15:I157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57"/>
  <sheetViews>
    <sheetView showGridLines="0" zoomScale="115" zoomScaleNormal="115" workbookViewId="0">
      <pane ySplit="14" topLeftCell="A87" activePane="bottomLeft" state="frozen"/>
      <selection activeCell="B18" sqref="B18"/>
      <selection pane="bottomLeft" activeCell="G22" sqref="G22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15.25" style="8" bestFit="1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42675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VLOOKUP(9E+100,Table13456789101112133456789101112[Balance],1)</f>
        <v>1503291.0440000005</v>
      </c>
      <c r="K3" s="16"/>
      <c r="N3" s="12">
        <f>IFERROR(LARGE(Table13456789101112133456789101112[[#All],[Cheque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SUMIF(Table13456789101112133456789101112[R],"=r",Table13456789101112133456789101112[Deposit,
Credit (+)])+SUMIF(Table13456789101112133456789101112[R],"=c",Table13456789101112133456789101112[Deposit,
Credit (+)])-SUMIF(Table13456789101112133456789101112[R],"=R",Table13456789101112133456789101112[Withdrawal,
Payment (-)])-SUMIF(Table13456789101112133456789101112[R],"=C",Table13456789101112133456789101112[Withdrawal,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156" t="s">
        <v>1281</v>
      </c>
      <c r="N14" s="12"/>
    </row>
    <row r="15" spans="1:15" s="23" customFormat="1" ht="12.75" x14ac:dyDescent="0.2">
      <c r="A15" s="33"/>
      <c r="B15" s="34"/>
      <c r="C15" s="35"/>
      <c r="D15" s="36" t="s">
        <v>1264</v>
      </c>
      <c r="E15" s="37"/>
      <c r="F15" s="35"/>
      <c r="G15" s="38">
        <v>0</v>
      </c>
      <c r="H15" s="38"/>
      <c r="I15" s="39">
        <f ca="1">Oct!I148</f>
        <v>212402.86000000025</v>
      </c>
      <c r="J15" s="154"/>
      <c r="K15" s="25"/>
      <c r="N15" s="40"/>
    </row>
    <row r="16" spans="1:15" s="23" customFormat="1" ht="12.75" x14ac:dyDescent="0.2">
      <c r="A16" s="34">
        <v>42675</v>
      </c>
      <c r="B16" s="34"/>
      <c r="C16" s="41" t="s">
        <v>1267</v>
      </c>
      <c r="D16" s="43" t="s">
        <v>25</v>
      </c>
      <c r="E16" s="43"/>
      <c r="F16" s="44"/>
      <c r="G16" s="38">
        <v>10667.84</v>
      </c>
      <c r="H16" s="38"/>
      <c r="I16" s="46">
        <f ca="1">IF(AND(ISBLANK(G16),ISBLANK(H16))," - ",OFFSET(I16,-1,0,1,1)+H16-G16)</f>
        <v>201735.02000000025</v>
      </c>
      <c r="J16" s="154"/>
      <c r="K16" s="25"/>
      <c r="N16" s="40"/>
    </row>
    <row r="17" spans="1:14" s="23" customFormat="1" ht="12.75" x14ac:dyDescent="0.2">
      <c r="A17" s="34">
        <v>42675</v>
      </c>
      <c r="B17" s="34"/>
      <c r="C17" s="41" t="s">
        <v>1252</v>
      </c>
      <c r="D17" s="43" t="s">
        <v>27</v>
      </c>
      <c r="E17" s="43"/>
      <c r="F17" s="44"/>
      <c r="G17" s="38">
        <v>170</v>
      </c>
      <c r="H17" s="38"/>
      <c r="I17" s="46">
        <f t="shared" ref="I17:I28" ca="1" si="0">IF(AND(ISBLANK(G17),ISBLANK(H17))," - ",OFFSET(I17,-1,0,1,1)+H17-G17)</f>
        <v>201565.02000000025</v>
      </c>
      <c r="J17" s="154"/>
      <c r="K17" s="25"/>
      <c r="N17" s="40"/>
    </row>
    <row r="18" spans="1:14" s="23" customFormat="1" ht="12.75" x14ac:dyDescent="0.2">
      <c r="A18" s="34">
        <v>42675</v>
      </c>
      <c r="B18" s="34"/>
      <c r="C18" s="35" t="s">
        <v>1253</v>
      </c>
      <c r="D18" s="43" t="s">
        <v>28</v>
      </c>
      <c r="E18" s="43"/>
      <c r="F18" s="35"/>
      <c r="G18" s="45">
        <v>253</v>
      </c>
      <c r="H18" s="45"/>
      <c r="I18" s="46">
        <f t="shared" ca="1" si="0"/>
        <v>201312.02000000025</v>
      </c>
      <c r="J18" s="154"/>
      <c r="K18" s="25"/>
      <c r="N18" s="40"/>
    </row>
    <row r="19" spans="1:14" s="23" customFormat="1" ht="12.75" x14ac:dyDescent="0.2">
      <c r="A19" s="34">
        <v>42677</v>
      </c>
      <c r="B19" s="34"/>
      <c r="C19" s="35" t="s">
        <v>1268</v>
      </c>
      <c r="D19" s="43" t="s">
        <v>529</v>
      </c>
      <c r="E19" s="43"/>
      <c r="F19" s="35"/>
      <c r="G19" s="38">
        <v>4200.67</v>
      </c>
      <c r="H19" s="38"/>
      <c r="I19" s="46">
        <f t="shared" ca="1" si="0"/>
        <v>197111.35000000024</v>
      </c>
      <c r="J19" s="154"/>
      <c r="K19" s="25"/>
      <c r="N19" s="40"/>
    </row>
    <row r="20" spans="1:14" s="23" customFormat="1" ht="12.75" x14ac:dyDescent="0.2">
      <c r="A20" s="34">
        <v>42677</v>
      </c>
      <c r="B20" s="34"/>
      <c r="C20" s="35" t="s">
        <v>1269</v>
      </c>
      <c r="D20" s="43" t="s">
        <v>28</v>
      </c>
      <c r="E20" s="43"/>
      <c r="F20" s="35"/>
      <c r="G20" s="38">
        <v>3299.33</v>
      </c>
      <c r="H20" s="38"/>
      <c r="I20" s="46">
        <f t="shared" ca="1" si="0"/>
        <v>193812.02000000025</v>
      </c>
      <c r="J20" s="154"/>
      <c r="K20" s="25"/>
      <c r="N20" s="40"/>
    </row>
    <row r="21" spans="1:14" s="23" customFormat="1" ht="25.5" x14ac:dyDescent="0.2">
      <c r="A21" s="34">
        <v>42677</v>
      </c>
      <c r="B21" s="34"/>
      <c r="C21" s="35" t="s">
        <v>1270</v>
      </c>
      <c r="D21" s="42" t="s">
        <v>1265</v>
      </c>
      <c r="E21" s="43"/>
      <c r="F21" s="64"/>
      <c r="G21" s="38">
        <v>18704.335999999999</v>
      </c>
      <c r="H21" s="65"/>
      <c r="I21" s="46">
        <f t="shared" ca="1" si="0"/>
        <v>175107.68400000024</v>
      </c>
      <c r="J21" s="154"/>
      <c r="K21" s="25"/>
      <c r="N21" s="40"/>
    </row>
    <row r="22" spans="1:14" s="23" customFormat="1" ht="12.75" x14ac:dyDescent="0.2">
      <c r="A22" s="34">
        <v>42678</v>
      </c>
      <c r="B22" s="34"/>
      <c r="C22" s="64" t="s">
        <v>1254</v>
      </c>
      <c r="D22" s="51" t="s">
        <v>55</v>
      </c>
      <c r="E22" s="43"/>
      <c r="F22" s="60"/>
      <c r="G22" s="65">
        <v>1978</v>
      </c>
      <c r="H22" s="62"/>
      <c r="I22" s="46">
        <f t="shared" ca="1" si="0"/>
        <v>173129.68400000024</v>
      </c>
      <c r="J22" s="154"/>
      <c r="K22" s="25"/>
      <c r="N22" s="40"/>
    </row>
    <row r="23" spans="1:14" s="23" customFormat="1" ht="12.75" x14ac:dyDescent="0.2">
      <c r="A23" s="34">
        <v>42678</v>
      </c>
      <c r="B23" s="34"/>
      <c r="C23" s="44" t="s">
        <v>1255</v>
      </c>
      <c r="D23" s="43" t="s">
        <v>1266</v>
      </c>
      <c r="E23" s="43"/>
      <c r="F23" s="44"/>
      <c r="G23" s="62">
        <v>4750</v>
      </c>
      <c r="H23" s="45"/>
      <c r="I23" s="46">
        <f t="shared" ca="1" si="0"/>
        <v>168379.68400000024</v>
      </c>
      <c r="J23" s="154"/>
      <c r="K23" s="25"/>
      <c r="N23" s="40"/>
    </row>
    <row r="24" spans="1:14" s="23" customFormat="1" ht="12.75" x14ac:dyDescent="0.2">
      <c r="A24" s="34">
        <v>42678</v>
      </c>
      <c r="B24" s="34"/>
      <c r="C24" s="44" t="s">
        <v>1271</v>
      </c>
      <c r="D24" s="43" t="s">
        <v>488</v>
      </c>
      <c r="E24" s="43"/>
      <c r="F24" s="44"/>
      <c r="G24" s="45">
        <v>2000</v>
      </c>
      <c r="H24" s="45"/>
      <c r="I24" s="46">
        <f t="shared" ca="1" si="0"/>
        <v>166379.68400000024</v>
      </c>
      <c r="J24" s="154"/>
      <c r="K24" s="25"/>
      <c r="N24" s="40"/>
    </row>
    <row r="25" spans="1:14" s="23" customFormat="1" ht="12.75" x14ac:dyDescent="0.2">
      <c r="A25" s="34">
        <v>42678</v>
      </c>
      <c r="B25" s="34"/>
      <c r="C25" s="44" t="s">
        <v>1272</v>
      </c>
      <c r="D25" s="61" t="s">
        <v>78</v>
      </c>
      <c r="E25" s="43"/>
      <c r="F25" s="60"/>
      <c r="G25" s="45">
        <v>2850.6</v>
      </c>
      <c r="H25" s="62"/>
      <c r="I25" s="46">
        <f t="shared" ca="1" si="0"/>
        <v>163529.08400000024</v>
      </c>
      <c r="J25" s="154"/>
      <c r="K25" s="25"/>
      <c r="N25" s="40"/>
    </row>
    <row r="26" spans="1:14" s="23" customFormat="1" ht="12.75" x14ac:dyDescent="0.2">
      <c r="A26" s="34">
        <v>42678</v>
      </c>
      <c r="B26" s="34"/>
      <c r="C26" s="60" t="s">
        <v>1273</v>
      </c>
      <c r="D26" s="42" t="s">
        <v>615</v>
      </c>
      <c r="E26" s="43"/>
      <c r="F26" s="41"/>
      <c r="G26" s="62">
        <v>90</v>
      </c>
      <c r="H26" s="38"/>
      <c r="I26" s="46">
        <f t="shared" ca="1" si="0"/>
        <v>163439.08400000024</v>
      </c>
      <c r="J26" s="154"/>
      <c r="K26" s="25"/>
      <c r="N26" s="40"/>
    </row>
    <row r="27" spans="1:14" s="23" customFormat="1" ht="12.75" x14ac:dyDescent="0.2">
      <c r="A27" s="34">
        <v>42678</v>
      </c>
      <c r="B27" s="34"/>
      <c r="C27" s="41" t="s">
        <v>1274</v>
      </c>
      <c r="D27" s="42" t="s">
        <v>80</v>
      </c>
      <c r="E27" s="43"/>
      <c r="F27" s="41"/>
      <c r="G27" s="38">
        <v>180</v>
      </c>
      <c r="H27" s="38"/>
      <c r="I27" s="46">
        <f t="shared" ca="1" si="0"/>
        <v>163259.08400000024</v>
      </c>
      <c r="J27" s="154"/>
      <c r="K27" s="25"/>
      <c r="N27" s="40"/>
    </row>
    <row r="28" spans="1:14" s="23" customFormat="1" ht="12.75" x14ac:dyDescent="0.2">
      <c r="A28" s="34">
        <v>42689</v>
      </c>
      <c r="B28" s="34"/>
      <c r="C28" s="41" t="s">
        <v>1286</v>
      </c>
      <c r="D28" s="42" t="s">
        <v>1282</v>
      </c>
      <c r="E28" s="43"/>
      <c r="F28" s="41"/>
      <c r="G28" s="38">
        <v>9.16</v>
      </c>
      <c r="H28" s="38"/>
      <c r="I28" s="46">
        <f t="shared" ca="1" si="0"/>
        <v>163249.92400000023</v>
      </c>
      <c r="J28" s="154"/>
      <c r="K28" s="25">
        <f ca="1">I27-I38</f>
        <v>41927.430000000022</v>
      </c>
      <c r="N28" s="40"/>
    </row>
    <row r="29" spans="1:14" s="23" customFormat="1" ht="12.75" x14ac:dyDescent="0.2">
      <c r="A29" s="34">
        <v>42689</v>
      </c>
      <c r="B29" s="34"/>
      <c r="C29" s="41" t="s">
        <v>1287</v>
      </c>
      <c r="D29" s="42" t="s">
        <v>1203</v>
      </c>
      <c r="E29" s="43"/>
      <c r="F29" s="41"/>
      <c r="G29" s="47">
        <v>8255.2800000000007</v>
      </c>
      <c r="H29" s="38"/>
      <c r="I29" s="46">
        <f t="shared" ref="I29:I98" ca="1" si="1">IF(AND(ISBLANK(G29),ISBLANK(H29))," - ",OFFSET(I29,-1,0,1,1)+H29-G29)</f>
        <v>154994.64400000023</v>
      </c>
      <c r="J29" s="154"/>
      <c r="K29" s="25"/>
      <c r="N29" s="40"/>
    </row>
    <row r="30" spans="1:14" s="23" customFormat="1" ht="25.5" x14ac:dyDescent="0.2">
      <c r="A30" s="34">
        <v>42689</v>
      </c>
      <c r="B30" s="34"/>
      <c r="C30" s="41" t="s">
        <v>1288</v>
      </c>
      <c r="D30" s="42" t="s">
        <v>1283</v>
      </c>
      <c r="E30" s="43"/>
      <c r="F30" s="41"/>
      <c r="G30" s="38">
        <v>583</v>
      </c>
      <c r="H30" s="38"/>
      <c r="I30" s="46">
        <f t="shared" ca="1" si="1"/>
        <v>154411.64400000023</v>
      </c>
      <c r="J30" s="154"/>
      <c r="K30" s="25"/>
      <c r="N30" s="40"/>
    </row>
    <row r="31" spans="1:14" s="23" customFormat="1" ht="12.75" x14ac:dyDescent="0.2">
      <c r="A31" s="34">
        <v>42689</v>
      </c>
      <c r="B31" s="34"/>
      <c r="C31" s="41" t="s">
        <v>1289</v>
      </c>
      <c r="D31" s="42" t="s">
        <v>79</v>
      </c>
      <c r="E31" s="43"/>
      <c r="F31" s="41"/>
      <c r="G31" s="38">
        <v>738.35</v>
      </c>
      <c r="H31" s="38"/>
      <c r="I31" s="46">
        <f t="shared" ca="1" si="1"/>
        <v>153673.29400000023</v>
      </c>
      <c r="J31" s="154"/>
      <c r="K31" s="25">
        <v>155074.04</v>
      </c>
      <c r="N31" s="40"/>
    </row>
    <row r="32" spans="1:14" s="23" customFormat="1" ht="12.75" x14ac:dyDescent="0.2">
      <c r="A32" s="34">
        <v>42689</v>
      </c>
      <c r="B32" s="34"/>
      <c r="C32" s="41" t="s">
        <v>1290</v>
      </c>
      <c r="D32" s="42" t="s">
        <v>79</v>
      </c>
      <c r="E32" s="43"/>
      <c r="F32" s="35"/>
      <c r="G32" s="38">
        <v>1020.1</v>
      </c>
      <c r="H32" s="38"/>
      <c r="I32" s="46">
        <f t="shared" ca="1" si="1"/>
        <v>152653.19400000022</v>
      </c>
      <c r="J32" s="154"/>
      <c r="K32" s="25"/>
      <c r="N32" s="40"/>
    </row>
    <row r="33" spans="1:14" s="23" customFormat="1" ht="12.75" x14ac:dyDescent="0.2">
      <c r="A33" s="34">
        <v>42689</v>
      </c>
      <c r="B33" s="34"/>
      <c r="C33" s="49" t="s">
        <v>1291</v>
      </c>
      <c r="D33" s="37" t="s">
        <v>79</v>
      </c>
      <c r="E33" s="43"/>
      <c r="F33" s="35"/>
      <c r="G33" s="50">
        <v>12.2</v>
      </c>
      <c r="H33" s="38"/>
      <c r="I33" s="46">
        <f t="shared" ca="1" si="1"/>
        <v>152640.99400000021</v>
      </c>
      <c r="J33" s="154"/>
      <c r="K33" s="25"/>
      <c r="N33" s="48"/>
    </row>
    <row r="34" spans="1:14" s="23" customFormat="1" ht="12.75" x14ac:dyDescent="0.2">
      <c r="A34" s="34">
        <v>42689</v>
      </c>
      <c r="B34" s="34"/>
      <c r="C34" s="35" t="s">
        <v>1292</v>
      </c>
      <c r="D34" s="36" t="s">
        <v>1284</v>
      </c>
      <c r="E34" s="43"/>
      <c r="F34" s="35"/>
      <c r="G34" s="38">
        <v>1665</v>
      </c>
      <c r="H34" s="38"/>
      <c r="I34" s="46">
        <f t="shared" ca="1" si="1"/>
        <v>150975.99400000021</v>
      </c>
      <c r="J34" s="154"/>
      <c r="K34" s="25">
        <f ca="1">K31-I38</f>
        <v>33742.385999999795</v>
      </c>
      <c r="N34" s="8"/>
    </row>
    <row r="35" spans="1:14" s="23" customFormat="1" ht="12.75" x14ac:dyDescent="0.2">
      <c r="A35" s="34">
        <v>42689</v>
      </c>
      <c r="B35" s="34"/>
      <c r="C35" s="35" t="s">
        <v>1293</v>
      </c>
      <c r="D35" s="36" t="s">
        <v>1285</v>
      </c>
      <c r="E35" s="43"/>
      <c r="F35" s="35"/>
      <c r="G35" s="157">
        <v>10443.06</v>
      </c>
      <c r="H35" s="38"/>
      <c r="I35" s="46">
        <f t="shared" ca="1" si="1"/>
        <v>140532.93400000021</v>
      </c>
      <c r="J35" s="154"/>
      <c r="K35" s="25"/>
      <c r="N35" s="8"/>
    </row>
    <row r="36" spans="1:14" s="23" customFormat="1" ht="12.75" x14ac:dyDescent="0.2">
      <c r="A36" s="34"/>
      <c r="B36" s="34"/>
      <c r="C36" s="35"/>
      <c r="D36" s="36" t="s">
        <v>64</v>
      </c>
      <c r="E36" s="43"/>
      <c r="F36" s="35"/>
      <c r="G36" s="157">
        <v>20000</v>
      </c>
      <c r="H36" s="38"/>
      <c r="I36" s="46">
        <f t="shared" ca="1" si="1"/>
        <v>120532.93400000021</v>
      </c>
      <c r="J36" s="154"/>
      <c r="K36" s="25"/>
      <c r="N36" s="8"/>
    </row>
    <row r="37" spans="1:14" s="23" customFormat="1" ht="12.75" x14ac:dyDescent="0.2">
      <c r="A37" s="34">
        <v>42689</v>
      </c>
      <c r="B37" s="34"/>
      <c r="C37" s="35" t="s">
        <v>1294</v>
      </c>
      <c r="D37" s="36" t="s">
        <v>1295</v>
      </c>
      <c r="E37" s="43"/>
      <c r="F37" s="35"/>
      <c r="G37" s="38"/>
      <c r="H37" s="157">
        <v>800</v>
      </c>
      <c r="I37" s="46">
        <f t="shared" ca="1" si="1"/>
        <v>121332.93400000021</v>
      </c>
      <c r="J37" s="154"/>
      <c r="K37" s="25"/>
      <c r="N37" s="8"/>
    </row>
    <row r="38" spans="1:14" s="23" customFormat="1" ht="12.75" x14ac:dyDescent="0.2">
      <c r="A38" s="34"/>
      <c r="B38" s="34"/>
      <c r="C38" s="35"/>
      <c r="D38" s="36"/>
      <c r="E38" s="43"/>
      <c r="F38" s="35"/>
      <c r="G38" s="157">
        <v>1.28</v>
      </c>
      <c r="H38" s="38"/>
      <c r="I38" s="46">
        <f t="shared" ca="1" si="1"/>
        <v>121331.65400000021</v>
      </c>
      <c r="J38" s="154"/>
      <c r="K38" s="25"/>
      <c r="N38" s="8"/>
    </row>
    <row r="39" spans="1:14" s="23" customFormat="1" ht="12.75" x14ac:dyDescent="0.2">
      <c r="A39" s="34">
        <v>42695</v>
      </c>
      <c r="B39" s="34"/>
      <c r="C39" s="35" t="s">
        <v>225</v>
      </c>
      <c r="D39" s="36" t="s">
        <v>464</v>
      </c>
      <c r="E39" s="43"/>
      <c r="F39" s="35"/>
      <c r="G39" s="157">
        <v>33725.61</v>
      </c>
      <c r="H39" s="38"/>
      <c r="I39" s="46">
        <f t="shared" ca="1" si="1"/>
        <v>87606.044000000213</v>
      </c>
      <c r="J39" s="154"/>
      <c r="K39" s="25"/>
      <c r="N39" s="8"/>
    </row>
    <row r="40" spans="1:14" s="23" customFormat="1" ht="12.75" x14ac:dyDescent="0.2">
      <c r="A40" s="34">
        <v>42695</v>
      </c>
      <c r="B40" s="34"/>
      <c r="C40" s="35" t="s">
        <v>1292</v>
      </c>
      <c r="D40" s="36" t="s">
        <v>430</v>
      </c>
      <c r="E40" s="43"/>
      <c r="F40" s="35"/>
      <c r="G40" s="157">
        <v>1300</v>
      </c>
      <c r="H40" s="38"/>
      <c r="I40" s="46">
        <f t="shared" ca="1" si="1"/>
        <v>86306.044000000213</v>
      </c>
      <c r="J40" s="154"/>
      <c r="K40" s="25"/>
      <c r="N40" s="8"/>
    </row>
    <row r="41" spans="1:14" s="23" customFormat="1" ht="12.75" x14ac:dyDescent="0.2">
      <c r="A41" s="34">
        <v>42695</v>
      </c>
      <c r="B41" s="34"/>
      <c r="C41" s="35" t="s">
        <v>1293</v>
      </c>
      <c r="D41" s="42" t="s">
        <v>1296</v>
      </c>
      <c r="E41" s="43"/>
      <c r="F41" s="41"/>
      <c r="G41" s="157">
        <v>2215.4</v>
      </c>
      <c r="H41" s="38"/>
      <c r="I41" s="46">
        <f t="shared" ca="1" si="1"/>
        <v>84090.644000000219</v>
      </c>
      <c r="J41" s="154"/>
      <c r="K41" s="25"/>
      <c r="N41" s="8"/>
    </row>
    <row r="42" spans="1:14" s="23" customFormat="1" ht="12.75" x14ac:dyDescent="0.2">
      <c r="A42" s="34">
        <v>42695</v>
      </c>
      <c r="B42" s="34"/>
      <c r="C42" s="41" t="s">
        <v>1303</v>
      </c>
      <c r="D42" s="42" t="s">
        <v>261</v>
      </c>
      <c r="E42" s="43"/>
      <c r="F42" s="41"/>
      <c r="G42" s="157">
        <v>288</v>
      </c>
      <c r="H42" s="38"/>
      <c r="I42" s="46">
        <f t="shared" ca="1" si="1"/>
        <v>83802.644000000219</v>
      </c>
      <c r="J42" s="154"/>
      <c r="K42" s="25"/>
      <c r="N42" s="8"/>
    </row>
    <row r="43" spans="1:14" s="23" customFormat="1" ht="12.75" x14ac:dyDescent="0.2">
      <c r="A43" s="34">
        <v>42695</v>
      </c>
      <c r="B43" s="34"/>
      <c r="C43" s="41" t="s">
        <v>1304</v>
      </c>
      <c r="D43" s="36" t="s">
        <v>50</v>
      </c>
      <c r="E43" s="43"/>
      <c r="F43" s="35"/>
      <c r="G43" s="157">
        <v>700</v>
      </c>
      <c r="H43" s="38"/>
      <c r="I43" s="46">
        <f t="shared" ca="1" si="1"/>
        <v>83102.644000000219</v>
      </c>
      <c r="J43" s="154"/>
      <c r="K43" s="25"/>
      <c r="N43" s="8"/>
    </row>
    <row r="44" spans="1:14" s="23" customFormat="1" ht="12.75" x14ac:dyDescent="0.2">
      <c r="A44" s="34">
        <v>42695</v>
      </c>
      <c r="B44" s="117"/>
      <c r="C44" s="118" t="s">
        <v>1305</v>
      </c>
      <c r="D44" s="119" t="s">
        <v>180</v>
      </c>
      <c r="E44" s="129"/>
      <c r="F44" s="118"/>
      <c r="G44" s="158">
        <v>2297.83</v>
      </c>
      <c r="H44" s="121"/>
      <c r="I44" s="46">
        <f t="shared" ca="1" si="1"/>
        <v>80804.814000000217</v>
      </c>
      <c r="J44" s="154"/>
      <c r="K44" s="25"/>
      <c r="N44" s="8"/>
    </row>
    <row r="45" spans="1:14" ht="12.75" x14ac:dyDescent="0.2">
      <c r="A45" s="34">
        <v>42695</v>
      </c>
      <c r="B45" s="34"/>
      <c r="C45" s="118" t="s">
        <v>1306</v>
      </c>
      <c r="D45" s="36" t="s">
        <v>1297</v>
      </c>
      <c r="E45" s="37"/>
      <c r="F45" s="41"/>
      <c r="G45" s="157">
        <v>209.62</v>
      </c>
      <c r="H45" s="38"/>
      <c r="I45" s="46">
        <f t="shared" ca="1" si="1"/>
        <v>80595.194000000221</v>
      </c>
      <c r="J45" s="155"/>
      <c r="N45" s="8"/>
    </row>
    <row r="46" spans="1:14" ht="25.5" x14ac:dyDescent="0.2">
      <c r="A46" s="34">
        <v>42695</v>
      </c>
      <c r="B46" s="34"/>
      <c r="C46" s="35" t="s">
        <v>1307</v>
      </c>
      <c r="D46" s="36" t="s">
        <v>1283</v>
      </c>
      <c r="E46" s="37"/>
      <c r="F46" s="41"/>
      <c r="G46" s="157">
        <v>2777.2</v>
      </c>
      <c r="H46" s="38"/>
      <c r="I46" s="46">
        <f t="shared" ca="1" si="1"/>
        <v>77817.994000000224</v>
      </c>
      <c r="J46" s="155"/>
      <c r="N46" s="8"/>
    </row>
    <row r="47" spans="1:14" ht="12.75" x14ac:dyDescent="0.2">
      <c r="A47" s="56">
        <v>42695</v>
      </c>
      <c r="B47" s="34"/>
      <c r="C47" s="41" t="s">
        <v>1308</v>
      </c>
      <c r="D47" s="36" t="s">
        <v>269</v>
      </c>
      <c r="E47" s="37"/>
      <c r="F47" s="35"/>
      <c r="G47" s="153">
        <v>2693.48</v>
      </c>
      <c r="H47" s="47"/>
      <c r="I47" s="46">
        <f t="shared" ca="1" si="1"/>
        <v>75124.514000000228</v>
      </c>
      <c r="J47" s="155"/>
      <c r="N47" s="8"/>
    </row>
    <row r="48" spans="1:14" ht="12.75" x14ac:dyDescent="0.2">
      <c r="A48" s="34">
        <v>42695</v>
      </c>
      <c r="B48" s="34"/>
      <c r="C48" s="41" t="s">
        <v>1309</v>
      </c>
      <c r="D48" s="42" t="s">
        <v>251</v>
      </c>
      <c r="E48" s="37"/>
      <c r="F48" s="35"/>
      <c r="G48" s="157">
        <v>636</v>
      </c>
      <c r="H48" s="38"/>
      <c r="I48" s="46">
        <f t="shared" ca="1" si="1"/>
        <v>74488.514000000228</v>
      </c>
      <c r="J48" s="155"/>
      <c r="N48" s="8"/>
    </row>
    <row r="49" spans="1:14" ht="12.75" x14ac:dyDescent="0.2">
      <c r="A49" s="34">
        <v>42695</v>
      </c>
      <c r="B49" s="34"/>
      <c r="C49" s="35" t="s">
        <v>1310</v>
      </c>
      <c r="D49" s="36" t="s">
        <v>1298</v>
      </c>
      <c r="E49" s="37"/>
      <c r="F49" s="35"/>
      <c r="G49" s="157">
        <v>6825</v>
      </c>
      <c r="H49" s="38"/>
      <c r="I49" s="46">
        <f t="shared" ca="1" si="1"/>
        <v>67663.514000000228</v>
      </c>
      <c r="J49" s="155"/>
      <c r="K49" s="9">
        <v>1086999.8730400002</v>
      </c>
      <c r="N49" s="8"/>
    </row>
    <row r="50" spans="1:14" s="23" customFormat="1" ht="12.75" x14ac:dyDescent="0.2">
      <c r="A50" s="34">
        <v>42695</v>
      </c>
      <c r="B50" s="34"/>
      <c r="C50" s="41" t="s">
        <v>1311</v>
      </c>
      <c r="D50" s="36" t="s">
        <v>1299</v>
      </c>
      <c r="E50" s="37"/>
      <c r="F50" s="35"/>
      <c r="G50" s="157">
        <v>6105.6</v>
      </c>
      <c r="H50" s="38"/>
      <c r="I50" s="46">
        <f t="shared" ca="1" si="1"/>
        <v>61557.91400000023</v>
      </c>
      <c r="J50" s="154"/>
      <c r="K50" s="25">
        <v>521078.49424000015</v>
      </c>
      <c r="N50" s="8"/>
    </row>
    <row r="51" spans="1:14" ht="12.75" x14ac:dyDescent="0.2">
      <c r="A51" s="34">
        <v>42695</v>
      </c>
      <c r="B51" s="34"/>
      <c r="C51" s="35" t="s">
        <v>1312</v>
      </c>
      <c r="D51" s="36" t="s">
        <v>60</v>
      </c>
      <c r="E51" s="37"/>
      <c r="F51" s="35"/>
      <c r="G51" s="157">
        <v>360</v>
      </c>
      <c r="H51" s="38"/>
      <c r="I51" s="46">
        <f t="shared" ca="1" si="1"/>
        <v>61197.91400000023</v>
      </c>
      <c r="J51" s="155"/>
      <c r="K51" s="9">
        <f>K49-K50</f>
        <v>565921.37880000006</v>
      </c>
      <c r="N51" s="8"/>
    </row>
    <row r="52" spans="1:14" ht="12.75" x14ac:dyDescent="0.2">
      <c r="A52" s="34">
        <v>42695</v>
      </c>
      <c r="B52" s="34"/>
      <c r="C52" s="35" t="s">
        <v>1313</v>
      </c>
      <c r="D52" s="51" t="s">
        <v>61</v>
      </c>
      <c r="E52" s="43"/>
      <c r="F52" s="44"/>
      <c r="G52" s="157">
        <v>270</v>
      </c>
      <c r="H52" s="45"/>
      <c r="I52" s="46">
        <f t="shared" ca="1" si="1"/>
        <v>60927.91400000023</v>
      </c>
      <c r="J52" s="155"/>
      <c r="N52" s="8"/>
    </row>
    <row r="53" spans="1:14" ht="12.75" x14ac:dyDescent="0.2">
      <c r="A53" s="34">
        <v>42696</v>
      </c>
      <c r="B53" s="34"/>
      <c r="C53" s="35" t="s">
        <v>1314</v>
      </c>
      <c r="D53" s="42" t="s">
        <v>485</v>
      </c>
      <c r="E53" s="37"/>
      <c r="F53" s="41"/>
      <c r="G53" s="157">
        <v>915</v>
      </c>
      <c r="H53" s="38"/>
      <c r="I53" s="46">
        <f t="shared" ca="1" si="1"/>
        <v>60012.91400000023</v>
      </c>
      <c r="J53" s="155"/>
      <c r="N53" s="8"/>
    </row>
    <row r="54" spans="1:14" ht="12.75" x14ac:dyDescent="0.2">
      <c r="A54" s="34">
        <v>42696</v>
      </c>
      <c r="B54" s="34"/>
      <c r="C54" s="44" t="s">
        <v>1315</v>
      </c>
      <c r="D54" s="42" t="s">
        <v>178</v>
      </c>
      <c r="E54" s="37"/>
      <c r="F54" s="35"/>
      <c r="G54" s="157">
        <v>3922</v>
      </c>
      <c r="H54" s="47"/>
      <c r="I54" s="46">
        <f t="shared" ca="1" si="1"/>
        <v>56090.91400000023</v>
      </c>
      <c r="J54" s="155"/>
      <c r="N54" s="8"/>
    </row>
    <row r="55" spans="1:14" ht="12.75" x14ac:dyDescent="0.2">
      <c r="A55" s="34">
        <v>42696</v>
      </c>
      <c r="B55" s="34"/>
      <c r="C55" s="41" t="s">
        <v>1316</v>
      </c>
      <c r="D55" s="42" t="s">
        <v>680</v>
      </c>
      <c r="E55" s="37"/>
      <c r="F55" s="35"/>
      <c r="G55" s="157">
        <v>75.8</v>
      </c>
      <c r="H55" s="38"/>
      <c r="I55" s="46">
        <f t="shared" ca="1" si="1"/>
        <v>56015.114000000227</v>
      </c>
      <c r="J55" s="155"/>
      <c r="N55" s="8"/>
    </row>
    <row r="56" spans="1:14" ht="12.75" x14ac:dyDescent="0.2">
      <c r="A56" s="34">
        <v>42696</v>
      </c>
      <c r="B56" s="34"/>
      <c r="C56" s="41" t="s">
        <v>1317</v>
      </c>
      <c r="D56" s="36" t="s">
        <v>67</v>
      </c>
      <c r="E56" s="37"/>
      <c r="F56" s="35"/>
      <c r="G56" s="157">
        <v>5.6</v>
      </c>
      <c r="H56" s="38"/>
      <c r="I56" s="46">
        <f t="shared" ca="1" si="1"/>
        <v>56009.514000000228</v>
      </c>
      <c r="J56" s="155"/>
      <c r="N56" s="8"/>
    </row>
    <row r="57" spans="1:14" ht="12.75" x14ac:dyDescent="0.2">
      <c r="A57" s="34">
        <v>42696</v>
      </c>
      <c r="B57" s="34"/>
      <c r="C57" s="35" t="s">
        <v>1318</v>
      </c>
      <c r="D57" s="36" t="s">
        <v>879</v>
      </c>
      <c r="E57" s="37"/>
      <c r="F57" s="35"/>
      <c r="G57" s="157">
        <v>254.4</v>
      </c>
      <c r="H57" s="38"/>
      <c r="I57" s="46">
        <f t="shared" ca="1" si="1"/>
        <v>55755.114000000227</v>
      </c>
      <c r="J57" s="155"/>
      <c r="N57" s="8"/>
    </row>
    <row r="58" spans="1:14" ht="12.75" x14ac:dyDescent="0.2">
      <c r="A58" s="34">
        <v>42696</v>
      </c>
      <c r="B58" s="130"/>
      <c r="C58" s="131" t="s">
        <v>1319</v>
      </c>
      <c r="D58" s="132" t="s">
        <v>1300</v>
      </c>
      <c r="E58" s="133"/>
      <c r="F58" s="131"/>
      <c r="G58" s="159">
        <v>2000</v>
      </c>
      <c r="H58" s="135"/>
      <c r="I58" s="46">
        <f t="shared" ca="1" si="1"/>
        <v>53755.114000000227</v>
      </c>
      <c r="J58" s="155"/>
      <c r="N58" s="8"/>
    </row>
    <row r="59" spans="1:14" ht="24" x14ac:dyDescent="0.2">
      <c r="A59" s="34">
        <v>42696</v>
      </c>
      <c r="B59" s="117"/>
      <c r="C59" s="35" t="s">
        <v>1320</v>
      </c>
      <c r="D59" s="119" t="s">
        <v>488</v>
      </c>
      <c r="E59" s="120"/>
      <c r="F59" s="118"/>
      <c r="G59" s="158">
        <v>2000</v>
      </c>
      <c r="H59" s="38"/>
      <c r="I59" s="46">
        <f t="shared" ca="1" si="1"/>
        <v>51755.114000000227</v>
      </c>
      <c r="J59" s="155"/>
      <c r="N59" s="8"/>
    </row>
    <row r="60" spans="1:14" ht="12.75" x14ac:dyDescent="0.2">
      <c r="A60" s="34">
        <v>42696</v>
      </c>
      <c r="B60" s="34"/>
      <c r="C60" s="118" t="s">
        <v>1321</v>
      </c>
      <c r="D60" s="36" t="s">
        <v>277</v>
      </c>
      <c r="E60" s="37"/>
      <c r="F60" s="35"/>
      <c r="G60" s="157">
        <v>3646.4</v>
      </c>
      <c r="H60" s="38"/>
      <c r="I60" s="46">
        <f t="shared" ca="1" si="1"/>
        <v>48108.714000000225</v>
      </c>
      <c r="J60" s="155"/>
      <c r="N60" s="8"/>
    </row>
    <row r="61" spans="1:14" ht="12.75" x14ac:dyDescent="0.2">
      <c r="A61" s="34">
        <v>42696</v>
      </c>
      <c r="B61" s="34"/>
      <c r="C61" s="35" t="s">
        <v>1322</v>
      </c>
      <c r="D61" s="36" t="s">
        <v>163</v>
      </c>
      <c r="E61" s="37"/>
      <c r="F61" s="35"/>
      <c r="G61" s="157">
        <v>5022.28</v>
      </c>
      <c r="H61" s="38"/>
      <c r="I61" s="46">
        <f t="shared" ca="1" si="1"/>
        <v>43086.434000000227</v>
      </c>
      <c r="J61" s="155"/>
      <c r="N61" s="8"/>
    </row>
    <row r="62" spans="1:14" ht="12.75" x14ac:dyDescent="0.2">
      <c r="A62" s="34">
        <v>42696</v>
      </c>
      <c r="B62" s="34"/>
      <c r="C62" s="35" t="s">
        <v>1323</v>
      </c>
      <c r="D62" s="36" t="s">
        <v>279</v>
      </c>
      <c r="E62" s="37"/>
      <c r="F62" s="35"/>
      <c r="G62" s="157">
        <v>895.8</v>
      </c>
      <c r="H62" s="38"/>
      <c r="I62" s="46">
        <f t="shared" ca="1" si="1"/>
        <v>42190.634000000224</v>
      </c>
      <c r="J62" s="155"/>
      <c r="N62" s="8"/>
    </row>
    <row r="63" spans="1:14" ht="25.5" x14ac:dyDescent="0.2">
      <c r="A63" s="34">
        <v>42696</v>
      </c>
      <c r="B63" s="34"/>
      <c r="C63" s="35" t="s">
        <v>1324</v>
      </c>
      <c r="D63" s="36" t="s">
        <v>71</v>
      </c>
      <c r="E63" s="37"/>
      <c r="F63" s="35"/>
      <c r="G63" s="157">
        <v>1270.94</v>
      </c>
      <c r="H63" s="38"/>
      <c r="I63" s="46">
        <f t="shared" ca="1" si="1"/>
        <v>40919.694000000221</v>
      </c>
      <c r="J63" s="155"/>
      <c r="N63" s="8"/>
    </row>
    <row r="64" spans="1:14" ht="12.75" x14ac:dyDescent="0.2">
      <c r="A64" s="34">
        <v>42696</v>
      </c>
      <c r="B64" s="34"/>
      <c r="C64" s="41" t="s">
        <v>1325</v>
      </c>
      <c r="D64" s="42" t="s">
        <v>80</v>
      </c>
      <c r="E64" s="37"/>
      <c r="F64" s="35"/>
      <c r="G64" s="157">
        <v>360</v>
      </c>
      <c r="H64" s="38"/>
      <c r="I64" s="46">
        <f t="shared" ca="1" si="1"/>
        <v>40559.694000000221</v>
      </c>
      <c r="J64" s="155"/>
      <c r="N64" s="8"/>
    </row>
    <row r="65" spans="1:14" ht="25.5" x14ac:dyDescent="0.2">
      <c r="A65" s="34">
        <v>42696</v>
      </c>
      <c r="B65" s="34"/>
      <c r="C65" s="35" t="s">
        <v>1326</v>
      </c>
      <c r="D65" s="36" t="s">
        <v>78</v>
      </c>
      <c r="E65" s="37"/>
      <c r="F65" s="41"/>
      <c r="G65" s="157">
        <v>5677.64</v>
      </c>
      <c r="H65" s="38"/>
      <c r="I65" s="46">
        <f t="shared" ca="1" si="1"/>
        <v>34882.054000000222</v>
      </c>
      <c r="J65" s="155"/>
      <c r="N65" s="8"/>
    </row>
    <row r="66" spans="1:14" ht="12.75" x14ac:dyDescent="0.2">
      <c r="A66" s="34">
        <v>42696</v>
      </c>
      <c r="B66" s="34"/>
      <c r="C66" s="35" t="s">
        <v>1327</v>
      </c>
      <c r="D66" s="36" t="s">
        <v>86</v>
      </c>
      <c r="E66" s="37"/>
      <c r="F66" s="35"/>
      <c r="G66" s="157">
        <v>207.8</v>
      </c>
      <c r="H66" s="38"/>
      <c r="I66" s="46">
        <f t="shared" ca="1" si="1"/>
        <v>34674.254000000219</v>
      </c>
      <c r="J66" s="155"/>
      <c r="N66" s="8"/>
    </row>
    <row r="67" spans="1:14" ht="12.75" x14ac:dyDescent="0.2">
      <c r="A67" s="34">
        <v>42696</v>
      </c>
      <c r="B67" s="34"/>
      <c r="C67" s="35" t="s">
        <v>1328</v>
      </c>
      <c r="D67" s="36" t="s">
        <v>1333</v>
      </c>
      <c r="E67" s="37"/>
      <c r="F67" s="35"/>
      <c r="G67" s="157">
        <v>2820</v>
      </c>
      <c r="H67" s="38"/>
      <c r="I67" s="46">
        <f t="shared" ca="1" si="1"/>
        <v>31854.254000000219</v>
      </c>
      <c r="J67" s="155"/>
      <c r="N67" s="8"/>
    </row>
    <row r="68" spans="1:14" ht="12.75" x14ac:dyDescent="0.2">
      <c r="A68" s="34">
        <v>42696</v>
      </c>
      <c r="B68" s="34"/>
      <c r="C68" s="35" t="s">
        <v>1329</v>
      </c>
      <c r="D68" s="36" t="s">
        <v>179</v>
      </c>
      <c r="E68" s="37"/>
      <c r="F68" s="35"/>
      <c r="G68" s="157">
        <v>42</v>
      </c>
      <c r="H68" s="38"/>
      <c r="I68" s="46">
        <f t="shared" ca="1" si="1"/>
        <v>31812.254000000219</v>
      </c>
      <c r="J68" s="155"/>
      <c r="N68" s="8"/>
    </row>
    <row r="69" spans="1:14" ht="12.75" x14ac:dyDescent="0.2">
      <c r="A69" s="34">
        <v>42696</v>
      </c>
      <c r="B69" s="34"/>
      <c r="C69" s="41" t="s">
        <v>1330</v>
      </c>
      <c r="D69" s="42" t="s">
        <v>460</v>
      </c>
      <c r="E69" s="37"/>
      <c r="F69" s="35"/>
      <c r="G69" s="157">
        <v>136.5</v>
      </c>
      <c r="H69" s="47"/>
      <c r="I69" s="46">
        <f t="shared" ca="1" si="1"/>
        <v>31675.754000000219</v>
      </c>
      <c r="J69" s="155"/>
      <c r="N69" s="8"/>
    </row>
    <row r="70" spans="1:14" ht="12.75" x14ac:dyDescent="0.2">
      <c r="A70" s="34">
        <v>42696</v>
      </c>
      <c r="B70" s="34"/>
      <c r="C70" s="41" t="s">
        <v>1331</v>
      </c>
      <c r="D70" s="42" t="s">
        <v>1301</v>
      </c>
      <c r="E70" s="37"/>
      <c r="F70" s="35"/>
      <c r="G70" s="157">
        <v>1140</v>
      </c>
      <c r="H70" s="47"/>
      <c r="I70" s="46">
        <f t="shared" ca="1" si="1"/>
        <v>30535.754000000219</v>
      </c>
      <c r="J70" s="155"/>
      <c r="N70" s="8"/>
    </row>
    <row r="71" spans="1:14" ht="12.75" x14ac:dyDescent="0.2">
      <c r="A71" s="34">
        <v>42696</v>
      </c>
      <c r="B71" s="34"/>
      <c r="C71" s="41" t="s">
        <v>1332</v>
      </c>
      <c r="D71" s="42" t="s">
        <v>1302</v>
      </c>
      <c r="E71" s="37"/>
      <c r="F71" s="35"/>
      <c r="G71" s="157">
        <v>1050</v>
      </c>
      <c r="H71" s="47"/>
      <c r="I71" s="46">
        <f t="shared" ca="1" si="1"/>
        <v>29485.754000000219</v>
      </c>
      <c r="J71" s="155"/>
      <c r="N71" s="8"/>
    </row>
    <row r="72" spans="1:14" ht="12.75" x14ac:dyDescent="0.2">
      <c r="A72" s="34"/>
      <c r="B72" s="34"/>
      <c r="C72" s="41"/>
      <c r="D72" s="42" t="s">
        <v>1335</v>
      </c>
      <c r="E72" s="37"/>
      <c r="F72" s="35"/>
      <c r="G72" s="38">
        <v>3.92</v>
      </c>
      <c r="H72" s="47"/>
      <c r="I72" s="46">
        <f t="shared" ca="1" si="1"/>
        <v>29481.834000000221</v>
      </c>
      <c r="J72" s="155"/>
      <c r="K72" s="9">
        <v>32781.160000000003</v>
      </c>
      <c r="L72" s="8" t="s">
        <v>1334</v>
      </c>
      <c r="N72" s="8"/>
    </row>
    <row r="73" spans="1:14" ht="12.75" x14ac:dyDescent="0.2">
      <c r="A73" s="34">
        <v>42699</v>
      </c>
      <c r="B73" s="160"/>
      <c r="C73" s="161" t="s">
        <v>808</v>
      </c>
      <c r="D73" s="162" t="s">
        <v>1345</v>
      </c>
      <c r="E73" s="163"/>
      <c r="F73" s="161"/>
      <c r="G73" s="164"/>
      <c r="H73" s="165">
        <v>1000000</v>
      </c>
      <c r="I73" s="166">
        <f t="shared" ref="I73" ca="1" si="2">IF(AND(ISBLANK(G73),ISBLANK(H73)),"",OFFSET(I73,-1,0,1,1)+H73-G73)</f>
        <v>1029481.8340000003</v>
      </c>
      <c r="J73" s="167"/>
      <c r="N73" s="8"/>
    </row>
    <row r="74" spans="1:14" ht="12.75" x14ac:dyDescent="0.2">
      <c r="A74" s="34">
        <v>42703</v>
      </c>
      <c r="B74" s="34"/>
      <c r="C74" s="41" t="s">
        <v>1346</v>
      </c>
      <c r="D74" s="42" t="s">
        <v>44</v>
      </c>
      <c r="E74" s="43"/>
      <c r="F74" s="35"/>
      <c r="G74" s="153">
        <v>11713</v>
      </c>
      <c r="H74" s="47"/>
      <c r="I74" s="46">
        <f t="shared" ca="1" si="1"/>
        <v>1017768.8340000003</v>
      </c>
      <c r="J74" s="155"/>
      <c r="N74" s="8"/>
    </row>
    <row r="75" spans="1:14" ht="12.75" x14ac:dyDescent="0.2">
      <c r="A75" s="34">
        <v>42703</v>
      </c>
      <c r="B75" s="34"/>
      <c r="C75" s="41" t="s">
        <v>1347</v>
      </c>
      <c r="D75" s="42" t="s">
        <v>526</v>
      </c>
      <c r="E75" s="37"/>
      <c r="F75" s="35"/>
      <c r="G75" s="157">
        <v>17140.2</v>
      </c>
      <c r="H75" s="47"/>
      <c r="I75" s="46">
        <f t="shared" ca="1" si="1"/>
        <v>1000628.6340000003</v>
      </c>
      <c r="J75" s="155"/>
      <c r="N75" s="8"/>
    </row>
    <row r="76" spans="1:14" ht="12.75" x14ac:dyDescent="0.2">
      <c r="A76" s="34">
        <v>42704</v>
      </c>
      <c r="B76" s="34"/>
      <c r="C76" s="41" t="s">
        <v>149</v>
      </c>
      <c r="D76" s="42" t="s">
        <v>1072</v>
      </c>
      <c r="E76" s="37"/>
      <c r="F76" s="41"/>
      <c r="G76" s="157">
        <v>73978.59</v>
      </c>
      <c r="H76" s="47"/>
      <c r="I76" s="46">
        <f t="shared" ca="1" si="1"/>
        <v>926650.04400000034</v>
      </c>
      <c r="J76" s="155"/>
      <c r="N76" s="8"/>
    </row>
    <row r="77" spans="1:14" ht="12.75" x14ac:dyDescent="0.2">
      <c r="A77" s="34">
        <v>42704</v>
      </c>
      <c r="B77" s="34"/>
      <c r="C77" s="41" t="s">
        <v>1348</v>
      </c>
      <c r="D77" s="42" t="s">
        <v>172</v>
      </c>
      <c r="E77" s="37"/>
      <c r="F77" s="35"/>
      <c r="G77" s="157">
        <v>19044</v>
      </c>
      <c r="H77" s="47"/>
      <c r="I77" s="46">
        <f t="shared" ca="1" si="1"/>
        <v>907606.04400000034</v>
      </c>
      <c r="J77" s="155"/>
      <c r="N77" s="8"/>
    </row>
    <row r="78" spans="1:14" ht="12.75" x14ac:dyDescent="0.2">
      <c r="A78" s="34">
        <v>42704</v>
      </c>
      <c r="B78" s="34"/>
      <c r="C78" s="41" t="s">
        <v>1349</v>
      </c>
      <c r="D78" s="42" t="s">
        <v>173</v>
      </c>
      <c r="E78" s="37"/>
      <c r="F78" s="35"/>
      <c r="G78" s="157">
        <v>1386.6</v>
      </c>
      <c r="H78" s="47"/>
      <c r="I78" s="46">
        <f t="shared" ca="1" si="1"/>
        <v>906219.44400000037</v>
      </c>
      <c r="J78" s="155"/>
      <c r="N78" s="8"/>
    </row>
    <row r="79" spans="1:14" ht="12.75" x14ac:dyDescent="0.2">
      <c r="A79" s="34">
        <v>42704</v>
      </c>
      <c r="B79" s="34"/>
      <c r="C79" s="41" t="s">
        <v>1350</v>
      </c>
      <c r="D79" s="42" t="s">
        <v>28</v>
      </c>
      <c r="E79" s="37"/>
      <c r="F79" s="35"/>
      <c r="G79" s="157">
        <v>3681.25</v>
      </c>
      <c r="H79" s="47"/>
      <c r="I79" s="46">
        <f t="shared" ca="1" si="1"/>
        <v>902538.19400000037</v>
      </c>
      <c r="J79" s="155"/>
      <c r="N79" s="8"/>
    </row>
    <row r="80" spans="1:14" ht="12.75" x14ac:dyDescent="0.2">
      <c r="A80" s="34">
        <v>42704</v>
      </c>
      <c r="B80" s="34"/>
      <c r="C80" s="41" t="s">
        <v>1351</v>
      </c>
      <c r="D80" s="42" t="s">
        <v>1336</v>
      </c>
      <c r="E80" s="37"/>
      <c r="F80" s="35"/>
      <c r="G80" s="157">
        <v>1592</v>
      </c>
      <c r="H80" s="47"/>
      <c r="I80" s="46">
        <f t="shared" ca="1" si="1"/>
        <v>900946.19400000037</v>
      </c>
      <c r="J80" s="155"/>
      <c r="N80" s="8"/>
    </row>
    <row r="81" spans="1:14" ht="12.75" x14ac:dyDescent="0.2">
      <c r="A81" s="34">
        <v>42704</v>
      </c>
      <c r="B81" s="34"/>
      <c r="C81" s="41" t="s">
        <v>1352</v>
      </c>
      <c r="D81" s="42" t="s">
        <v>48</v>
      </c>
      <c r="E81" s="37"/>
      <c r="F81" s="35"/>
      <c r="G81" s="157">
        <v>380</v>
      </c>
      <c r="H81" s="47"/>
      <c r="I81" s="46">
        <f t="shared" ca="1" si="1"/>
        <v>900566.19400000037</v>
      </c>
      <c r="J81" s="155"/>
      <c r="N81" s="8"/>
    </row>
    <row r="82" spans="1:14" ht="25.5" x14ac:dyDescent="0.2">
      <c r="A82" s="34">
        <v>42704</v>
      </c>
      <c r="B82" s="34"/>
      <c r="C82" s="41" t="s">
        <v>1353</v>
      </c>
      <c r="D82" s="42" t="s">
        <v>52</v>
      </c>
      <c r="E82" s="37"/>
      <c r="F82" s="41"/>
      <c r="G82" s="157">
        <v>2671.79</v>
      </c>
      <c r="H82" s="47"/>
      <c r="I82" s="46">
        <f t="shared" ca="1" si="1"/>
        <v>897894.40400000033</v>
      </c>
      <c r="J82" s="155"/>
      <c r="N82" s="8"/>
    </row>
    <row r="83" spans="1:14" ht="12.75" x14ac:dyDescent="0.2">
      <c r="A83" s="34">
        <v>42704</v>
      </c>
      <c r="B83" s="34"/>
      <c r="C83" s="41" t="s">
        <v>1354</v>
      </c>
      <c r="D83" s="42" t="s">
        <v>1337</v>
      </c>
      <c r="E83" s="37"/>
      <c r="F83" s="35"/>
      <c r="G83" s="157">
        <v>5000.0200000000004</v>
      </c>
      <c r="H83" s="47"/>
      <c r="I83" s="46">
        <f t="shared" ca="1" si="1"/>
        <v>892894.38400000031</v>
      </c>
      <c r="J83" s="155"/>
      <c r="N83" s="8"/>
    </row>
    <row r="84" spans="1:14" ht="25.5" x14ac:dyDescent="0.2">
      <c r="A84" s="34">
        <v>42704</v>
      </c>
      <c r="B84" s="34"/>
      <c r="C84" s="41" t="s">
        <v>1355</v>
      </c>
      <c r="D84" s="42" t="s">
        <v>1283</v>
      </c>
      <c r="E84" s="43"/>
      <c r="F84" s="35"/>
      <c r="G84" s="153">
        <v>583</v>
      </c>
      <c r="H84" s="47"/>
      <c r="I84" s="46">
        <f t="shared" ca="1" si="1"/>
        <v>892311.38400000031</v>
      </c>
      <c r="J84" s="155"/>
      <c r="L84" s="9"/>
      <c r="N84" s="8"/>
    </row>
    <row r="85" spans="1:14" ht="25.5" x14ac:dyDescent="0.2">
      <c r="A85" s="34">
        <v>42704</v>
      </c>
      <c r="B85" s="34"/>
      <c r="C85" s="41" t="s">
        <v>1356</v>
      </c>
      <c r="D85" s="42" t="s">
        <v>1338</v>
      </c>
      <c r="E85" s="43"/>
      <c r="F85" s="35"/>
      <c r="G85" s="153">
        <v>2400</v>
      </c>
      <c r="H85" s="47"/>
      <c r="I85" s="46">
        <f t="shared" ca="1" si="1"/>
        <v>889911.38400000031</v>
      </c>
      <c r="J85" s="155"/>
      <c r="N85" s="8"/>
    </row>
    <row r="86" spans="1:14" ht="12.75" x14ac:dyDescent="0.2">
      <c r="A86" s="34">
        <v>42704</v>
      </c>
      <c r="B86" s="34"/>
      <c r="C86" s="41" t="s">
        <v>1357</v>
      </c>
      <c r="D86" s="42" t="s">
        <v>283</v>
      </c>
      <c r="E86" s="43"/>
      <c r="F86" s="35"/>
      <c r="G86" s="153">
        <v>8951.7000000000007</v>
      </c>
      <c r="H86" s="47"/>
      <c r="I86" s="46">
        <f t="shared" ca="1" si="1"/>
        <v>880959.68400000036</v>
      </c>
      <c r="J86" s="155"/>
      <c r="N86" s="8"/>
    </row>
    <row r="87" spans="1:14" ht="12.75" x14ac:dyDescent="0.2">
      <c r="A87" s="34">
        <v>42704</v>
      </c>
      <c r="B87" s="34"/>
      <c r="C87" s="41" t="s">
        <v>1358</v>
      </c>
      <c r="D87" s="42" t="s">
        <v>251</v>
      </c>
      <c r="E87" s="43"/>
      <c r="F87" s="35"/>
      <c r="G87" s="153">
        <v>530.14</v>
      </c>
      <c r="H87" s="47"/>
      <c r="I87" s="46">
        <f t="shared" ca="1" si="1"/>
        <v>880429.54400000034</v>
      </c>
      <c r="J87" s="155"/>
      <c r="N87" s="8"/>
    </row>
    <row r="88" spans="1:14" ht="12.75" x14ac:dyDescent="0.2">
      <c r="A88" s="34">
        <v>42704</v>
      </c>
      <c r="B88" s="160"/>
      <c r="C88" s="161" t="s">
        <v>1359</v>
      </c>
      <c r="D88" s="162" t="s">
        <v>1298</v>
      </c>
      <c r="E88" s="168"/>
      <c r="F88" s="161"/>
      <c r="G88" s="169">
        <v>2500</v>
      </c>
      <c r="H88" s="165"/>
      <c r="I88" s="46">
        <f t="shared" ca="1" si="1"/>
        <v>877929.54400000034</v>
      </c>
      <c r="J88" s="167"/>
      <c r="N88" s="8"/>
    </row>
    <row r="89" spans="1:14" ht="12.75" x14ac:dyDescent="0.2">
      <c r="A89" s="34">
        <v>42704</v>
      </c>
      <c r="B89" s="34"/>
      <c r="C89" s="41" t="s">
        <v>1360</v>
      </c>
      <c r="D89" s="42" t="s">
        <v>1012</v>
      </c>
      <c r="E89" s="43"/>
      <c r="F89" s="35"/>
      <c r="G89" s="153">
        <v>6971.84</v>
      </c>
      <c r="H89" s="47"/>
      <c r="I89" s="46">
        <f t="shared" ca="1" si="1"/>
        <v>870957.70400000038</v>
      </c>
      <c r="J89" s="155"/>
      <c r="N89" s="8"/>
    </row>
    <row r="90" spans="1:14" ht="12.75" x14ac:dyDescent="0.2">
      <c r="A90" s="34">
        <v>42704</v>
      </c>
      <c r="B90" s="34"/>
      <c r="C90" s="35" t="s">
        <v>1361</v>
      </c>
      <c r="D90" s="36" t="s">
        <v>61</v>
      </c>
      <c r="E90" s="37"/>
      <c r="F90" s="35"/>
      <c r="G90" s="157">
        <v>270</v>
      </c>
      <c r="H90" s="38"/>
      <c r="I90" s="46">
        <f t="shared" ca="1" si="1"/>
        <v>870687.70400000038</v>
      </c>
      <c r="J90" s="155"/>
      <c r="N90" s="8"/>
    </row>
    <row r="91" spans="1:14" ht="12.75" x14ac:dyDescent="0.2">
      <c r="A91" s="34">
        <v>42704</v>
      </c>
      <c r="B91" s="34"/>
      <c r="C91" s="35" t="s">
        <v>1362</v>
      </c>
      <c r="D91" s="36" t="s">
        <v>1339</v>
      </c>
      <c r="E91" s="37"/>
      <c r="F91" s="35"/>
      <c r="G91" s="157">
        <v>6288.24</v>
      </c>
      <c r="H91" s="38"/>
      <c r="I91" s="46">
        <f t="shared" ca="1" si="1"/>
        <v>864399.46400000039</v>
      </c>
      <c r="J91" s="155"/>
      <c r="N91" s="8"/>
    </row>
    <row r="92" spans="1:14" ht="12.75" x14ac:dyDescent="0.2">
      <c r="A92" s="34">
        <v>42704</v>
      </c>
      <c r="B92" s="56"/>
      <c r="C92" s="41" t="s">
        <v>1363</v>
      </c>
      <c r="D92" s="42" t="s">
        <v>175</v>
      </c>
      <c r="E92" s="43"/>
      <c r="F92" s="35"/>
      <c r="G92" s="47">
        <v>0</v>
      </c>
      <c r="H92" s="47"/>
      <c r="I92" s="46">
        <f t="shared" ca="1" si="1"/>
        <v>864399.46400000039</v>
      </c>
      <c r="J92" s="155"/>
      <c r="N92" s="8"/>
    </row>
    <row r="93" spans="1:14" ht="12.75" x14ac:dyDescent="0.2">
      <c r="A93" s="34">
        <v>42704</v>
      </c>
      <c r="B93" s="34"/>
      <c r="C93" s="41" t="s">
        <v>1364</v>
      </c>
      <c r="D93" s="42" t="s">
        <v>1340</v>
      </c>
      <c r="E93" s="37"/>
      <c r="F93" s="35"/>
      <c r="G93" s="157">
        <v>35</v>
      </c>
      <c r="H93" s="47"/>
      <c r="I93" s="46">
        <f t="shared" ca="1" si="1"/>
        <v>864364.46400000039</v>
      </c>
      <c r="J93" s="155"/>
      <c r="N93" s="8"/>
    </row>
    <row r="94" spans="1:14" ht="12.75" x14ac:dyDescent="0.2">
      <c r="A94" s="34">
        <v>42704</v>
      </c>
      <c r="B94" s="34"/>
      <c r="C94" s="41" t="s">
        <v>1365</v>
      </c>
      <c r="D94" s="42" t="s">
        <v>80</v>
      </c>
      <c r="E94" s="43"/>
      <c r="F94" s="35"/>
      <c r="G94" s="153">
        <v>90</v>
      </c>
      <c r="H94" s="47"/>
      <c r="I94" s="46">
        <f t="shared" ca="1" si="1"/>
        <v>864274.46400000039</v>
      </c>
      <c r="J94" s="155"/>
      <c r="N94" s="8"/>
    </row>
    <row r="95" spans="1:14" ht="25.5" x14ac:dyDescent="0.2">
      <c r="A95" s="34">
        <v>42704</v>
      </c>
      <c r="B95" s="34"/>
      <c r="C95" s="41" t="s">
        <v>1366</v>
      </c>
      <c r="D95" s="42" t="s">
        <v>78</v>
      </c>
      <c r="E95" s="43"/>
      <c r="F95" s="35"/>
      <c r="G95" s="153">
        <v>279.2</v>
      </c>
      <c r="H95" s="47"/>
      <c r="I95" s="46">
        <f t="shared" ca="1" si="1"/>
        <v>863995.26400000043</v>
      </c>
      <c r="J95" s="155"/>
      <c r="N95" s="8"/>
    </row>
    <row r="96" spans="1:14" ht="12.75" x14ac:dyDescent="0.2">
      <c r="A96" s="34">
        <v>42704</v>
      </c>
      <c r="B96" s="34"/>
      <c r="C96" s="41" t="s">
        <v>1367</v>
      </c>
      <c r="D96" s="42" t="s">
        <v>85</v>
      </c>
      <c r="E96" s="43"/>
      <c r="F96" s="35"/>
      <c r="G96" s="153">
        <v>4471.1899999999996</v>
      </c>
      <c r="H96" s="47"/>
      <c r="I96" s="46">
        <f t="shared" ca="1" si="1"/>
        <v>859524.07400000049</v>
      </c>
      <c r="J96" s="155"/>
      <c r="N96" s="8"/>
    </row>
    <row r="97" spans="1:14" ht="12.75" x14ac:dyDescent="0.2">
      <c r="A97" s="56">
        <v>42704</v>
      </c>
      <c r="B97" s="34"/>
      <c r="C97" s="41" t="s">
        <v>1368</v>
      </c>
      <c r="D97" s="42" t="s">
        <v>79</v>
      </c>
      <c r="E97" s="43"/>
      <c r="F97" s="35"/>
      <c r="G97" s="153">
        <v>37.049999999999997</v>
      </c>
      <c r="H97" s="47"/>
      <c r="I97" s="46">
        <f t="shared" ca="1" si="1"/>
        <v>859487.02400000044</v>
      </c>
      <c r="J97" s="155"/>
      <c r="N97" s="8"/>
    </row>
    <row r="98" spans="1:14" ht="12.75" x14ac:dyDescent="0.2">
      <c r="A98" s="56">
        <v>42704</v>
      </c>
      <c r="B98" s="34"/>
      <c r="C98" s="41" t="s">
        <v>1368</v>
      </c>
      <c r="D98" s="42" t="s">
        <v>1341</v>
      </c>
      <c r="E98" s="43"/>
      <c r="F98" s="35"/>
      <c r="G98" s="153">
        <v>850</v>
      </c>
      <c r="H98" s="47"/>
      <c r="I98" s="46">
        <f t="shared" ca="1" si="1"/>
        <v>858637.02400000044</v>
      </c>
      <c r="J98" s="155"/>
      <c r="N98" s="8"/>
    </row>
    <row r="99" spans="1:14" ht="12.75" x14ac:dyDescent="0.2">
      <c r="A99" s="56">
        <v>42704</v>
      </c>
      <c r="B99" s="34"/>
      <c r="C99" s="41" t="s">
        <v>1509</v>
      </c>
      <c r="D99" s="42" t="s">
        <v>435</v>
      </c>
      <c r="E99" s="43"/>
      <c r="F99" s="35"/>
      <c r="G99" s="153">
        <v>69096.100000000006</v>
      </c>
      <c r="H99" s="47"/>
      <c r="I99" s="46">
        <f t="shared" ref="I99:I154" ca="1" si="3">IF(AND(ISBLANK(G99),ISBLANK(H99))," - ",OFFSET(I99,-1,0,1,1)+H99-G99)</f>
        <v>789540.92400000046</v>
      </c>
      <c r="J99" s="155"/>
      <c r="N99" s="8"/>
    </row>
    <row r="100" spans="1:14" ht="12.75" x14ac:dyDescent="0.2">
      <c r="A100" s="56">
        <v>42704</v>
      </c>
      <c r="B100" s="34"/>
      <c r="C100" s="41" t="s">
        <v>1369</v>
      </c>
      <c r="D100" s="42" t="s">
        <v>1342</v>
      </c>
      <c r="E100" s="43"/>
      <c r="F100" s="35"/>
      <c r="G100" s="153">
        <v>13780</v>
      </c>
      <c r="H100" s="47"/>
      <c r="I100" s="46">
        <f t="shared" ca="1" si="3"/>
        <v>775760.92400000046</v>
      </c>
      <c r="J100" s="155"/>
      <c r="N100" s="8"/>
    </row>
    <row r="101" spans="1:14" ht="12.75" x14ac:dyDescent="0.2">
      <c r="A101" s="56">
        <v>42704</v>
      </c>
      <c r="B101" s="56"/>
      <c r="C101" s="44" t="s">
        <v>1370</v>
      </c>
      <c r="D101" s="51" t="s">
        <v>277</v>
      </c>
      <c r="E101" s="55"/>
      <c r="F101" s="44"/>
      <c r="G101" s="170">
        <v>14592</v>
      </c>
      <c r="H101" s="144"/>
      <c r="I101" s="46">
        <f t="shared" ca="1" si="3"/>
        <v>761168.92400000046</v>
      </c>
      <c r="J101" s="155"/>
      <c r="N101" s="8"/>
    </row>
    <row r="102" spans="1:14" ht="12.75" x14ac:dyDescent="0.2">
      <c r="A102" s="56">
        <v>42704</v>
      </c>
      <c r="B102" s="56"/>
      <c r="C102" s="44" t="s">
        <v>1371</v>
      </c>
      <c r="D102" s="51" t="s">
        <v>41</v>
      </c>
      <c r="E102" s="55"/>
      <c r="F102" s="44"/>
      <c r="G102" s="170">
        <v>491.8</v>
      </c>
      <c r="H102" s="144"/>
      <c r="I102" s="46">
        <f t="shared" ca="1" si="3"/>
        <v>760677.12400000042</v>
      </c>
      <c r="J102" s="155"/>
      <c r="N102" s="8"/>
    </row>
    <row r="103" spans="1:14" ht="12.75" x14ac:dyDescent="0.2">
      <c r="A103" s="56">
        <v>42704</v>
      </c>
      <c r="B103" s="56"/>
      <c r="C103" s="44" t="s">
        <v>1372</v>
      </c>
      <c r="D103" s="51" t="s">
        <v>282</v>
      </c>
      <c r="E103" s="55"/>
      <c r="F103" s="44"/>
      <c r="G103" s="170">
        <v>39856</v>
      </c>
      <c r="H103" s="144"/>
      <c r="I103" s="46">
        <f t="shared" ca="1" si="3"/>
        <v>720821.12400000042</v>
      </c>
      <c r="J103" s="155"/>
      <c r="N103" s="8"/>
    </row>
    <row r="104" spans="1:14" ht="12.75" x14ac:dyDescent="0.2">
      <c r="A104" s="56">
        <v>42704</v>
      </c>
      <c r="B104" s="56"/>
      <c r="C104" s="44" t="s">
        <v>1373</v>
      </c>
      <c r="D104" s="51" t="s">
        <v>1343</v>
      </c>
      <c r="E104" s="55"/>
      <c r="F104" s="44"/>
      <c r="G104" s="53">
        <v>199134.43</v>
      </c>
      <c r="H104" s="144"/>
      <c r="I104" s="46">
        <f t="shared" ca="1" si="3"/>
        <v>521686.69400000043</v>
      </c>
      <c r="J104" s="155" t="s">
        <v>1508</v>
      </c>
      <c r="N104" s="8"/>
    </row>
    <row r="105" spans="1:14" ht="12.75" x14ac:dyDescent="0.2">
      <c r="A105" s="56">
        <v>42704</v>
      </c>
      <c r="B105" s="56"/>
      <c r="C105" s="44" t="s">
        <v>1374</v>
      </c>
      <c r="D105" s="51" t="s">
        <v>41</v>
      </c>
      <c r="E105" s="55"/>
      <c r="F105" s="44"/>
      <c r="G105" s="170">
        <v>890.65</v>
      </c>
      <c r="H105" s="144"/>
      <c r="I105" s="46">
        <f t="shared" ca="1" si="3"/>
        <v>520796.0440000004</v>
      </c>
      <c r="J105" s="155"/>
      <c r="N105" s="8"/>
    </row>
    <row r="106" spans="1:14" ht="12.75" x14ac:dyDescent="0.2">
      <c r="A106" s="56">
        <v>42704</v>
      </c>
      <c r="B106" s="56"/>
      <c r="C106" s="44" t="s">
        <v>1375</v>
      </c>
      <c r="D106" s="51" t="s">
        <v>1344</v>
      </c>
      <c r="E106" s="55"/>
      <c r="F106" s="44"/>
      <c r="G106" s="170">
        <v>15000</v>
      </c>
      <c r="H106" s="144"/>
      <c r="I106" s="46">
        <f t="shared" ca="1" si="3"/>
        <v>505796.0440000004</v>
      </c>
      <c r="J106" s="155"/>
      <c r="N106" s="8"/>
    </row>
    <row r="107" spans="1:14" ht="12.75" x14ac:dyDescent="0.2">
      <c r="A107" s="56">
        <v>42704</v>
      </c>
      <c r="B107" s="56"/>
      <c r="C107" s="41" t="s">
        <v>1376</v>
      </c>
      <c r="D107" s="51" t="s">
        <v>483</v>
      </c>
      <c r="E107" s="55"/>
      <c r="F107" s="44"/>
      <c r="G107" s="170">
        <v>2500</v>
      </c>
      <c r="H107" s="144"/>
      <c r="I107" s="46">
        <f t="shared" ca="1" si="3"/>
        <v>503296.0440000004</v>
      </c>
      <c r="J107" s="155"/>
      <c r="N107" s="8"/>
    </row>
    <row r="108" spans="1:14" ht="12.75" x14ac:dyDescent="0.2">
      <c r="A108" s="56">
        <v>42704</v>
      </c>
      <c r="B108" s="56"/>
      <c r="C108" s="44" t="s">
        <v>808</v>
      </c>
      <c r="D108" s="51" t="s">
        <v>1345</v>
      </c>
      <c r="E108" s="55"/>
      <c r="F108" s="44"/>
      <c r="G108" s="53"/>
      <c r="H108" s="144">
        <v>1000000</v>
      </c>
      <c r="I108" s="46">
        <f t="shared" ca="1" si="3"/>
        <v>1503296.0440000005</v>
      </c>
      <c r="J108" s="155"/>
      <c r="N108" s="8"/>
    </row>
    <row r="109" spans="1:14" ht="12.75" x14ac:dyDescent="0.2">
      <c r="A109" s="56"/>
      <c r="B109" s="56"/>
      <c r="C109" s="44"/>
      <c r="D109" s="51" t="s">
        <v>212</v>
      </c>
      <c r="E109" s="55"/>
      <c r="F109" s="44"/>
      <c r="G109" s="170">
        <v>5</v>
      </c>
      <c r="H109" s="144"/>
      <c r="I109" s="46">
        <f t="shared" ca="1" si="3"/>
        <v>1503291.0440000005</v>
      </c>
      <c r="J109" s="155"/>
      <c r="K109" s="9">
        <v>1880243.87</v>
      </c>
      <c r="N109" s="8"/>
    </row>
    <row r="110" spans="1:14" ht="12.75" x14ac:dyDescent="0.2">
      <c r="A110" s="56"/>
      <c r="B110" s="56"/>
      <c r="C110" s="44"/>
      <c r="D110" s="51"/>
      <c r="E110" s="55"/>
      <c r="F110" s="44"/>
      <c r="G110" s="53"/>
      <c r="H110" s="144"/>
      <c r="I110" s="46" t="str">
        <f t="shared" ca="1" si="3"/>
        <v xml:space="preserve"> - </v>
      </c>
      <c r="J110" s="155"/>
      <c r="K110" s="9">
        <f ca="1">K109-I109</f>
        <v>376952.82599999965</v>
      </c>
      <c r="N110" s="8"/>
    </row>
    <row r="111" spans="1:14" ht="12.75" x14ac:dyDescent="0.2">
      <c r="A111" s="56"/>
      <c r="B111" s="56"/>
      <c r="C111" s="44"/>
      <c r="D111" s="51"/>
      <c r="E111" s="55"/>
      <c r="F111" s="44"/>
      <c r="G111" s="53"/>
      <c r="H111" s="144"/>
      <c r="I111" s="46" t="str">
        <f t="shared" ca="1" si="3"/>
        <v xml:space="preserve"> - </v>
      </c>
      <c r="J111" s="155"/>
      <c r="K111" s="9">
        <v>376952.83</v>
      </c>
      <c r="N111" s="8"/>
    </row>
    <row r="112" spans="1:14" ht="12.75" x14ac:dyDescent="0.2">
      <c r="A112" s="56"/>
      <c r="B112" s="56"/>
      <c r="C112" s="44"/>
      <c r="D112" s="51"/>
      <c r="E112" s="55"/>
      <c r="F112" s="44"/>
      <c r="G112" s="53"/>
      <c r="H112" s="144"/>
      <c r="I112" s="46" t="str">
        <f t="shared" ca="1" si="3"/>
        <v xml:space="preserve"> - </v>
      </c>
      <c r="J112" s="155"/>
      <c r="K112" s="171">
        <f ca="1">K110-K111</f>
        <v>-4.000000364612788E-3</v>
      </c>
      <c r="N112" s="8"/>
    </row>
    <row r="113" spans="1:14" ht="12.75" x14ac:dyDescent="0.2">
      <c r="A113" s="56"/>
      <c r="B113" s="56"/>
      <c r="C113" s="44"/>
      <c r="D113" s="51"/>
      <c r="E113" s="55"/>
      <c r="F113" s="44"/>
      <c r="G113" s="53"/>
      <c r="H113" s="144"/>
      <c r="I113" s="46" t="str">
        <f t="shared" ca="1" si="3"/>
        <v xml:space="preserve"> - </v>
      </c>
      <c r="J113" s="155"/>
      <c r="N113" s="8"/>
    </row>
    <row r="114" spans="1:14" ht="12.75" x14ac:dyDescent="0.2">
      <c r="A114" s="56"/>
      <c r="B114" s="56"/>
      <c r="C114" s="44"/>
      <c r="D114" s="51"/>
      <c r="E114" s="55"/>
      <c r="F114" s="44"/>
      <c r="G114" s="53"/>
      <c r="H114" s="144"/>
      <c r="I114" s="46" t="str">
        <f t="shared" ca="1" si="3"/>
        <v xml:space="preserve"> - </v>
      </c>
      <c r="J114" s="155"/>
      <c r="N114" s="8"/>
    </row>
    <row r="115" spans="1:14" ht="12.75" x14ac:dyDescent="0.2">
      <c r="A115" s="56"/>
      <c r="B115" s="56"/>
      <c r="C115" s="44"/>
      <c r="D115" s="51"/>
      <c r="E115" s="55"/>
      <c r="F115" s="44"/>
      <c r="G115" s="53"/>
      <c r="H115" s="144"/>
      <c r="I115" s="46" t="str">
        <f t="shared" ca="1" si="3"/>
        <v xml:space="preserve"> - </v>
      </c>
      <c r="J115" s="155"/>
      <c r="N115" s="8"/>
    </row>
    <row r="116" spans="1:14" ht="12.75" x14ac:dyDescent="0.2">
      <c r="A116" s="56"/>
      <c r="B116" s="56"/>
      <c r="C116" s="44"/>
      <c r="D116" s="51"/>
      <c r="E116" s="55"/>
      <c r="F116" s="44"/>
      <c r="G116" s="53"/>
      <c r="H116" s="144"/>
      <c r="I116" s="46" t="str">
        <f t="shared" ca="1" si="3"/>
        <v xml:space="preserve"> - </v>
      </c>
      <c r="J116" s="155"/>
      <c r="N116" s="8"/>
    </row>
    <row r="117" spans="1:14" ht="12.75" x14ac:dyDescent="0.2">
      <c r="A117" s="56"/>
      <c r="B117" s="56"/>
      <c r="C117" s="44"/>
      <c r="D117" s="51"/>
      <c r="E117" s="55"/>
      <c r="F117" s="44"/>
      <c r="G117" s="53"/>
      <c r="H117" s="144"/>
      <c r="I117" s="46" t="str">
        <f t="shared" ca="1" si="3"/>
        <v xml:space="preserve"> - </v>
      </c>
      <c r="J117" s="155"/>
      <c r="N117" s="8"/>
    </row>
    <row r="118" spans="1:14" ht="12.75" x14ac:dyDescent="0.2">
      <c r="A118" s="56"/>
      <c r="B118" s="56"/>
      <c r="C118" s="44"/>
      <c r="D118" s="51"/>
      <c r="E118" s="55"/>
      <c r="F118" s="44"/>
      <c r="G118" s="53"/>
      <c r="H118" s="144"/>
      <c r="I118" s="46" t="str">
        <f t="shared" ca="1" si="3"/>
        <v xml:space="preserve"> - </v>
      </c>
      <c r="J118" s="155"/>
      <c r="N118" s="8"/>
    </row>
    <row r="119" spans="1:14" ht="12.75" x14ac:dyDescent="0.2">
      <c r="A119" s="34"/>
      <c r="B119" s="34"/>
      <c r="C119" s="41"/>
      <c r="D119" s="42"/>
      <c r="E119" s="43"/>
      <c r="F119" s="35"/>
      <c r="G119" s="47"/>
      <c r="H119" s="47"/>
      <c r="I119" s="46" t="str">
        <f t="shared" ca="1" si="3"/>
        <v xml:space="preserve"> - </v>
      </c>
      <c r="J119" s="155"/>
      <c r="N119" s="8"/>
    </row>
    <row r="120" spans="1:14" ht="12.75" x14ac:dyDescent="0.2">
      <c r="A120" s="34"/>
      <c r="B120" s="34"/>
      <c r="C120" s="41"/>
      <c r="D120" s="42"/>
      <c r="E120" s="43"/>
      <c r="F120" s="35"/>
      <c r="G120" s="47"/>
      <c r="H120" s="47"/>
      <c r="I120" s="46" t="str">
        <f t="shared" ca="1" si="3"/>
        <v xml:space="preserve"> - </v>
      </c>
      <c r="J120" s="155"/>
      <c r="N120" s="8"/>
    </row>
    <row r="121" spans="1:14" ht="12.75" x14ac:dyDescent="0.2">
      <c r="A121" s="34"/>
      <c r="B121" s="34"/>
      <c r="C121" s="41"/>
      <c r="D121" s="42"/>
      <c r="E121" s="43"/>
      <c r="F121" s="35"/>
      <c r="G121" s="47"/>
      <c r="H121" s="47"/>
      <c r="I121" s="46" t="str">
        <f t="shared" ca="1" si="3"/>
        <v xml:space="preserve"> - </v>
      </c>
      <c r="J121" s="155"/>
      <c r="N121" s="8"/>
    </row>
    <row r="122" spans="1:14" ht="12.75" x14ac:dyDescent="0.2">
      <c r="A122" s="34"/>
      <c r="B122" s="34"/>
      <c r="C122" s="41"/>
      <c r="D122" s="42"/>
      <c r="E122" s="43"/>
      <c r="F122" s="35"/>
      <c r="G122" s="47"/>
      <c r="H122" s="47"/>
      <c r="I122" s="46" t="str">
        <f t="shared" ca="1" si="3"/>
        <v xml:space="preserve"> - </v>
      </c>
      <c r="J122" s="155"/>
      <c r="N122" s="8"/>
    </row>
    <row r="123" spans="1:14" s="108" customFormat="1" ht="12.75" x14ac:dyDescent="0.2">
      <c r="A123" s="101"/>
      <c r="B123" s="102"/>
      <c r="C123" s="103"/>
      <c r="D123" s="104"/>
      <c r="E123" s="55"/>
      <c r="F123" s="103"/>
      <c r="G123" s="106"/>
      <c r="H123" s="106"/>
      <c r="I123" s="46" t="str">
        <f t="shared" ca="1" si="3"/>
        <v xml:space="preserve"> - </v>
      </c>
      <c r="J123" s="155"/>
      <c r="K123" s="109"/>
    </row>
    <row r="124" spans="1:14" s="108" customFormat="1" ht="12.75" x14ac:dyDescent="0.2">
      <c r="A124" s="101"/>
      <c r="B124" s="102"/>
      <c r="C124" s="103"/>
      <c r="D124" s="104"/>
      <c r="E124" s="105"/>
      <c r="F124" s="103"/>
      <c r="G124" s="106"/>
      <c r="H124" s="106"/>
      <c r="I124" s="46" t="str">
        <f t="shared" ca="1" si="3"/>
        <v xml:space="preserve"> - </v>
      </c>
      <c r="J124" s="155"/>
      <c r="K124" s="109"/>
    </row>
    <row r="125" spans="1:14" s="108" customFormat="1" x14ac:dyDescent="0.25">
      <c r="A125" s="101"/>
      <c r="B125" s="101"/>
      <c r="C125" s="103"/>
      <c r="D125" s="104"/>
      <c r="E125" s="105"/>
      <c r="F125" s="103"/>
      <c r="G125" s="106"/>
      <c r="H125" s="106"/>
      <c r="I125" s="46" t="str">
        <f t="shared" ca="1" si="3"/>
        <v xml:space="preserve"> - </v>
      </c>
      <c r="J125" s="155"/>
      <c r="K125" s="109"/>
      <c r="N125" s="110"/>
    </row>
    <row r="126" spans="1:14" s="108" customFormat="1" x14ac:dyDescent="0.25">
      <c r="A126" s="101"/>
      <c r="B126" s="101"/>
      <c r="C126" s="103"/>
      <c r="D126" s="104"/>
      <c r="E126" s="105"/>
      <c r="F126" s="103"/>
      <c r="G126" s="106"/>
      <c r="H126" s="106"/>
      <c r="I126" s="46" t="str">
        <f t="shared" ca="1" si="3"/>
        <v xml:space="preserve"> - </v>
      </c>
      <c r="J126" s="155"/>
      <c r="K126" s="109"/>
      <c r="N126" s="110"/>
    </row>
    <row r="127" spans="1:14" s="108" customFormat="1" x14ac:dyDescent="0.25">
      <c r="A127" s="101"/>
      <c r="B127" s="101"/>
      <c r="C127" s="103"/>
      <c r="D127" s="112"/>
      <c r="E127" s="113"/>
      <c r="F127" s="111"/>
      <c r="G127" s="114"/>
      <c r="H127" s="114"/>
      <c r="I127" s="46" t="str">
        <f t="shared" ca="1" si="3"/>
        <v xml:space="preserve"> - </v>
      </c>
      <c r="J127" s="155"/>
      <c r="K127" s="109"/>
      <c r="N127" s="110"/>
    </row>
    <row r="128" spans="1:14" s="108" customFormat="1" x14ac:dyDescent="0.25">
      <c r="A128" s="101"/>
      <c r="B128" s="101"/>
      <c r="C128" s="111"/>
      <c r="D128" s="112"/>
      <c r="E128" s="113"/>
      <c r="F128" s="111"/>
      <c r="G128" s="114"/>
      <c r="H128" s="114"/>
      <c r="I128" s="46" t="str">
        <f t="shared" ca="1" si="3"/>
        <v xml:space="preserve"> - </v>
      </c>
      <c r="J128" s="155"/>
      <c r="K128" s="109"/>
      <c r="N128" s="110"/>
    </row>
    <row r="129" spans="1:14" s="108" customFormat="1" ht="12.75" x14ac:dyDescent="0.2">
      <c r="A129" s="101"/>
      <c r="B129" s="101"/>
      <c r="C129" s="111"/>
      <c r="D129" s="104"/>
      <c r="E129" s="105"/>
      <c r="F129" s="103"/>
      <c r="G129" s="106"/>
      <c r="H129" s="106"/>
      <c r="I129" s="46" t="str">
        <f t="shared" ca="1" si="3"/>
        <v xml:space="preserve"> - </v>
      </c>
      <c r="J129" s="155"/>
      <c r="K129" s="109"/>
    </row>
    <row r="130" spans="1:14" s="108" customFormat="1" x14ac:dyDescent="0.25">
      <c r="A130" s="101"/>
      <c r="B130" s="101"/>
      <c r="C130" s="103"/>
      <c r="D130" s="112"/>
      <c r="E130" s="113"/>
      <c r="F130" s="111"/>
      <c r="G130" s="114"/>
      <c r="H130" s="114"/>
      <c r="I130" s="46" t="str">
        <f t="shared" ca="1" si="3"/>
        <v xml:space="preserve"> - </v>
      </c>
      <c r="J130" s="155"/>
      <c r="K130" s="109"/>
      <c r="N130" s="110"/>
    </row>
    <row r="131" spans="1:14" s="108" customFormat="1" x14ac:dyDescent="0.25">
      <c r="A131" s="101"/>
      <c r="B131" s="101"/>
      <c r="C131" s="111"/>
      <c r="D131" s="112"/>
      <c r="E131" s="113"/>
      <c r="F131" s="111"/>
      <c r="G131" s="114"/>
      <c r="H131" s="114"/>
      <c r="I131" s="46" t="str">
        <f t="shared" ca="1" si="3"/>
        <v xml:space="preserve"> - </v>
      </c>
      <c r="J131" s="155"/>
      <c r="K131" s="109"/>
      <c r="N131" s="110"/>
    </row>
    <row r="132" spans="1:14" s="108" customFormat="1" x14ac:dyDescent="0.25">
      <c r="A132" s="101"/>
      <c r="B132" s="101"/>
      <c r="C132" s="111"/>
      <c r="D132" s="112"/>
      <c r="E132" s="113"/>
      <c r="F132" s="111"/>
      <c r="G132" s="114"/>
      <c r="H132" s="114"/>
      <c r="I132" s="46" t="str">
        <f t="shared" ca="1" si="3"/>
        <v xml:space="preserve"> - </v>
      </c>
      <c r="J132" s="155"/>
      <c r="K132" s="109"/>
      <c r="N132" s="110"/>
    </row>
    <row r="133" spans="1:14" x14ac:dyDescent="0.25">
      <c r="A133" s="101"/>
      <c r="B133" s="56"/>
      <c r="C133" s="111"/>
      <c r="D133" s="51"/>
      <c r="E133" s="55"/>
      <c r="F133" s="44"/>
      <c r="G133" s="53"/>
      <c r="H133" s="53"/>
      <c r="I133" s="46" t="str">
        <f t="shared" ca="1" si="3"/>
        <v xml:space="preserve"> - </v>
      </c>
      <c r="J133" s="155"/>
    </row>
    <row r="134" spans="1:14" x14ac:dyDescent="0.25">
      <c r="A134" s="101"/>
      <c r="B134" s="56"/>
      <c r="C134" s="44"/>
      <c r="D134" s="51"/>
      <c r="E134" s="55"/>
      <c r="F134" s="44"/>
      <c r="G134" s="53"/>
      <c r="H134" s="53"/>
      <c r="I134" s="46" t="str">
        <f t="shared" ca="1" si="3"/>
        <v xml:space="preserve"> - </v>
      </c>
      <c r="J134" s="155"/>
    </row>
    <row r="135" spans="1:14" x14ac:dyDescent="0.25">
      <c r="A135" s="101"/>
      <c r="B135" s="56"/>
      <c r="C135" s="44"/>
      <c r="D135" s="51"/>
      <c r="E135" s="55"/>
      <c r="F135" s="44"/>
      <c r="G135" s="53"/>
      <c r="H135" s="53"/>
      <c r="I135" s="46" t="str">
        <f t="shared" ca="1" si="3"/>
        <v xml:space="preserve"> - </v>
      </c>
      <c r="J135" s="155"/>
    </row>
    <row r="136" spans="1:14" x14ac:dyDescent="0.25">
      <c r="A136" s="101"/>
      <c r="B136" s="56"/>
      <c r="C136" s="44"/>
      <c r="D136" s="51"/>
      <c r="E136" s="55"/>
      <c r="F136" s="44"/>
      <c r="G136" s="53"/>
      <c r="H136" s="53"/>
      <c r="I136" s="46" t="str">
        <f t="shared" ca="1" si="3"/>
        <v xml:space="preserve"> - </v>
      </c>
      <c r="J136" s="155"/>
    </row>
    <row r="137" spans="1:14" x14ac:dyDescent="0.25">
      <c r="A137" s="101"/>
      <c r="B137" s="56"/>
      <c r="C137" s="44"/>
      <c r="D137" s="51"/>
      <c r="E137" s="55"/>
      <c r="F137" s="44"/>
      <c r="G137" s="53"/>
      <c r="H137" s="53"/>
      <c r="I137" s="46" t="str">
        <f t="shared" ca="1" si="3"/>
        <v xml:space="preserve"> - </v>
      </c>
      <c r="J137" s="155"/>
    </row>
    <row r="138" spans="1:14" x14ac:dyDescent="0.25">
      <c r="A138" s="101"/>
      <c r="B138" s="56"/>
      <c r="C138" s="44"/>
      <c r="D138" s="51"/>
      <c r="E138" s="55"/>
      <c r="F138" s="44"/>
      <c r="G138" s="53"/>
      <c r="H138" s="53"/>
      <c r="I138" s="46" t="str">
        <f t="shared" ca="1" si="3"/>
        <v xml:space="preserve"> - </v>
      </c>
      <c r="J138" s="155"/>
    </row>
    <row r="139" spans="1:14" x14ac:dyDescent="0.25">
      <c r="A139" s="101"/>
      <c r="B139" s="56"/>
      <c r="C139" s="44"/>
      <c r="D139" s="51"/>
      <c r="E139" s="55"/>
      <c r="F139" s="44"/>
      <c r="G139" s="53"/>
      <c r="H139" s="53"/>
      <c r="I139" s="46" t="str">
        <f t="shared" ca="1" si="3"/>
        <v xml:space="preserve"> - </v>
      </c>
      <c r="J139" s="155"/>
    </row>
    <row r="140" spans="1:14" x14ac:dyDescent="0.25">
      <c r="A140" s="101"/>
      <c r="B140" s="56"/>
      <c r="C140" s="44"/>
      <c r="D140" s="51"/>
      <c r="E140" s="55"/>
      <c r="F140" s="44"/>
      <c r="G140" s="53"/>
      <c r="H140" s="53"/>
      <c r="I140" s="46" t="str">
        <f t="shared" ca="1" si="3"/>
        <v xml:space="preserve"> - </v>
      </c>
      <c r="J140" s="155"/>
    </row>
    <row r="141" spans="1:14" x14ac:dyDescent="0.25">
      <c r="A141" s="101"/>
      <c r="B141" s="56"/>
      <c r="C141" s="44"/>
      <c r="D141" s="51"/>
      <c r="E141" s="55"/>
      <c r="F141" s="44"/>
      <c r="G141" s="53"/>
      <c r="H141" s="53"/>
      <c r="I141" s="46" t="str">
        <f t="shared" ca="1" si="3"/>
        <v xml:space="preserve"> - </v>
      </c>
      <c r="J141" s="155"/>
    </row>
    <row r="142" spans="1:14" ht="12.75" x14ac:dyDescent="0.2">
      <c r="A142" s="101"/>
      <c r="B142" s="56"/>
      <c r="C142" s="44"/>
      <c r="D142" s="51"/>
      <c r="E142" s="55"/>
      <c r="F142" s="44"/>
      <c r="G142" s="53"/>
      <c r="H142" s="53"/>
      <c r="I142" s="46" t="str">
        <f t="shared" ca="1" si="3"/>
        <v xml:space="preserve"> - </v>
      </c>
      <c r="J142" s="155"/>
      <c r="K142" s="8"/>
      <c r="N142" s="8"/>
    </row>
    <row r="143" spans="1:14" ht="12.75" x14ac:dyDescent="0.2">
      <c r="A143" s="101"/>
      <c r="B143" s="56"/>
      <c r="C143" s="44"/>
      <c r="D143" s="51"/>
      <c r="E143" s="55"/>
      <c r="F143" s="44"/>
      <c r="G143" s="53"/>
      <c r="H143" s="53"/>
      <c r="I143" s="46" t="str">
        <f t="shared" ca="1" si="3"/>
        <v xml:space="preserve"> - </v>
      </c>
      <c r="J143" s="155"/>
      <c r="K143" s="8"/>
      <c r="N143" s="8"/>
    </row>
    <row r="144" spans="1:14" ht="12.75" x14ac:dyDescent="0.2">
      <c r="A144" s="101"/>
      <c r="B144" s="56"/>
      <c r="C144" s="44"/>
      <c r="D144" s="51"/>
      <c r="E144" s="55"/>
      <c r="F144" s="44"/>
      <c r="G144" s="53"/>
      <c r="H144" s="53"/>
      <c r="I144" s="46" t="str">
        <f t="shared" ca="1" si="3"/>
        <v xml:space="preserve"> - </v>
      </c>
      <c r="J144" s="155"/>
      <c r="K144" s="8"/>
      <c r="N144" s="8"/>
    </row>
    <row r="145" spans="1:14" ht="12.75" x14ac:dyDescent="0.2">
      <c r="A145" s="101"/>
      <c r="B145" s="56"/>
      <c r="C145" s="44"/>
      <c r="D145" s="51"/>
      <c r="E145" s="55"/>
      <c r="F145" s="44"/>
      <c r="G145" s="53"/>
      <c r="H145" s="53"/>
      <c r="I145" s="46" t="str">
        <f t="shared" ca="1" si="3"/>
        <v xml:space="preserve"> - </v>
      </c>
      <c r="J145" s="155"/>
      <c r="K145" s="8"/>
      <c r="N145" s="8"/>
    </row>
    <row r="146" spans="1:14" ht="12.75" x14ac:dyDescent="0.2">
      <c r="A146" s="101"/>
      <c r="B146" s="56"/>
      <c r="C146" s="44"/>
      <c r="D146" s="51"/>
      <c r="E146" s="55"/>
      <c r="F146" s="44"/>
      <c r="G146" s="53"/>
      <c r="H146" s="53"/>
      <c r="I146" s="46" t="str">
        <f t="shared" ca="1" si="3"/>
        <v xml:space="preserve"> - </v>
      </c>
      <c r="J146" s="155"/>
      <c r="K146" s="8"/>
      <c r="N146" s="8"/>
    </row>
    <row r="147" spans="1:14" ht="12.75" x14ac:dyDescent="0.2">
      <c r="A147" s="101"/>
      <c r="B147" s="56"/>
      <c r="C147" s="44"/>
      <c r="D147" s="51"/>
      <c r="E147" s="55"/>
      <c r="F147" s="44"/>
      <c r="G147" s="53"/>
      <c r="H147" s="53"/>
      <c r="I147" s="46" t="str">
        <f t="shared" ca="1" si="3"/>
        <v xml:space="preserve"> - </v>
      </c>
      <c r="J147" s="155"/>
      <c r="K147" s="8"/>
      <c r="N147" s="8"/>
    </row>
    <row r="148" spans="1:14" ht="12.75" x14ac:dyDescent="0.2">
      <c r="A148" s="101"/>
      <c r="B148" s="56"/>
      <c r="C148" s="44"/>
      <c r="D148" s="51"/>
      <c r="E148" s="55"/>
      <c r="F148" s="44"/>
      <c r="G148" s="53"/>
      <c r="H148" s="53"/>
      <c r="I148" s="46" t="str">
        <f t="shared" ca="1" si="3"/>
        <v xml:space="preserve"> - </v>
      </c>
      <c r="J148" s="155"/>
      <c r="K148" s="8"/>
      <c r="N148" s="8"/>
    </row>
    <row r="149" spans="1:14" ht="12.75" x14ac:dyDescent="0.2">
      <c r="A149" s="101"/>
      <c r="B149" s="56"/>
      <c r="C149" s="44"/>
      <c r="D149" s="51"/>
      <c r="E149" s="55"/>
      <c r="F149" s="44"/>
      <c r="G149" s="53"/>
      <c r="H149" s="53"/>
      <c r="I149" s="46" t="str">
        <f t="shared" ca="1" si="3"/>
        <v xml:space="preserve"> - </v>
      </c>
      <c r="J149" s="155"/>
      <c r="K149" s="8"/>
      <c r="N149" s="8"/>
    </row>
    <row r="150" spans="1:14" ht="12.75" x14ac:dyDescent="0.2">
      <c r="A150" s="101"/>
      <c r="B150" s="56"/>
      <c r="C150" s="44"/>
      <c r="D150" s="51"/>
      <c r="E150" s="55"/>
      <c r="F150" s="44"/>
      <c r="G150" s="53"/>
      <c r="H150" s="53"/>
      <c r="I150" s="46" t="str">
        <f t="shared" ca="1" si="3"/>
        <v xml:space="preserve"> - </v>
      </c>
      <c r="J150" s="155"/>
      <c r="K150" s="8"/>
      <c r="N150" s="8"/>
    </row>
    <row r="151" spans="1:14" ht="12.75" x14ac:dyDescent="0.2">
      <c r="A151" s="101"/>
      <c r="B151" s="56"/>
      <c r="C151" s="44"/>
      <c r="D151" s="51"/>
      <c r="E151" s="55"/>
      <c r="F151" s="44"/>
      <c r="G151" s="53"/>
      <c r="H151" s="53"/>
      <c r="I151" s="46" t="str">
        <f t="shared" ca="1" si="3"/>
        <v xml:space="preserve"> - </v>
      </c>
      <c r="J151" s="155"/>
      <c r="K151" s="8"/>
      <c r="N151" s="8"/>
    </row>
    <row r="152" spans="1:14" ht="12.75" x14ac:dyDescent="0.2">
      <c r="A152" s="101"/>
      <c r="B152" s="56"/>
      <c r="C152" s="44"/>
      <c r="D152" s="51"/>
      <c r="E152" s="55"/>
      <c r="F152" s="44"/>
      <c r="G152" s="53"/>
      <c r="H152" s="53"/>
      <c r="I152" s="46" t="str">
        <f t="shared" ca="1" si="3"/>
        <v xml:space="preserve"> - </v>
      </c>
      <c r="J152" s="155"/>
      <c r="K152" s="8"/>
      <c r="N152" s="8"/>
    </row>
    <row r="153" spans="1:14" ht="12.75" x14ac:dyDescent="0.2">
      <c r="A153" s="101"/>
      <c r="B153" s="56"/>
      <c r="C153" s="44"/>
      <c r="D153" s="51"/>
      <c r="E153" s="55"/>
      <c r="F153" s="44"/>
      <c r="G153" s="53"/>
      <c r="H153" s="53"/>
      <c r="I153" s="46" t="str">
        <f t="shared" ca="1" si="3"/>
        <v xml:space="preserve"> - </v>
      </c>
      <c r="J153" s="155"/>
      <c r="K153" s="8"/>
      <c r="N153" s="8"/>
    </row>
    <row r="154" spans="1:14" ht="12.75" x14ac:dyDescent="0.2">
      <c r="A154" s="99"/>
      <c r="B154" s="56"/>
      <c r="C154" s="44"/>
      <c r="D154" s="51"/>
      <c r="E154" s="55"/>
      <c r="F154" s="44"/>
      <c r="G154" s="53"/>
      <c r="H154" s="53"/>
      <c r="I154" s="46" t="str">
        <f t="shared" ca="1" si="3"/>
        <v xml:space="preserve"> - </v>
      </c>
      <c r="J154" s="155"/>
      <c r="K154" s="8"/>
      <c r="N154" s="8"/>
    </row>
    <row r="155" spans="1:14" ht="14.25" x14ac:dyDescent="0.2">
      <c r="A155" s="66"/>
      <c r="B155" s="57"/>
      <c r="C155" s="67"/>
      <c r="D155" s="68"/>
      <c r="E155" s="69"/>
      <c r="F155" s="67"/>
      <c r="G155" s="70"/>
      <c r="H155" s="70"/>
      <c r="I155" s="71"/>
      <c r="J155"/>
      <c r="K155" s="8"/>
      <c r="N155" s="8"/>
    </row>
    <row r="156" spans="1:14" ht="12.75" x14ac:dyDescent="0.2">
      <c r="G156" s="9">
        <f>SUBTOTAL(9, G16:G155)</f>
        <v>709911.81599999999</v>
      </c>
      <c r="H156" s="9">
        <f>SUBTOTAL(9, H16:H124)</f>
        <v>2000800</v>
      </c>
      <c r="K156" s="8"/>
      <c r="N156" s="8"/>
    </row>
    <row r="157" spans="1:14" ht="12.75" x14ac:dyDescent="0.2">
      <c r="G157" s="9">
        <f>G156-H156</f>
        <v>-1290888.1839999999</v>
      </c>
      <c r="K157" s="8"/>
      <c r="N157" s="8"/>
    </row>
  </sheetData>
  <conditionalFormatting sqref="I15:I154">
    <cfRule type="cellIs" dxfId="47" priority="5" stopIfTrue="1" operator="lessThan">
      <formula>0</formula>
    </cfRule>
  </conditionalFormatting>
  <conditionalFormatting sqref="I3">
    <cfRule type="cellIs" dxfId="46" priority="3" stopIfTrue="1" operator="lessThan">
      <formula>0</formula>
    </cfRule>
  </conditionalFormatting>
  <dataValidations count="5">
    <dataValidation type="list" allowBlank="1" showInputMessage="1" showErrorMessage="1" sqref="E75:E83 D33 E15 G93 G75:G83 E90:E91 E45:E51 E93 E53:E73 G60:G73">
      <formula1>categoryList</formula1>
    </dataValidation>
    <dataValidation type="list" allowBlank="1" showInputMessage="1" showErrorMessage="1" sqref="G33 F15:F122">
      <formula1>reconcileList</formula1>
    </dataValidation>
    <dataValidation type="list" allowBlank="1" showInputMessage="1" showErrorMessage="1" sqref="B95:B154 B93 A15:B46 A94:B94 A119:A122 A95:A96 A48:A93 B47:B91">
      <formula1>dateList</formula1>
    </dataValidation>
    <dataValidation type="list" allowBlank="1" showInputMessage="1" showErrorMessage="1" sqref="C15:C28 C30:C32 C90:C91 C34:C54 C57:C68">
      <formula1>numList</formula1>
    </dataValidation>
    <dataValidation type="list" allowBlank="1" showInputMessage="1" showErrorMessage="1" sqref="D75 C33 D27:D32 D15 D90:D91 D34:D53 D56:D68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8D3DEDC8-E0C1-46CF-AB74-438FF61AE33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6" id="{5ABD4F1A-740F-4A89-B7C5-A4F44DE0D266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I15:I28</xm:sqref>
        </x14:conditionalFormatting>
        <x14:conditionalFormatting xmlns:xm="http://schemas.microsoft.com/office/excel/2006/main">
          <x14:cfRule type="iconSet" priority="78" id="{8810FA7E-56E3-47EF-828C-C353079422D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I29:I154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O162"/>
  <sheetViews>
    <sheetView showGridLines="0" tabSelected="1" zoomScale="115" zoomScaleNormal="115" workbookViewId="0">
      <pane ySplit="14" topLeftCell="A147" activePane="bottomLeft" state="frozen"/>
      <selection activeCell="B18" sqref="B18"/>
      <selection pane="bottomLeft" activeCell="H132" sqref="H132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customWidth="1"/>
    <col min="10" max="10" width="15.25" style="8" customWidth="1"/>
    <col min="11" max="11" width="20.875" style="9" customWidth="1"/>
    <col min="12" max="12" width="9.625" style="8" bestFit="1" customWidth="1"/>
    <col min="13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42705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VLOOKUP(9E+100,Table1345678910111213345678910111213[Balance],1)</f>
        <v>167234.31999999992</v>
      </c>
      <c r="K3" s="16"/>
      <c r="N3" s="12">
        <f>IFERROR(LARGE(Table1345678910111213345678910111213[[#All],[Cheque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SUMIF(Table1345678910111213345678910111213[R],"=r",Table1345678910111213345678910111213[Deposit,
Credit (+)])+SUMIF(Table1345678910111213345678910111213[R],"=c",Table1345678910111213345678910111213[Deposit,
Credit (+)])-SUMIF(Table1345678910111213345678910111213[R],"=R",Table1345678910111213345678910111213[Withdrawal,
Payment (-)])-SUMIF(Table1345678910111213345678910111213[R],"=C",Table1345678910111213345678910111213[Withdrawal,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J14" s="156" t="s">
        <v>1281</v>
      </c>
      <c r="N14" s="12"/>
    </row>
    <row r="15" spans="1:15" s="23" customFormat="1" ht="12.75" x14ac:dyDescent="0.2">
      <c r="A15" s="33"/>
      <c r="B15" s="34"/>
      <c r="C15" s="35"/>
      <c r="D15" s="36" t="s">
        <v>1378</v>
      </c>
      <c r="E15" s="37"/>
      <c r="F15" s="35"/>
      <c r="G15" s="38">
        <v>0</v>
      </c>
      <c r="H15" s="38"/>
      <c r="I15" s="39">
        <v>1503292.47</v>
      </c>
      <c r="J15" s="154"/>
      <c r="K15" s="25"/>
      <c r="N15" s="40"/>
    </row>
    <row r="16" spans="1:15" s="23" customFormat="1" ht="12.75" x14ac:dyDescent="0.2">
      <c r="A16" s="34">
        <v>42705</v>
      </c>
      <c r="B16" s="34"/>
      <c r="C16" s="41" t="s">
        <v>1377</v>
      </c>
      <c r="D16" s="43" t="s">
        <v>25</v>
      </c>
      <c r="E16" s="43"/>
      <c r="F16" s="44"/>
      <c r="G16" s="157">
        <v>10667.84</v>
      </c>
      <c r="H16" s="38"/>
      <c r="I16" s="46">
        <f ca="1">IF(AND(ISBLANK(G16),ISBLANK(H16))," - ",OFFSET(I16,-1,0,1,1)+H16-G16)</f>
        <v>1492624.63</v>
      </c>
      <c r="J16" s="154"/>
      <c r="K16" s="25"/>
      <c r="N16" s="40"/>
    </row>
    <row r="17" spans="1:14" s="23" customFormat="1" ht="12.75" x14ac:dyDescent="0.2">
      <c r="A17" s="34">
        <v>42705</v>
      </c>
      <c r="B17" s="34"/>
      <c r="C17" s="41" t="s">
        <v>1385</v>
      </c>
      <c r="D17" s="43" t="s">
        <v>27</v>
      </c>
      <c r="E17" s="43"/>
      <c r="F17" s="44"/>
      <c r="G17" s="157">
        <v>170</v>
      </c>
      <c r="H17" s="38"/>
      <c r="I17" s="46">
        <f t="shared" ref="I17:I82" ca="1" si="0">IF(AND(ISBLANK(G17),ISBLANK(H17))," - ",OFFSET(I17,-1,0,1,1)+H17-G17)</f>
        <v>1492454.63</v>
      </c>
      <c r="J17" s="154"/>
      <c r="K17" s="25"/>
      <c r="N17" s="40"/>
    </row>
    <row r="18" spans="1:14" s="23" customFormat="1" ht="12.75" x14ac:dyDescent="0.2">
      <c r="A18" s="34">
        <v>42705</v>
      </c>
      <c r="B18" s="34"/>
      <c r="C18" s="35" t="s">
        <v>1386</v>
      </c>
      <c r="D18" s="43" t="s">
        <v>28</v>
      </c>
      <c r="E18" s="43"/>
      <c r="F18" s="35"/>
      <c r="G18" s="176">
        <v>253</v>
      </c>
      <c r="H18" s="45"/>
      <c r="I18" s="46">
        <f t="shared" ca="1" si="0"/>
        <v>1492201.63</v>
      </c>
      <c r="J18" s="154"/>
      <c r="K18" s="25"/>
      <c r="N18" s="40"/>
    </row>
    <row r="19" spans="1:14" s="23" customFormat="1" ht="12.75" x14ac:dyDescent="0.2">
      <c r="A19" s="34">
        <v>42709</v>
      </c>
      <c r="B19" s="56"/>
      <c r="C19" s="44" t="s">
        <v>1418</v>
      </c>
      <c r="D19" s="51" t="s">
        <v>607</v>
      </c>
      <c r="E19" s="55"/>
      <c r="F19" s="44"/>
      <c r="G19" s="176">
        <v>1200000</v>
      </c>
      <c r="H19" s="172"/>
      <c r="I19" s="173">
        <f ca="1">IF(AND(ISBLANK(G19),ISBLANK(H19)),"",OFFSET(I19,-1,0,1,1)+H19-G19)</f>
        <v>292201.62999999989</v>
      </c>
      <c r="J19" s="154"/>
      <c r="K19" s="25"/>
      <c r="N19" s="40"/>
    </row>
    <row r="20" spans="1:14" s="23" customFormat="1" ht="12.75" x14ac:dyDescent="0.2">
      <c r="A20" s="34">
        <v>42709</v>
      </c>
      <c r="B20" s="160"/>
      <c r="C20" s="161" t="s">
        <v>808</v>
      </c>
      <c r="D20" s="162" t="s">
        <v>1421</v>
      </c>
      <c r="E20" s="168"/>
      <c r="F20" s="161"/>
      <c r="G20" s="164"/>
      <c r="H20" s="175">
        <v>24.71</v>
      </c>
      <c r="I20" s="166">
        <f ca="1">IF(AND(ISBLANK(G20),ISBLANK(H20)),"",OFFSET(I20,-1,0,1,1)+H20-G20)</f>
        <v>292226.33999999991</v>
      </c>
      <c r="J20" s="174"/>
      <c r="K20" s="25"/>
      <c r="N20" s="40"/>
    </row>
    <row r="21" spans="1:14" s="23" customFormat="1" ht="12.75" x14ac:dyDescent="0.2">
      <c r="A21" s="34">
        <v>42711</v>
      </c>
      <c r="B21" s="34"/>
      <c r="C21" s="35" t="s">
        <v>1387</v>
      </c>
      <c r="D21" s="43" t="s">
        <v>1379</v>
      </c>
      <c r="E21" s="43"/>
      <c r="F21" s="35"/>
      <c r="G21" s="157">
        <v>1908</v>
      </c>
      <c r="H21" s="38"/>
      <c r="I21" s="46">
        <f t="shared" ca="1" si="0"/>
        <v>290318.33999999991</v>
      </c>
      <c r="J21" s="154"/>
      <c r="K21" s="25"/>
      <c r="N21" s="40"/>
    </row>
    <row r="22" spans="1:14" s="23" customFormat="1" ht="12.75" x14ac:dyDescent="0.2">
      <c r="A22" s="34">
        <v>42711</v>
      </c>
      <c r="B22" s="34"/>
      <c r="C22" s="35" t="s">
        <v>1388</v>
      </c>
      <c r="D22" s="43" t="s">
        <v>1380</v>
      </c>
      <c r="E22" s="43"/>
      <c r="F22" s="35"/>
      <c r="G22" s="157">
        <v>2067</v>
      </c>
      <c r="H22" s="38"/>
      <c r="I22" s="46">
        <f t="shared" ca="1" si="0"/>
        <v>288251.33999999991</v>
      </c>
      <c r="J22" s="154"/>
      <c r="K22" s="25"/>
      <c r="N22" s="40"/>
    </row>
    <row r="23" spans="1:14" s="23" customFormat="1" ht="12.75" x14ac:dyDescent="0.2">
      <c r="A23" s="34">
        <v>42711</v>
      </c>
      <c r="B23" s="34"/>
      <c r="C23" s="35" t="s">
        <v>1389</v>
      </c>
      <c r="D23" s="42" t="s">
        <v>435</v>
      </c>
      <c r="E23" s="43"/>
      <c r="F23" s="64"/>
      <c r="G23" s="157">
        <v>6360</v>
      </c>
      <c r="H23" s="65"/>
      <c r="I23" s="46">
        <f t="shared" ca="1" si="0"/>
        <v>281891.33999999991</v>
      </c>
      <c r="J23" s="154"/>
      <c r="K23" s="25"/>
      <c r="N23" s="40"/>
    </row>
    <row r="24" spans="1:14" s="23" customFormat="1" ht="12.75" x14ac:dyDescent="0.2">
      <c r="A24" s="34">
        <v>42711</v>
      </c>
      <c r="B24" s="34"/>
      <c r="C24" s="64" t="s">
        <v>1390</v>
      </c>
      <c r="D24" s="51" t="s">
        <v>1017</v>
      </c>
      <c r="E24" s="43"/>
      <c r="F24" s="60"/>
      <c r="G24" s="178">
        <v>1005.04</v>
      </c>
      <c r="H24" s="62"/>
      <c r="I24" s="46">
        <f t="shared" ca="1" si="0"/>
        <v>280886.29999999993</v>
      </c>
      <c r="J24" s="154"/>
      <c r="K24" s="25"/>
      <c r="N24" s="40"/>
    </row>
    <row r="25" spans="1:14" s="23" customFormat="1" ht="12.75" x14ac:dyDescent="0.2">
      <c r="A25" s="34">
        <v>42711</v>
      </c>
      <c r="B25" s="34"/>
      <c r="C25" s="44" t="s">
        <v>1391</v>
      </c>
      <c r="D25" s="43" t="s">
        <v>585</v>
      </c>
      <c r="E25" s="43"/>
      <c r="F25" s="44"/>
      <c r="G25" s="177">
        <v>7155</v>
      </c>
      <c r="H25" s="45"/>
      <c r="I25" s="46">
        <f t="shared" ca="1" si="0"/>
        <v>273731.29999999993</v>
      </c>
      <c r="J25" s="154"/>
      <c r="K25" s="25"/>
      <c r="N25" s="40"/>
    </row>
    <row r="26" spans="1:14" s="23" customFormat="1" ht="12.75" x14ac:dyDescent="0.2">
      <c r="A26" s="34">
        <v>42711</v>
      </c>
      <c r="B26" s="34"/>
      <c r="C26" s="44" t="s">
        <v>1392</v>
      </c>
      <c r="D26" s="43" t="s">
        <v>1381</v>
      </c>
      <c r="E26" s="43"/>
      <c r="F26" s="44"/>
      <c r="G26" s="176">
        <v>1412</v>
      </c>
      <c r="H26" s="45"/>
      <c r="I26" s="46">
        <f t="shared" ca="1" si="0"/>
        <v>272319.29999999993</v>
      </c>
      <c r="J26" s="154"/>
      <c r="K26" s="25"/>
      <c r="N26" s="40"/>
    </row>
    <row r="27" spans="1:14" s="23" customFormat="1" ht="12.75" x14ac:dyDescent="0.2">
      <c r="A27" s="34">
        <v>42711</v>
      </c>
      <c r="B27" s="34"/>
      <c r="C27" s="44" t="s">
        <v>1393</v>
      </c>
      <c r="D27" s="61" t="s">
        <v>55</v>
      </c>
      <c r="E27" s="43"/>
      <c r="F27" s="60"/>
      <c r="G27" s="176">
        <v>1378</v>
      </c>
      <c r="H27" s="62"/>
      <c r="I27" s="46">
        <f t="shared" ca="1" si="0"/>
        <v>270941.29999999993</v>
      </c>
      <c r="J27" s="154"/>
      <c r="K27" s="25"/>
      <c r="N27" s="40"/>
    </row>
    <row r="28" spans="1:14" s="23" customFormat="1" ht="12.75" x14ac:dyDescent="0.2">
      <c r="A28" s="34">
        <v>42711</v>
      </c>
      <c r="B28" s="34"/>
      <c r="C28" s="60" t="s">
        <v>1394</v>
      </c>
      <c r="D28" s="42" t="s">
        <v>180</v>
      </c>
      <c r="E28" s="43"/>
      <c r="F28" s="41"/>
      <c r="G28" s="177">
        <v>350</v>
      </c>
      <c r="H28" s="38"/>
      <c r="I28" s="46">
        <f t="shared" ca="1" si="0"/>
        <v>270591.29999999993</v>
      </c>
      <c r="J28" s="154"/>
      <c r="K28" s="25"/>
      <c r="N28" s="40"/>
    </row>
    <row r="29" spans="1:14" s="23" customFormat="1" ht="12.75" x14ac:dyDescent="0.2">
      <c r="A29" s="34">
        <v>42711</v>
      </c>
      <c r="B29" s="34"/>
      <c r="C29" s="41" t="s">
        <v>1395</v>
      </c>
      <c r="D29" s="42" t="s">
        <v>485</v>
      </c>
      <c r="E29" s="43"/>
      <c r="F29" s="41"/>
      <c r="G29" s="157">
        <v>2225.9</v>
      </c>
      <c r="H29" s="38"/>
      <c r="I29" s="46">
        <f t="shared" ca="1" si="0"/>
        <v>268365.39999999991</v>
      </c>
      <c r="J29" s="154"/>
      <c r="K29" s="25"/>
      <c r="N29" s="40"/>
    </row>
    <row r="30" spans="1:14" s="23" customFormat="1" ht="12.75" x14ac:dyDescent="0.2">
      <c r="A30" s="34">
        <v>42711</v>
      </c>
      <c r="B30" s="34"/>
      <c r="C30" s="41" t="s">
        <v>1396</v>
      </c>
      <c r="D30" s="42" t="s">
        <v>177</v>
      </c>
      <c r="E30" s="43"/>
      <c r="F30" s="41"/>
      <c r="G30" s="157">
        <v>1109.9000000000001</v>
      </c>
      <c r="H30" s="38"/>
      <c r="I30" s="46">
        <f t="shared" ca="1" si="0"/>
        <v>267255.49999999988</v>
      </c>
      <c r="J30" s="154"/>
      <c r="K30" s="25"/>
      <c r="N30" s="40"/>
    </row>
    <row r="31" spans="1:14" s="23" customFormat="1" ht="12.75" x14ac:dyDescent="0.2">
      <c r="A31" s="34">
        <v>42711</v>
      </c>
      <c r="B31" s="34"/>
      <c r="C31" s="41" t="s">
        <v>1397</v>
      </c>
      <c r="D31" s="42" t="s">
        <v>1382</v>
      </c>
      <c r="E31" s="43"/>
      <c r="F31" s="41"/>
      <c r="G31" s="153">
        <v>1800</v>
      </c>
      <c r="H31" s="38"/>
      <c r="I31" s="46">
        <f t="shared" ca="1" si="0"/>
        <v>265455.49999999988</v>
      </c>
      <c r="J31" s="154"/>
      <c r="K31" s="25"/>
      <c r="N31" s="40"/>
    </row>
    <row r="32" spans="1:14" s="23" customFormat="1" ht="25.5" x14ac:dyDescent="0.2">
      <c r="A32" s="34">
        <v>42711</v>
      </c>
      <c r="B32" s="34"/>
      <c r="C32" s="41" t="s">
        <v>1398</v>
      </c>
      <c r="D32" s="42" t="s">
        <v>70</v>
      </c>
      <c r="E32" s="43"/>
      <c r="F32" s="41"/>
      <c r="G32" s="157">
        <v>3000</v>
      </c>
      <c r="H32" s="38"/>
      <c r="I32" s="46">
        <f t="shared" ca="1" si="0"/>
        <v>262455.49999999988</v>
      </c>
      <c r="J32" s="154"/>
      <c r="K32" s="25"/>
      <c r="N32" s="40"/>
    </row>
    <row r="33" spans="1:14" s="23" customFormat="1" ht="12.75" x14ac:dyDescent="0.2">
      <c r="A33" s="34">
        <v>42711</v>
      </c>
      <c r="B33" s="34"/>
      <c r="C33" s="41" t="s">
        <v>1399</v>
      </c>
      <c r="D33" s="42" t="s">
        <v>1224</v>
      </c>
      <c r="E33" s="43"/>
      <c r="F33" s="41"/>
      <c r="G33" s="157">
        <v>4085</v>
      </c>
      <c r="H33" s="38"/>
      <c r="I33" s="46">
        <f t="shared" ca="1" si="0"/>
        <v>258370.49999999988</v>
      </c>
      <c r="J33" s="154"/>
      <c r="K33" s="25"/>
      <c r="N33" s="40"/>
    </row>
    <row r="34" spans="1:14" s="23" customFormat="1" ht="12.75" x14ac:dyDescent="0.2">
      <c r="A34" s="34">
        <v>42711</v>
      </c>
      <c r="B34" s="34"/>
      <c r="C34" s="41" t="s">
        <v>1400</v>
      </c>
      <c r="D34" s="42" t="s">
        <v>279</v>
      </c>
      <c r="E34" s="43"/>
      <c r="F34" s="35"/>
      <c r="G34" s="157">
        <v>555.85</v>
      </c>
      <c r="H34" s="38"/>
      <c r="I34" s="46">
        <f t="shared" ca="1" si="0"/>
        <v>257814.64999999988</v>
      </c>
      <c r="J34" s="154"/>
      <c r="K34" s="25"/>
      <c r="N34" s="40"/>
    </row>
    <row r="35" spans="1:14" s="23" customFormat="1" ht="12.75" x14ac:dyDescent="0.2">
      <c r="A35" s="34">
        <v>42711</v>
      </c>
      <c r="B35" s="34"/>
      <c r="C35" s="49" t="s">
        <v>1401</v>
      </c>
      <c r="D35" s="37" t="s">
        <v>80</v>
      </c>
      <c r="E35" s="43"/>
      <c r="F35" s="35"/>
      <c r="G35" s="179">
        <v>270</v>
      </c>
      <c r="H35" s="38"/>
      <c r="I35" s="46">
        <f t="shared" ca="1" si="0"/>
        <v>257544.64999999988</v>
      </c>
      <c r="J35" s="154"/>
      <c r="K35" s="25"/>
      <c r="N35" s="48"/>
    </row>
    <row r="36" spans="1:14" s="23" customFormat="1" ht="12.75" x14ac:dyDescent="0.2">
      <c r="A36" s="34">
        <v>42711</v>
      </c>
      <c r="B36" s="34"/>
      <c r="C36" s="35" t="s">
        <v>1402</v>
      </c>
      <c r="D36" s="36" t="s">
        <v>1383</v>
      </c>
      <c r="E36" s="43"/>
      <c r="F36" s="35"/>
      <c r="G36" s="157">
        <v>1180</v>
      </c>
      <c r="H36" s="38"/>
      <c r="I36" s="46">
        <f t="shared" ca="1" si="0"/>
        <v>256364.64999999988</v>
      </c>
      <c r="J36" s="154"/>
      <c r="K36" s="25"/>
      <c r="N36" s="8"/>
    </row>
    <row r="37" spans="1:14" s="23" customFormat="1" ht="12.75" x14ac:dyDescent="0.2">
      <c r="A37" s="34">
        <v>42711</v>
      </c>
      <c r="B37" s="34"/>
      <c r="C37" s="35" t="s">
        <v>1403</v>
      </c>
      <c r="D37" s="36" t="s">
        <v>615</v>
      </c>
      <c r="E37" s="43"/>
      <c r="F37" s="35"/>
      <c r="G37" s="157">
        <v>90</v>
      </c>
      <c r="H37" s="38"/>
      <c r="I37" s="46">
        <f t="shared" ca="1" si="0"/>
        <v>256274.64999999988</v>
      </c>
      <c r="J37" s="154"/>
      <c r="K37" s="25"/>
      <c r="N37" s="8"/>
    </row>
    <row r="38" spans="1:14" s="23" customFormat="1" ht="12.75" x14ac:dyDescent="0.2">
      <c r="A38" s="34">
        <v>42711</v>
      </c>
      <c r="B38" s="34"/>
      <c r="C38" s="35" t="s">
        <v>1404</v>
      </c>
      <c r="D38" s="36" t="s">
        <v>85</v>
      </c>
      <c r="E38" s="43"/>
      <c r="F38" s="35"/>
      <c r="G38" s="157">
        <v>1497.15</v>
      </c>
      <c r="H38" s="38"/>
      <c r="I38" s="46">
        <f t="shared" ca="1" si="0"/>
        <v>254777.49999999988</v>
      </c>
      <c r="J38" s="154"/>
      <c r="K38" s="25"/>
      <c r="N38" s="8"/>
    </row>
    <row r="39" spans="1:14" s="23" customFormat="1" ht="12.75" x14ac:dyDescent="0.2">
      <c r="A39" s="34">
        <v>42711</v>
      </c>
      <c r="B39" s="34"/>
      <c r="C39" s="35" t="s">
        <v>1405</v>
      </c>
      <c r="D39" s="36" t="s">
        <v>621</v>
      </c>
      <c r="E39" s="43"/>
      <c r="F39" s="35"/>
      <c r="G39" s="157">
        <v>110049.4</v>
      </c>
      <c r="H39" s="38"/>
      <c r="I39" s="46">
        <f t="shared" ca="1" si="0"/>
        <v>144728.09999999989</v>
      </c>
      <c r="J39" s="154"/>
      <c r="K39" s="25"/>
      <c r="N39" s="8"/>
    </row>
    <row r="40" spans="1:14" s="23" customFormat="1" ht="12.75" x14ac:dyDescent="0.2">
      <c r="A40" s="34">
        <v>42711</v>
      </c>
      <c r="B40" s="34"/>
      <c r="C40" s="35" t="s">
        <v>1406</v>
      </c>
      <c r="D40" s="36" t="s">
        <v>265</v>
      </c>
      <c r="E40" s="43"/>
      <c r="F40" s="35"/>
      <c r="G40" s="157">
        <v>12250</v>
      </c>
      <c r="H40" s="38"/>
      <c r="I40" s="46">
        <f t="shared" ca="1" si="0"/>
        <v>132478.09999999989</v>
      </c>
      <c r="J40" s="154"/>
      <c r="K40" s="25"/>
      <c r="N40" s="8"/>
    </row>
    <row r="41" spans="1:14" s="23" customFormat="1" ht="25.5" x14ac:dyDescent="0.2">
      <c r="A41" s="34">
        <v>42711</v>
      </c>
      <c r="B41" s="34"/>
      <c r="C41" s="35" t="s">
        <v>1407</v>
      </c>
      <c r="D41" s="36" t="s">
        <v>167</v>
      </c>
      <c r="E41" s="43"/>
      <c r="F41" s="35"/>
      <c r="G41" s="157">
        <v>530</v>
      </c>
      <c r="H41" s="38"/>
      <c r="I41" s="46">
        <f t="shared" ca="1" si="0"/>
        <v>131948.09999999989</v>
      </c>
      <c r="J41" s="154"/>
      <c r="K41" s="25"/>
      <c r="N41" s="8"/>
    </row>
    <row r="42" spans="1:14" s="23" customFormat="1" ht="12.75" x14ac:dyDescent="0.2">
      <c r="A42" s="34">
        <v>42711</v>
      </c>
      <c r="B42" s="34"/>
      <c r="C42" s="35" t="s">
        <v>1408</v>
      </c>
      <c r="D42" s="36" t="s">
        <v>860</v>
      </c>
      <c r="E42" s="43"/>
      <c r="F42" s="35"/>
      <c r="G42" s="157">
        <v>2767.4</v>
      </c>
      <c r="H42" s="38"/>
      <c r="I42" s="46">
        <f t="shared" ca="1" si="0"/>
        <v>129180.6999999999</v>
      </c>
      <c r="J42" s="154"/>
      <c r="K42" s="25"/>
      <c r="N42" s="8"/>
    </row>
    <row r="43" spans="1:14" s="23" customFormat="1" ht="25.5" x14ac:dyDescent="0.2">
      <c r="A43" s="34">
        <v>42711</v>
      </c>
      <c r="B43" s="34"/>
      <c r="C43" s="35" t="s">
        <v>1409</v>
      </c>
      <c r="D43" s="42" t="s">
        <v>1384</v>
      </c>
      <c r="E43" s="43"/>
      <c r="F43" s="41"/>
      <c r="G43" s="157">
        <v>1250</v>
      </c>
      <c r="H43" s="38"/>
      <c r="I43" s="46">
        <f t="shared" ca="1" si="0"/>
        <v>127930.6999999999</v>
      </c>
      <c r="J43" s="154"/>
      <c r="K43" s="25"/>
      <c r="N43" s="8"/>
    </row>
    <row r="44" spans="1:14" s="23" customFormat="1" ht="12.75" x14ac:dyDescent="0.2">
      <c r="A44" s="34">
        <v>42711</v>
      </c>
      <c r="B44" s="34"/>
      <c r="C44" s="41" t="s">
        <v>1410</v>
      </c>
      <c r="D44" s="42" t="s">
        <v>45</v>
      </c>
      <c r="E44" s="43"/>
      <c r="F44" s="41"/>
      <c r="G44" s="157">
        <v>400</v>
      </c>
      <c r="H44" s="38"/>
      <c r="I44" s="46">
        <f t="shared" ca="1" si="0"/>
        <v>127530.6999999999</v>
      </c>
      <c r="J44" s="154"/>
      <c r="K44" s="25"/>
      <c r="N44" s="8"/>
    </row>
    <row r="45" spans="1:14" s="23" customFormat="1" ht="12.75" x14ac:dyDescent="0.2">
      <c r="A45" s="34">
        <v>42711</v>
      </c>
      <c r="B45" s="34"/>
      <c r="C45" s="41" t="s">
        <v>1411</v>
      </c>
      <c r="D45" s="36" t="s">
        <v>61</v>
      </c>
      <c r="E45" s="43"/>
      <c r="F45" s="35"/>
      <c r="G45" s="157">
        <v>90</v>
      </c>
      <c r="H45" s="38"/>
      <c r="I45" s="46">
        <f t="shared" ca="1" si="0"/>
        <v>127440.6999999999</v>
      </c>
      <c r="J45" s="154"/>
      <c r="K45" s="25"/>
      <c r="N45" s="8"/>
    </row>
    <row r="46" spans="1:14" s="23" customFormat="1" ht="12.75" x14ac:dyDescent="0.2">
      <c r="A46" s="34">
        <v>42711</v>
      </c>
      <c r="B46" s="117"/>
      <c r="C46" s="118" t="s">
        <v>1412</v>
      </c>
      <c r="D46" s="119" t="s">
        <v>818</v>
      </c>
      <c r="E46" s="55"/>
      <c r="F46" s="44"/>
      <c r="G46" s="176">
        <v>900</v>
      </c>
      <c r="H46" s="45"/>
      <c r="I46" s="46">
        <f t="shared" ca="1" si="0"/>
        <v>126540.6999999999</v>
      </c>
      <c r="J46" s="154"/>
      <c r="K46" s="25"/>
      <c r="N46" s="8"/>
    </row>
    <row r="47" spans="1:14" ht="12.75" x14ac:dyDescent="0.2">
      <c r="A47" s="34">
        <v>42711</v>
      </c>
      <c r="B47" s="34"/>
      <c r="C47" s="118" t="s">
        <v>1413</v>
      </c>
      <c r="D47" s="36" t="s">
        <v>39</v>
      </c>
      <c r="E47" s="37"/>
      <c r="F47" s="41"/>
      <c r="G47" s="157">
        <v>600</v>
      </c>
      <c r="H47" s="38"/>
      <c r="I47" s="46">
        <f t="shared" ca="1" si="0"/>
        <v>125940.6999999999</v>
      </c>
      <c r="J47" s="155"/>
      <c r="N47" s="8"/>
    </row>
    <row r="48" spans="1:14" ht="12.75" x14ac:dyDescent="0.2">
      <c r="A48" s="34">
        <v>42711</v>
      </c>
      <c r="B48" s="34"/>
      <c r="C48" s="35" t="s">
        <v>1414</v>
      </c>
      <c r="D48" s="36" t="s">
        <v>240</v>
      </c>
      <c r="E48" s="37"/>
      <c r="F48" s="41"/>
      <c r="G48" s="157">
        <v>2650.06</v>
      </c>
      <c r="H48" s="38"/>
      <c r="I48" s="46">
        <f t="shared" ca="1" si="0"/>
        <v>123290.6399999999</v>
      </c>
      <c r="J48" s="155"/>
      <c r="N48" s="8"/>
    </row>
    <row r="49" spans="1:14" ht="12.75" x14ac:dyDescent="0.2">
      <c r="A49" s="56">
        <v>42711</v>
      </c>
      <c r="B49" s="34"/>
      <c r="C49" s="41" t="s">
        <v>1415</v>
      </c>
      <c r="D49" s="36" t="s">
        <v>75</v>
      </c>
      <c r="E49" s="37"/>
      <c r="F49" s="35"/>
      <c r="G49" s="153">
        <v>450</v>
      </c>
      <c r="H49" s="47"/>
      <c r="I49" s="46">
        <f t="shared" ca="1" si="0"/>
        <v>122840.6399999999</v>
      </c>
      <c r="J49" s="155"/>
      <c r="N49" s="8"/>
    </row>
    <row r="50" spans="1:14" ht="12.75" x14ac:dyDescent="0.2">
      <c r="A50" s="34">
        <v>42711</v>
      </c>
      <c r="B50" s="34"/>
      <c r="C50" s="41" t="s">
        <v>1416</v>
      </c>
      <c r="D50" s="42" t="s">
        <v>80</v>
      </c>
      <c r="E50" s="37"/>
      <c r="F50" s="35"/>
      <c r="G50" s="157">
        <v>180</v>
      </c>
      <c r="H50" s="38"/>
      <c r="I50" s="46">
        <f t="shared" ca="1" si="0"/>
        <v>122660.6399999999</v>
      </c>
      <c r="J50" s="155"/>
      <c r="N50" s="8"/>
    </row>
    <row r="51" spans="1:14" ht="12.75" x14ac:dyDescent="0.2">
      <c r="A51" s="34">
        <v>42711</v>
      </c>
      <c r="B51" s="34"/>
      <c r="C51" s="35" t="s">
        <v>1417</v>
      </c>
      <c r="D51" s="36" t="s">
        <v>85</v>
      </c>
      <c r="E51" s="37"/>
      <c r="F51" s="35"/>
      <c r="G51" s="157">
        <v>1940.11</v>
      </c>
      <c r="H51" s="38"/>
      <c r="I51" s="46">
        <f t="shared" ca="1" si="0"/>
        <v>120720.5299999999</v>
      </c>
      <c r="J51" s="155"/>
      <c r="N51" s="8"/>
    </row>
    <row r="52" spans="1:14" s="23" customFormat="1" ht="12.75" x14ac:dyDescent="0.2">
      <c r="A52" s="34">
        <v>42711</v>
      </c>
      <c r="B52" s="34"/>
      <c r="C52" s="41" t="s">
        <v>225</v>
      </c>
      <c r="D52" s="36" t="s">
        <v>1015</v>
      </c>
      <c r="E52" s="37"/>
      <c r="F52" s="35"/>
      <c r="G52" s="157">
        <v>14531.8</v>
      </c>
      <c r="H52" s="38"/>
      <c r="I52" s="46">
        <f t="shared" ca="1" si="0"/>
        <v>106188.72999999989</v>
      </c>
      <c r="J52" s="154"/>
      <c r="K52" s="25"/>
      <c r="N52" s="8"/>
    </row>
    <row r="53" spans="1:14" ht="12.75" x14ac:dyDescent="0.2">
      <c r="A53" s="34">
        <v>42711</v>
      </c>
      <c r="B53" s="34"/>
      <c r="C53" s="41" t="s">
        <v>225</v>
      </c>
      <c r="D53" s="36" t="s">
        <v>1419</v>
      </c>
      <c r="E53" s="37"/>
      <c r="F53" s="35"/>
      <c r="G53" s="157">
        <v>56091.8</v>
      </c>
      <c r="H53" s="38"/>
      <c r="I53" s="46">
        <f t="shared" ca="1" si="0"/>
        <v>50096.929999999891</v>
      </c>
      <c r="J53" s="155"/>
      <c r="N53" s="8"/>
    </row>
    <row r="54" spans="1:14" ht="12.75" x14ac:dyDescent="0.2">
      <c r="A54" s="34">
        <v>42711</v>
      </c>
      <c r="B54" s="34"/>
      <c r="C54" s="41" t="s">
        <v>225</v>
      </c>
      <c r="D54" s="51" t="s">
        <v>1420</v>
      </c>
      <c r="E54" s="43"/>
      <c r="F54" s="44"/>
      <c r="G54" s="157">
        <v>43253</v>
      </c>
      <c r="H54" s="45"/>
      <c r="I54" s="46">
        <f t="shared" ca="1" si="0"/>
        <v>6843.9299999998912</v>
      </c>
      <c r="J54" s="155"/>
      <c r="N54" s="8"/>
    </row>
    <row r="55" spans="1:14" ht="12.75" x14ac:dyDescent="0.2">
      <c r="A55" s="34">
        <v>42712</v>
      </c>
      <c r="B55" s="34"/>
      <c r="C55" s="41" t="s">
        <v>225</v>
      </c>
      <c r="D55" s="42" t="s">
        <v>1211</v>
      </c>
      <c r="E55" s="37"/>
      <c r="F55" s="41"/>
      <c r="G55" s="157">
        <v>19734.060000000001</v>
      </c>
      <c r="H55" s="38"/>
      <c r="I55" s="46">
        <f t="shared" ca="1" si="0"/>
        <v>-12890.13000000011</v>
      </c>
      <c r="J55" s="155"/>
      <c r="N55" s="8"/>
    </row>
    <row r="56" spans="1:14" ht="12.75" x14ac:dyDescent="0.2">
      <c r="A56" s="34">
        <v>42712</v>
      </c>
      <c r="B56" s="34"/>
      <c r="C56" s="44" t="s">
        <v>1418</v>
      </c>
      <c r="D56" s="42" t="s">
        <v>606</v>
      </c>
      <c r="E56" s="37"/>
      <c r="F56" s="35"/>
      <c r="G56" s="38"/>
      <c r="H56" s="153">
        <v>200000</v>
      </c>
      <c r="I56" s="46">
        <f t="shared" ca="1" si="0"/>
        <v>187109.86999999988</v>
      </c>
      <c r="J56" s="155"/>
      <c r="N56" s="8"/>
    </row>
    <row r="57" spans="1:14" ht="12.75" x14ac:dyDescent="0.2">
      <c r="A57" s="34"/>
      <c r="B57" s="34"/>
      <c r="C57" s="41"/>
      <c r="D57" s="42" t="s">
        <v>393</v>
      </c>
      <c r="E57" s="37"/>
      <c r="F57" s="35"/>
      <c r="G57" s="38">
        <v>4.3</v>
      </c>
      <c r="H57" s="38"/>
      <c r="I57" s="46">
        <f ca="1">IF(AND(ISBLANK(G57),ISBLANK(H57))," - ",OFFSET(I57,-1,0,1,1)+H57-G57)</f>
        <v>187105.56999999989</v>
      </c>
      <c r="J57" s="155"/>
      <c r="K57" s="9">
        <v>648144.52</v>
      </c>
      <c r="L57" s="9">
        <v>337840.98000000004</v>
      </c>
      <c r="N57" s="8"/>
    </row>
    <row r="58" spans="1:14" ht="12.75" x14ac:dyDescent="0.2">
      <c r="A58" s="34"/>
      <c r="B58" s="34"/>
      <c r="C58" s="41"/>
      <c r="D58" s="36" t="s">
        <v>393</v>
      </c>
      <c r="E58" s="37"/>
      <c r="F58" s="35"/>
      <c r="G58" s="38">
        <v>3.71</v>
      </c>
      <c r="H58" s="38"/>
      <c r="I58" s="46">
        <f t="shared" ca="1" si="0"/>
        <v>187101.8599999999</v>
      </c>
      <c r="J58" s="155"/>
      <c r="K58" s="9">
        <f ca="1">K57-I57</f>
        <v>461038.95000000013</v>
      </c>
      <c r="L58" s="9">
        <v>124009.4</v>
      </c>
      <c r="N58" s="8"/>
    </row>
    <row r="59" spans="1:14" ht="12.75" x14ac:dyDescent="0.2">
      <c r="A59" s="34">
        <v>42720</v>
      </c>
      <c r="B59" s="34"/>
      <c r="C59" s="35" t="s">
        <v>808</v>
      </c>
      <c r="D59" s="36" t="s">
        <v>810</v>
      </c>
      <c r="E59" s="37"/>
      <c r="F59" s="35"/>
      <c r="G59" s="38"/>
      <c r="H59" s="157">
        <v>330241.65999999997</v>
      </c>
      <c r="I59" s="46">
        <f t="shared" ca="1" si="0"/>
        <v>517343.5199999999</v>
      </c>
      <c r="J59" s="155"/>
      <c r="L59" s="9">
        <f>SUM(L57:L58)</f>
        <v>461850.38</v>
      </c>
      <c r="N59" s="8"/>
    </row>
    <row r="60" spans="1:14" ht="12.75" x14ac:dyDescent="0.2">
      <c r="A60" s="34">
        <v>42723</v>
      </c>
      <c r="B60" s="130"/>
      <c r="C60" s="131" t="s">
        <v>1429</v>
      </c>
      <c r="D60" s="132" t="s">
        <v>1336</v>
      </c>
      <c r="E60" s="52"/>
      <c r="F60" s="44"/>
      <c r="G60" s="176">
        <v>560</v>
      </c>
      <c r="H60" s="172"/>
      <c r="I60" s="46">
        <f t="shared" ca="1" si="0"/>
        <v>516783.5199999999</v>
      </c>
      <c r="J60" s="155"/>
      <c r="L60" s="9">
        <f ca="1">L59-K58</f>
        <v>811.4299999998766</v>
      </c>
      <c r="N60" s="8"/>
    </row>
    <row r="61" spans="1:14" ht="12.75" x14ac:dyDescent="0.2">
      <c r="A61" s="34">
        <v>42723</v>
      </c>
      <c r="B61" s="117"/>
      <c r="C61" s="35" t="s">
        <v>1430</v>
      </c>
      <c r="D61" s="119" t="s">
        <v>1422</v>
      </c>
      <c r="E61" s="52"/>
      <c r="F61" s="44"/>
      <c r="G61" s="176">
        <v>900</v>
      </c>
      <c r="H61" s="38"/>
      <c r="I61" s="46">
        <f t="shared" ca="1" si="0"/>
        <v>515883.5199999999</v>
      </c>
      <c r="J61" s="155"/>
      <c r="L61" s="9"/>
      <c r="N61" s="8"/>
    </row>
    <row r="62" spans="1:14" ht="12.75" x14ac:dyDescent="0.2">
      <c r="A62" s="34">
        <v>42723</v>
      </c>
      <c r="B62" s="34"/>
      <c r="C62" s="118" t="s">
        <v>1431</v>
      </c>
      <c r="D62" s="36" t="s">
        <v>730</v>
      </c>
      <c r="E62" s="37"/>
      <c r="F62" s="35"/>
      <c r="G62" s="157">
        <v>834</v>
      </c>
      <c r="H62" s="38"/>
      <c r="I62" s="46">
        <f t="shared" ca="1" si="0"/>
        <v>515049.5199999999</v>
      </c>
      <c r="J62" s="155"/>
      <c r="N62" s="8"/>
    </row>
    <row r="63" spans="1:14" ht="12.75" x14ac:dyDescent="0.2">
      <c r="A63" s="34">
        <v>42723</v>
      </c>
      <c r="B63" s="34"/>
      <c r="C63" s="35" t="s">
        <v>1432</v>
      </c>
      <c r="D63" s="36" t="s">
        <v>1285</v>
      </c>
      <c r="E63" s="37"/>
      <c r="F63" s="35"/>
      <c r="G63" s="157">
        <v>666</v>
      </c>
      <c r="H63" s="38"/>
      <c r="I63" s="46">
        <f t="shared" ca="1" si="0"/>
        <v>514383.5199999999</v>
      </c>
      <c r="J63" s="155"/>
      <c r="N63" s="8"/>
    </row>
    <row r="64" spans="1:14" ht="12.75" x14ac:dyDescent="0.2">
      <c r="A64" s="34">
        <v>42723</v>
      </c>
      <c r="B64" s="34"/>
      <c r="C64" s="35" t="s">
        <v>1433</v>
      </c>
      <c r="D64" s="36" t="s">
        <v>251</v>
      </c>
      <c r="E64" s="37"/>
      <c r="F64" s="35"/>
      <c r="G64" s="157">
        <v>339.2</v>
      </c>
      <c r="H64" s="38"/>
      <c r="I64" s="46">
        <f t="shared" ca="1" si="0"/>
        <v>514044.31999999989</v>
      </c>
      <c r="J64" s="155"/>
      <c r="N64" s="8"/>
    </row>
    <row r="65" spans="1:14" ht="12.75" x14ac:dyDescent="0.2">
      <c r="A65" s="34">
        <v>42723</v>
      </c>
      <c r="B65" s="34"/>
      <c r="C65" s="35" t="s">
        <v>1434</v>
      </c>
      <c r="D65" s="36" t="s">
        <v>609</v>
      </c>
      <c r="E65" s="37"/>
      <c r="F65" s="35"/>
      <c r="G65" s="157">
        <v>180</v>
      </c>
      <c r="H65" s="38"/>
      <c r="I65" s="46">
        <f t="shared" ca="1" si="0"/>
        <v>513864.31999999989</v>
      </c>
      <c r="J65" s="155"/>
      <c r="N65" s="8"/>
    </row>
    <row r="66" spans="1:14" ht="12.75" x14ac:dyDescent="0.2">
      <c r="A66" s="34">
        <v>42723</v>
      </c>
      <c r="B66" s="34"/>
      <c r="C66" s="41" t="s">
        <v>1435</v>
      </c>
      <c r="D66" s="42" t="s">
        <v>177</v>
      </c>
      <c r="E66" s="37"/>
      <c r="F66" s="35"/>
      <c r="G66" s="157">
        <v>1294.55</v>
      </c>
      <c r="H66" s="38"/>
      <c r="I66" s="46">
        <f t="shared" ca="1" si="0"/>
        <v>512569.7699999999</v>
      </c>
      <c r="J66" s="155"/>
      <c r="N66" s="8"/>
    </row>
    <row r="67" spans="1:14" ht="12.75" x14ac:dyDescent="0.2">
      <c r="A67" s="34">
        <v>42723</v>
      </c>
      <c r="B67" s="34"/>
      <c r="C67" s="35" t="s">
        <v>1436</v>
      </c>
      <c r="D67" s="36" t="s">
        <v>60</v>
      </c>
      <c r="E67" s="37"/>
      <c r="F67" s="41"/>
      <c r="G67" s="157">
        <v>1200</v>
      </c>
      <c r="H67" s="38"/>
      <c r="I67" s="46">
        <f t="shared" ca="1" si="0"/>
        <v>511369.7699999999</v>
      </c>
      <c r="J67" s="155"/>
      <c r="N67" s="8"/>
    </row>
    <row r="68" spans="1:14" ht="12.75" x14ac:dyDescent="0.2">
      <c r="A68" s="34">
        <v>42723</v>
      </c>
      <c r="B68" s="34"/>
      <c r="C68" s="35" t="s">
        <v>1437</v>
      </c>
      <c r="D68" s="36" t="s">
        <v>1423</v>
      </c>
      <c r="E68" s="37"/>
      <c r="F68" s="35"/>
      <c r="G68" s="157">
        <v>150</v>
      </c>
      <c r="H68" s="38"/>
      <c r="I68" s="46">
        <f t="shared" ca="1" si="0"/>
        <v>511219.7699999999</v>
      </c>
      <c r="J68" s="155"/>
      <c r="N68" s="8"/>
    </row>
    <row r="69" spans="1:14" ht="12.75" x14ac:dyDescent="0.2">
      <c r="A69" s="34">
        <v>42723</v>
      </c>
      <c r="B69" s="34"/>
      <c r="C69" s="35" t="s">
        <v>1438</v>
      </c>
      <c r="D69" s="36" t="s">
        <v>1424</v>
      </c>
      <c r="E69" s="37"/>
      <c r="F69" s="35"/>
      <c r="G69" s="157">
        <v>150</v>
      </c>
      <c r="H69" s="38"/>
      <c r="I69" s="46">
        <f t="shared" ca="1" si="0"/>
        <v>511069.7699999999</v>
      </c>
      <c r="J69" s="155"/>
      <c r="N69" s="8"/>
    </row>
    <row r="70" spans="1:14" ht="12.75" x14ac:dyDescent="0.2">
      <c r="A70" s="34">
        <v>42723</v>
      </c>
      <c r="B70" s="34"/>
      <c r="C70" s="35" t="s">
        <v>1439</v>
      </c>
      <c r="D70" s="36" t="s">
        <v>178</v>
      </c>
      <c r="E70" s="37"/>
      <c r="F70" s="35"/>
      <c r="G70" s="157">
        <v>3922</v>
      </c>
      <c r="H70" s="38"/>
      <c r="I70" s="46">
        <f t="shared" ca="1" si="0"/>
        <v>507147.7699999999</v>
      </c>
      <c r="J70" s="155"/>
      <c r="N70" s="8"/>
    </row>
    <row r="71" spans="1:14" ht="12.75" x14ac:dyDescent="0.2">
      <c r="A71" s="34">
        <v>42723</v>
      </c>
      <c r="B71" s="34"/>
      <c r="C71" s="41" t="s">
        <v>1440</v>
      </c>
      <c r="D71" s="42" t="s">
        <v>253</v>
      </c>
      <c r="E71" s="37"/>
      <c r="F71" s="35"/>
      <c r="G71" s="157">
        <v>2968</v>
      </c>
      <c r="H71" s="47"/>
      <c r="I71" s="46">
        <f t="shared" ca="1" si="0"/>
        <v>504179.7699999999</v>
      </c>
      <c r="J71" s="155"/>
      <c r="N71" s="8"/>
    </row>
    <row r="72" spans="1:14" ht="12.75" x14ac:dyDescent="0.2">
      <c r="A72" s="34">
        <v>42723</v>
      </c>
      <c r="B72" s="34"/>
      <c r="C72" s="41" t="s">
        <v>1441</v>
      </c>
      <c r="D72" s="42" t="s">
        <v>879</v>
      </c>
      <c r="E72" s="37"/>
      <c r="F72" s="35"/>
      <c r="G72" s="157">
        <v>665.68</v>
      </c>
      <c r="H72" s="47"/>
      <c r="I72" s="46">
        <f t="shared" ca="1" si="0"/>
        <v>503514.08999999991</v>
      </c>
      <c r="J72" s="155"/>
      <c r="N72" s="8"/>
    </row>
    <row r="73" spans="1:14" ht="25.5" x14ac:dyDescent="0.2">
      <c r="A73" s="34">
        <v>42723</v>
      </c>
      <c r="B73" s="34"/>
      <c r="C73" s="41" t="s">
        <v>1442</v>
      </c>
      <c r="D73" s="42" t="s">
        <v>71</v>
      </c>
      <c r="E73" s="37"/>
      <c r="F73" s="35"/>
      <c r="G73" s="157">
        <v>1270.94</v>
      </c>
      <c r="H73" s="47"/>
      <c r="I73" s="46">
        <f t="shared" ca="1" si="0"/>
        <v>502243.14999999991</v>
      </c>
      <c r="J73" s="155"/>
      <c r="N73" s="8"/>
    </row>
    <row r="74" spans="1:14" ht="25.5" x14ac:dyDescent="0.2">
      <c r="A74" s="34">
        <v>42723</v>
      </c>
      <c r="B74" s="34"/>
      <c r="C74" s="41" t="s">
        <v>1443</v>
      </c>
      <c r="D74" s="42" t="s">
        <v>70</v>
      </c>
      <c r="E74" s="37"/>
      <c r="F74" s="35"/>
      <c r="G74" s="157">
        <v>2000</v>
      </c>
      <c r="H74" s="47"/>
      <c r="I74" s="46">
        <f t="shared" ca="1" si="0"/>
        <v>500243.14999999991</v>
      </c>
      <c r="J74" s="155"/>
      <c r="K74" s="9">
        <v>32781.160000000003</v>
      </c>
      <c r="L74" s="8" t="s">
        <v>1334</v>
      </c>
      <c r="N74" s="8"/>
    </row>
    <row r="75" spans="1:14" ht="12.75" x14ac:dyDescent="0.2">
      <c r="A75" s="34">
        <v>42723</v>
      </c>
      <c r="B75" s="160"/>
      <c r="C75" s="161" t="s">
        <v>1444</v>
      </c>
      <c r="D75" s="162" t="s">
        <v>72</v>
      </c>
      <c r="E75" s="52"/>
      <c r="F75" s="44"/>
      <c r="G75" s="176">
        <v>3180</v>
      </c>
      <c r="H75" s="144"/>
      <c r="I75" s="166">
        <f t="shared" ref="I75" ca="1" si="1">IF(AND(ISBLANK(G75),ISBLANK(H75)),"",OFFSET(I75,-1,0,1,1)+H75-G75)</f>
        <v>497063.14999999991</v>
      </c>
      <c r="J75" s="167"/>
      <c r="N75" s="8"/>
    </row>
    <row r="76" spans="1:14" ht="12.75" x14ac:dyDescent="0.2">
      <c r="A76" s="34">
        <v>42723</v>
      </c>
      <c r="B76" s="34"/>
      <c r="C76" s="41" t="s">
        <v>1445</v>
      </c>
      <c r="D76" s="42" t="s">
        <v>281</v>
      </c>
      <c r="E76" s="43"/>
      <c r="F76" s="35"/>
      <c r="G76" s="153">
        <v>3816</v>
      </c>
      <c r="H76" s="47"/>
      <c r="I76" s="46">
        <f t="shared" ca="1" si="0"/>
        <v>493247.14999999991</v>
      </c>
      <c r="J76" s="155"/>
      <c r="N76" s="8"/>
    </row>
    <row r="77" spans="1:14" ht="12.75" x14ac:dyDescent="0.2">
      <c r="A77" s="34">
        <v>42723</v>
      </c>
      <c r="B77" s="34"/>
      <c r="C77" s="41" t="s">
        <v>1446</v>
      </c>
      <c r="D77" s="42" t="s">
        <v>238</v>
      </c>
      <c r="E77" s="37"/>
      <c r="F77" s="35"/>
      <c r="G77" s="157">
        <v>289.86</v>
      </c>
      <c r="H77" s="47"/>
      <c r="I77" s="46">
        <f t="shared" ca="1" si="0"/>
        <v>492957.28999999992</v>
      </c>
      <c r="J77" s="155"/>
      <c r="N77" s="8"/>
    </row>
    <row r="78" spans="1:14" ht="12.75" x14ac:dyDescent="0.2">
      <c r="A78" s="34">
        <v>42723</v>
      </c>
      <c r="B78" s="34"/>
      <c r="C78" s="41" t="s">
        <v>1447</v>
      </c>
      <c r="D78" s="42" t="s">
        <v>522</v>
      </c>
      <c r="E78" s="37"/>
      <c r="F78" s="41"/>
      <c r="G78" s="157">
        <v>1250</v>
      </c>
      <c r="H78" s="47"/>
      <c r="I78" s="46">
        <f t="shared" ca="1" si="0"/>
        <v>491707.28999999992</v>
      </c>
      <c r="J78" s="155"/>
      <c r="N78" s="8"/>
    </row>
    <row r="79" spans="1:14" ht="12.75" x14ac:dyDescent="0.2">
      <c r="A79" s="34">
        <v>42723</v>
      </c>
      <c r="B79" s="34"/>
      <c r="C79" s="41" t="s">
        <v>1448</v>
      </c>
      <c r="D79" s="42" t="s">
        <v>163</v>
      </c>
      <c r="E79" s="37"/>
      <c r="F79" s="35"/>
      <c r="G79" s="157">
        <v>3469.38</v>
      </c>
      <c r="H79" s="47"/>
      <c r="I79" s="46">
        <f t="shared" ca="1" si="0"/>
        <v>488237.90999999992</v>
      </c>
      <c r="J79" s="155"/>
      <c r="N79" s="8"/>
    </row>
    <row r="80" spans="1:14" ht="12.75" x14ac:dyDescent="0.2">
      <c r="A80" s="34">
        <v>42723</v>
      </c>
      <c r="B80" s="34"/>
      <c r="C80" s="41" t="s">
        <v>1449</v>
      </c>
      <c r="D80" s="42" t="s">
        <v>80</v>
      </c>
      <c r="E80" s="37"/>
      <c r="F80" s="35"/>
      <c r="G80" s="157">
        <v>180</v>
      </c>
      <c r="H80" s="47"/>
      <c r="I80" s="46">
        <f t="shared" ca="1" si="0"/>
        <v>488057.90999999992</v>
      </c>
      <c r="J80" s="155"/>
      <c r="N80" s="8"/>
    </row>
    <row r="81" spans="1:14" ht="12.75" x14ac:dyDescent="0.2">
      <c r="A81" s="34">
        <v>42723</v>
      </c>
      <c r="B81" s="34"/>
      <c r="C81" s="41" t="s">
        <v>1450</v>
      </c>
      <c r="D81" s="42" t="s">
        <v>255</v>
      </c>
      <c r="E81" s="37"/>
      <c r="F81" s="35"/>
      <c r="G81" s="157">
        <v>192.5</v>
      </c>
      <c r="H81" s="47"/>
      <c r="I81" s="46">
        <f t="shared" ca="1" si="0"/>
        <v>487865.40999999992</v>
      </c>
      <c r="J81" s="155"/>
      <c r="N81" s="8"/>
    </row>
    <row r="82" spans="1:14" ht="12.75" x14ac:dyDescent="0.2">
      <c r="A82" s="34">
        <v>42723</v>
      </c>
      <c r="B82" s="34"/>
      <c r="C82" s="41" t="s">
        <v>1451</v>
      </c>
      <c r="D82" s="42" t="s">
        <v>82</v>
      </c>
      <c r="E82" s="37"/>
      <c r="F82" s="35"/>
      <c r="G82" s="157">
        <v>763.2</v>
      </c>
      <c r="H82" s="47"/>
      <c r="I82" s="46">
        <f t="shared" ca="1" si="0"/>
        <v>487102.2099999999</v>
      </c>
      <c r="J82" s="155"/>
      <c r="N82" s="8"/>
    </row>
    <row r="83" spans="1:14" ht="12.75" x14ac:dyDescent="0.2">
      <c r="A83" s="34">
        <v>42723</v>
      </c>
      <c r="B83" s="34"/>
      <c r="C83" s="41" t="s">
        <v>1452</v>
      </c>
      <c r="D83" s="42" t="s">
        <v>179</v>
      </c>
      <c r="E83" s="37"/>
      <c r="F83" s="35"/>
      <c r="G83" s="157">
        <v>58.4</v>
      </c>
      <c r="H83" s="47"/>
      <c r="I83" s="46">
        <f t="shared" ref="I83:I155" ca="1" si="2">IF(AND(ISBLANK(G83),ISBLANK(H83))," - ",OFFSET(I83,-1,0,1,1)+H83-G83)</f>
        <v>487043.80999999988</v>
      </c>
      <c r="J83" s="155"/>
      <c r="N83" s="8"/>
    </row>
    <row r="84" spans="1:14" ht="12.75" x14ac:dyDescent="0.2">
      <c r="A84" s="34">
        <v>42723</v>
      </c>
      <c r="B84" s="34"/>
      <c r="C84" s="41" t="s">
        <v>1453</v>
      </c>
      <c r="D84" s="42" t="s">
        <v>1425</v>
      </c>
      <c r="E84" s="37"/>
      <c r="F84" s="41"/>
      <c r="G84" s="157">
        <v>1200</v>
      </c>
      <c r="H84" s="47"/>
      <c r="I84" s="46">
        <f t="shared" ca="1" si="2"/>
        <v>485843.80999999988</v>
      </c>
      <c r="J84" s="155"/>
      <c r="N84" s="8"/>
    </row>
    <row r="85" spans="1:14" ht="12.75" x14ac:dyDescent="0.2">
      <c r="A85" s="34">
        <v>42723</v>
      </c>
      <c r="B85" s="34"/>
      <c r="C85" s="41" t="s">
        <v>1454</v>
      </c>
      <c r="D85" s="42" t="s">
        <v>85</v>
      </c>
      <c r="E85" s="37"/>
      <c r="F85" s="35"/>
      <c r="G85" s="157">
        <v>1009.71</v>
      </c>
      <c r="H85" s="47"/>
      <c r="I85" s="46">
        <f t="shared" ca="1" si="2"/>
        <v>484834.09999999986</v>
      </c>
      <c r="J85" s="155"/>
      <c r="N85" s="8"/>
    </row>
    <row r="86" spans="1:14" ht="12.75" x14ac:dyDescent="0.2">
      <c r="A86" s="34">
        <v>42723</v>
      </c>
      <c r="B86" s="34"/>
      <c r="C86" s="41" t="s">
        <v>1455</v>
      </c>
      <c r="D86" s="42" t="s">
        <v>84</v>
      </c>
      <c r="E86" s="43"/>
      <c r="F86" s="35"/>
      <c r="G86" s="153">
        <v>90</v>
      </c>
      <c r="H86" s="47"/>
      <c r="I86" s="46">
        <f t="shared" ca="1" si="2"/>
        <v>484744.09999999986</v>
      </c>
      <c r="J86" s="155"/>
      <c r="L86" s="9"/>
      <c r="N86" s="8"/>
    </row>
    <row r="87" spans="1:14" ht="12.75" x14ac:dyDescent="0.2">
      <c r="A87" s="34">
        <v>42723</v>
      </c>
      <c r="B87" s="34"/>
      <c r="C87" s="41" t="s">
        <v>1456</v>
      </c>
      <c r="D87" s="42" t="s">
        <v>1426</v>
      </c>
      <c r="E87" s="43"/>
      <c r="F87" s="35"/>
      <c r="G87" s="153">
        <v>2895</v>
      </c>
      <c r="H87" s="47"/>
      <c r="I87" s="46">
        <f t="shared" ca="1" si="2"/>
        <v>481849.09999999986</v>
      </c>
      <c r="J87" s="155"/>
      <c r="N87" s="8"/>
    </row>
    <row r="88" spans="1:14" ht="12.75" x14ac:dyDescent="0.2">
      <c r="A88" s="34">
        <v>42723</v>
      </c>
      <c r="B88" s="34"/>
      <c r="C88" s="41" t="s">
        <v>1457</v>
      </c>
      <c r="D88" s="42" t="s">
        <v>254</v>
      </c>
      <c r="E88" s="43"/>
      <c r="F88" s="35"/>
      <c r="G88" s="153">
        <v>913.4</v>
      </c>
      <c r="H88" s="47"/>
      <c r="I88" s="46">
        <f t="shared" ca="1" si="2"/>
        <v>480935.69999999984</v>
      </c>
      <c r="J88" s="155"/>
      <c r="N88" s="8"/>
    </row>
    <row r="89" spans="1:14" ht="12.75" x14ac:dyDescent="0.2">
      <c r="A89" s="34">
        <v>42724</v>
      </c>
      <c r="B89" s="34"/>
      <c r="C89" s="41" t="s">
        <v>1458</v>
      </c>
      <c r="D89" s="42" t="s">
        <v>1427</v>
      </c>
      <c r="E89" s="43"/>
      <c r="F89" s="35"/>
      <c r="G89" s="153">
        <v>5380</v>
      </c>
      <c r="H89" s="47"/>
      <c r="I89" s="46">
        <f t="shared" ca="1" si="2"/>
        <v>475555.69999999984</v>
      </c>
      <c r="J89" s="155"/>
      <c r="N89" s="8"/>
    </row>
    <row r="90" spans="1:14" ht="12.75" x14ac:dyDescent="0.2">
      <c r="A90" s="34">
        <v>42724</v>
      </c>
      <c r="B90" s="160"/>
      <c r="C90" s="161" t="s">
        <v>1459</v>
      </c>
      <c r="D90" s="162" t="s">
        <v>1012</v>
      </c>
      <c r="E90" s="55"/>
      <c r="F90" s="44"/>
      <c r="G90" s="170">
        <v>2000</v>
      </c>
      <c r="H90" s="144"/>
      <c r="I90" s="46">
        <f t="shared" ca="1" si="2"/>
        <v>473555.69999999984</v>
      </c>
      <c r="J90" s="167"/>
      <c r="N90" s="8"/>
    </row>
    <row r="91" spans="1:14" ht="12.75" x14ac:dyDescent="0.2">
      <c r="A91" s="34">
        <v>42724</v>
      </c>
      <c r="B91" s="34"/>
      <c r="C91" s="41" t="s">
        <v>1460</v>
      </c>
      <c r="D91" s="42" t="s">
        <v>514</v>
      </c>
      <c r="E91" s="43"/>
      <c r="F91" s="35"/>
      <c r="G91" s="153">
        <v>42</v>
      </c>
      <c r="H91" s="47"/>
      <c r="I91" s="46">
        <f t="shared" ca="1" si="2"/>
        <v>473513.69999999984</v>
      </c>
      <c r="J91" s="155"/>
      <c r="N91" s="8"/>
    </row>
    <row r="92" spans="1:14" ht="12.75" x14ac:dyDescent="0.2">
      <c r="A92" s="34">
        <v>42724</v>
      </c>
      <c r="B92" s="34"/>
      <c r="C92" s="35" t="s">
        <v>1461</v>
      </c>
      <c r="D92" s="36" t="s">
        <v>284</v>
      </c>
      <c r="E92" s="37"/>
      <c r="F92" s="35"/>
      <c r="G92" s="157">
        <v>1244.55</v>
      </c>
      <c r="H92" s="38"/>
      <c r="I92" s="46">
        <f t="shared" ca="1" si="2"/>
        <v>472269.14999999985</v>
      </c>
      <c r="J92" s="155"/>
      <c r="N92" s="8"/>
    </row>
    <row r="93" spans="1:14" ht="12.75" x14ac:dyDescent="0.2">
      <c r="A93" s="34">
        <v>42724</v>
      </c>
      <c r="B93" s="34"/>
      <c r="C93" s="35" t="s">
        <v>1462</v>
      </c>
      <c r="D93" s="36" t="s">
        <v>86</v>
      </c>
      <c r="E93" s="37"/>
      <c r="F93" s="35"/>
      <c r="G93" s="157">
        <v>207.8</v>
      </c>
      <c r="H93" s="38"/>
      <c r="I93" s="46">
        <f t="shared" ca="1" si="2"/>
        <v>472061.34999999986</v>
      </c>
      <c r="J93" s="155"/>
      <c r="N93" s="8"/>
    </row>
    <row r="94" spans="1:14" ht="12.75" x14ac:dyDescent="0.2">
      <c r="A94" s="34">
        <v>42724</v>
      </c>
      <c r="B94" s="56"/>
      <c r="C94" s="41" t="s">
        <v>1463</v>
      </c>
      <c r="D94" s="42" t="s">
        <v>460</v>
      </c>
      <c r="E94" s="43"/>
      <c r="F94" s="35"/>
      <c r="G94" s="153">
        <v>17.5</v>
      </c>
      <c r="H94" s="47"/>
      <c r="I94" s="46">
        <f t="shared" ca="1" si="2"/>
        <v>472043.84999999986</v>
      </c>
      <c r="J94" s="155"/>
      <c r="N94" s="8"/>
    </row>
    <row r="95" spans="1:14" ht="12.75" x14ac:dyDescent="0.2">
      <c r="A95" s="34">
        <v>42724</v>
      </c>
      <c r="B95" s="34"/>
      <c r="C95" s="41" t="s">
        <v>1464</v>
      </c>
      <c r="D95" s="42" t="s">
        <v>43</v>
      </c>
      <c r="E95" s="37"/>
      <c r="F95" s="35"/>
      <c r="G95" s="157">
        <v>330</v>
      </c>
      <c r="H95" s="47"/>
      <c r="I95" s="46">
        <f t="shared" ca="1" si="2"/>
        <v>471713.84999999986</v>
      </c>
      <c r="J95" s="155"/>
      <c r="N95" s="8"/>
    </row>
    <row r="96" spans="1:14" ht="12.75" x14ac:dyDescent="0.2">
      <c r="A96" s="34">
        <v>42724</v>
      </c>
      <c r="B96" s="34"/>
      <c r="C96" s="41" t="s">
        <v>1465</v>
      </c>
      <c r="D96" s="42" t="s">
        <v>283</v>
      </c>
      <c r="E96" s="43"/>
      <c r="F96" s="35"/>
      <c r="G96" s="153">
        <v>10022.299999999999</v>
      </c>
      <c r="H96" s="47"/>
      <c r="I96" s="46">
        <f t="shared" ca="1" si="2"/>
        <v>461691.54999999987</v>
      </c>
      <c r="J96" s="155"/>
      <c r="N96" s="8"/>
    </row>
    <row r="97" spans="1:14" ht="12.75" x14ac:dyDescent="0.2">
      <c r="A97" s="34">
        <v>42724</v>
      </c>
      <c r="B97" s="34"/>
      <c r="C97" s="41" t="s">
        <v>1466</v>
      </c>
      <c r="D97" s="42" t="s">
        <v>44</v>
      </c>
      <c r="E97" s="43"/>
      <c r="F97" s="35"/>
      <c r="G97" s="153">
        <v>10260.799999999999</v>
      </c>
      <c r="H97" s="47"/>
      <c r="I97" s="46">
        <f t="shared" ca="1" si="2"/>
        <v>451430.74999999988</v>
      </c>
      <c r="J97" s="155"/>
      <c r="N97" s="8"/>
    </row>
    <row r="98" spans="1:14" ht="12.75" x14ac:dyDescent="0.2">
      <c r="A98" s="34">
        <v>42724</v>
      </c>
      <c r="B98" s="34"/>
      <c r="C98" s="41" t="s">
        <v>1467</v>
      </c>
      <c r="D98" s="42" t="s">
        <v>1428</v>
      </c>
      <c r="E98" s="43"/>
      <c r="F98" s="35"/>
      <c r="G98" s="153">
        <v>10000</v>
      </c>
      <c r="H98" s="47"/>
      <c r="I98" s="46">
        <f t="shared" ca="1" si="2"/>
        <v>441430.74999999988</v>
      </c>
      <c r="J98" s="155"/>
      <c r="N98" s="8"/>
    </row>
    <row r="99" spans="1:14" ht="12.75" x14ac:dyDescent="0.2">
      <c r="A99" s="56">
        <v>42724</v>
      </c>
      <c r="B99" s="34"/>
      <c r="C99" s="41" t="s">
        <v>1468</v>
      </c>
      <c r="D99" s="42" t="s">
        <v>277</v>
      </c>
      <c r="E99" s="43"/>
      <c r="F99" s="35"/>
      <c r="G99" s="153">
        <v>9224.76</v>
      </c>
      <c r="H99" s="47"/>
      <c r="I99" s="46">
        <f t="shared" ca="1" si="2"/>
        <v>432205.98999999987</v>
      </c>
      <c r="J99" s="155"/>
      <c r="N99" s="8"/>
    </row>
    <row r="100" spans="1:14" ht="12.75" x14ac:dyDescent="0.2">
      <c r="A100" s="56">
        <v>42727</v>
      </c>
      <c r="B100" s="34"/>
      <c r="C100" s="41" t="s">
        <v>149</v>
      </c>
      <c r="D100" s="42" t="s">
        <v>804</v>
      </c>
      <c r="E100" s="43"/>
      <c r="F100" s="35"/>
      <c r="G100" s="153">
        <v>45661.75</v>
      </c>
      <c r="H100" s="47"/>
      <c r="I100" s="46">
        <f t="shared" ca="1" si="2"/>
        <v>386544.23999999987</v>
      </c>
      <c r="J100" s="155"/>
      <c r="N100" s="8"/>
    </row>
    <row r="101" spans="1:14" ht="12.75" x14ac:dyDescent="0.2">
      <c r="A101" s="56">
        <v>42726</v>
      </c>
      <c r="B101" s="34"/>
      <c r="C101" s="41" t="s">
        <v>1475</v>
      </c>
      <c r="D101" s="42" t="s">
        <v>1470</v>
      </c>
      <c r="E101" s="43"/>
      <c r="F101" s="35"/>
      <c r="G101" s="153">
        <v>9540</v>
      </c>
      <c r="H101" s="47"/>
      <c r="I101" s="46">
        <f t="shared" ca="1" si="2"/>
        <v>377004.23999999987</v>
      </c>
      <c r="J101" s="155"/>
      <c r="N101" s="8"/>
    </row>
    <row r="102" spans="1:14" ht="12.75" x14ac:dyDescent="0.2">
      <c r="A102" s="56">
        <v>42726</v>
      </c>
      <c r="B102" s="56"/>
      <c r="C102" s="44" t="s">
        <v>1476</v>
      </c>
      <c r="D102" s="51" t="s">
        <v>1471</v>
      </c>
      <c r="E102" s="55"/>
      <c r="F102" s="44"/>
      <c r="G102" s="170">
        <v>7315</v>
      </c>
      <c r="H102" s="144"/>
      <c r="I102" s="46">
        <f t="shared" ca="1" si="2"/>
        <v>369689.23999999987</v>
      </c>
      <c r="J102" s="155"/>
      <c r="N102" s="8"/>
    </row>
    <row r="103" spans="1:14" ht="12.75" x14ac:dyDescent="0.2">
      <c r="A103" s="56">
        <v>42726</v>
      </c>
      <c r="B103" s="56"/>
      <c r="C103" s="44" t="s">
        <v>1477</v>
      </c>
      <c r="D103" s="51" t="s">
        <v>55</v>
      </c>
      <c r="E103" s="55"/>
      <c r="F103" s="44"/>
      <c r="G103" s="170">
        <v>16312</v>
      </c>
      <c r="H103" s="144"/>
      <c r="I103" s="46">
        <f t="shared" ca="1" si="2"/>
        <v>353377.23999999987</v>
      </c>
      <c r="J103" s="155"/>
      <c r="N103" s="8"/>
    </row>
    <row r="104" spans="1:14" ht="12.75" x14ac:dyDescent="0.2">
      <c r="A104" s="56">
        <v>42727</v>
      </c>
      <c r="B104" s="56"/>
      <c r="C104" s="44" t="s">
        <v>1478</v>
      </c>
      <c r="D104" s="51" t="s">
        <v>462</v>
      </c>
      <c r="E104" s="55"/>
      <c r="F104" s="44"/>
      <c r="G104" s="170">
        <v>9964</v>
      </c>
      <c r="H104" s="144"/>
      <c r="I104" s="46">
        <f t="shared" ca="1" si="2"/>
        <v>343413.23999999987</v>
      </c>
      <c r="J104" s="155"/>
      <c r="N104" s="8"/>
    </row>
    <row r="105" spans="1:14" ht="12.75" x14ac:dyDescent="0.2">
      <c r="A105" s="56">
        <v>42727</v>
      </c>
      <c r="B105" s="56"/>
      <c r="C105" s="44" t="s">
        <v>1479</v>
      </c>
      <c r="D105" s="51" t="s">
        <v>1472</v>
      </c>
      <c r="E105" s="55"/>
      <c r="F105" s="44"/>
      <c r="G105" s="170">
        <v>3400</v>
      </c>
      <c r="H105" s="144"/>
      <c r="I105" s="46">
        <f t="shared" ca="1" si="2"/>
        <v>340013.23999999987</v>
      </c>
      <c r="J105" s="155"/>
      <c r="N105" s="8"/>
    </row>
    <row r="106" spans="1:14" ht="12.75" x14ac:dyDescent="0.2">
      <c r="A106" s="56">
        <v>42727</v>
      </c>
      <c r="B106" s="56"/>
      <c r="C106" s="44" t="s">
        <v>1480</v>
      </c>
      <c r="D106" s="51" t="s">
        <v>283</v>
      </c>
      <c r="E106" s="55"/>
      <c r="F106" s="44"/>
      <c r="G106" s="170">
        <v>3466.2</v>
      </c>
      <c r="H106" s="144"/>
      <c r="I106" s="46">
        <f t="shared" ca="1" si="2"/>
        <v>336547.03999999986</v>
      </c>
      <c r="J106" s="155"/>
      <c r="N106" s="8"/>
    </row>
    <row r="107" spans="1:14" ht="12.75" x14ac:dyDescent="0.2">
      <c r="A107" s="56">
        <v>42727</v>
      </c>
      <c r="B107" s="56"/>
      <c r="C107" s="44" t="s">
        <v>1481</v>
      </c>
      <c r="D107" s="51" t="s">
        <v>1473</v>
      </c>
      <c r="E107" s="55"/>
      <c r="F107" s="44"/>
      <c r="G107" s="170">
        <v>4240</v>
      </c>
      <c r="H107" s="144"/>
      <c r="I107" s="46">
        <f t="shared" ca="1" si="2"/>
        <v>332307.03999999986</v>
      </c>
      <c r="J107" s="155"/>
      <c r="N107" s="8"/>
    </row>
    <row r="108" spans="1:14" ht="24" x14ac:dyDescent="0.2">
      <c r="A108" s="56">
        <v>42727</v>
      </c>
      <c r="B108" s="56"/>
      <c r="C108" s="41" t="s">
        <v>1482</v>
      </c>
      <c r="D108" s="51" t="s">
        <v>166</v>
      </c>
      <c r="E108" s="55"/>
      <c r="F108" s="44"/>
      <c r="G108" s="170">
        <v>6000</v>
      </c>
      <c r="H108" s="144"/>
      <c r="I108" s="46">
        <f t="shared" ca="1" si="2"/>
        <v>326307.03999999986</v>
      </c>
      <c r="J108" s="155"/>
      <c r="N108" s="8"/>
    </row>
    <row r="109" spans="1:14" ht="12.75" x14ac:dyDescent="0.2">
      <c r="A109" s="56">
        <v>42727</v>
      </c>
      <c r="B109" s="56"/>
      <c r="C109" s="44" t="s">
        <v>1483</v>
      </c>
      <c r="D109" s="51" t="s">
        <v>955</v>
      </c>
      <c r="E109" s="55"/>
      <c r="F109" s="44"/>
      <c r="G109" s="170">
        <v>2500</v>
      </c>
      <c r="H109" s="144"/>
      <c r="I109" s="46">
        <f t="shared" ca="1" si="2"/>
        <v>323807.03999999986</v>
      </c>
      <c r="J109" s="155"/>
      <c r="N109" s="8"/>
    </row>
    <row r="110" spans="1:14" ht="12.75" x14ac:dyDescent="0.2">
      <c r="A110" s="56">
        <v>42727</v>
      </c>
      <c r="B110" s="56"/>
      <c r="C110" s="44" t="s">
        <v>1484</v>
      </c>
      <c r="D110" s="51" t="s">
        <v>707</v>
      </c>
      <c r="E110" s="55"/>
      <c r="F110" s="44"/>
      <c r="G110" s="170">
        <v>5565</v>
      </c>
      <c r="H110" s="144"/>
      <c r="I110" s="46">
        <f t="shared" ca="1" si="2"/>
        <v>318242.03999999986</v>
      </c>
      <c r="J110" s="155"/>
      <c r="N110" s="8"/>
    </row>
    <row r="111" spans="1:14" ht="12.75" x14ac:dyDescent="0.2">
      <c r="A111" s="56">
        <v>42727</v>
      </c>
      <c r="B111" s="56"/>
      <c r="C111" s="44" t="s">
        <v>1485</v>
      </c>
      <c r="D111" s="51" t="s">
        <v>526</v>
      </c>
      <c r="E111" s="55"/>
      <c r="F111" s="44"/>
      <c r="G111" s="170">
        <v>55077.599999999999</v>
      </c>
      <c r="H111" s="144"/>
      <c r="I111" s="46">
        <f t="shared" ca="1" si="2"/>
        <v>263164.43999999989</v>
      </c>
      <c r="J111" s="155"/>
      <c r="N111" s="8"/>
    </row>
    <row r="112" spans="1:14" ht="12.75" x14ac:dyDescent="0.2">
      <c r="A112" s="56">
        <v>42727</v>
      </c>
      <c r="B112" s="56"/>
      <c r="C112" s="44" t="s">
        <v>1486</v>
      </c>
      <c r="D112" s="51" t="s">
        <v>267</v>
      </c>
      <c r="E112" s="55"/>
      <c r="F112" s="44"/>
      <c r="G112" s="170">
        <v>15653.7</v>
      </c>
      <c r="H112" s="144"/>
      <c r="I112" s="46">
        <f t="shared" ca="1" si="2"/>
        <v>247510.73999999987</v>
      </c>
      <c r="J112" s="155"/>
      <c r="N112" s="8"/>
    </row>
    <row r="113" spans="1:14" ht="12.75" x14ac:dyDescent="0.2">
      <c r="A113" s="56">
        <v>42727</v>
      </c>
      <c r="B113" s="56"/>
      <c r="C113" s="44" t="s">
        <v>1487</v>
      </c>
      <c r="D113" s="51" t="s">
        <v>41</v>
      </c>
      <c r="E113" s="55"/>
      <c r="F113" s="44"/>
      <c r="G113" s="170">
        <v>889.5</v>
      </c>
      <c r="H113" s="144"/>
      <c r="I113" s="46">
        <f t="shared" ca="1" si="2"/>
        <v>246621.23999999987</v>
      </c>
      <c r="J113" s="155"/>
      <c r="K113" s="171"/>
      <c r="N113" s="8"/>
    </row>
    <row r="114" spans="1:14" ht="12.75" x14ac:dyDescent="0.2">
      <c r="A114" s="56">
        <v>42727</v>
      </c>
      <c r="B114" s="56"/>
      <c r="C114" s="44" t="s">
        <v>1488</v>
      </c>
      <c r="D114" s="51" t="s">
        <v>41</v>
      </c>
      <c r="E114" s="55"/>
      <c r="F114" s="44"/>
      <c r="G114" s="170">
        <v>494.5</v>
      </c>
      <c r="H114" s="144"/>
      <c r="I114" s="46">
        <f t="shared" ca="1" si="2"/>
        <v>246126.73999999987</v>
      </c>
      <c r="J114" s="155"/>
      <c r="N114" s="8"/>
    </row>
    <row r="115" spans="1:14" ht="12.75" x14ac:dyDescent="0.2">
      <c r="A115" s="56">
        <v>42727</v>
      </c>
      <c r="B115" s="56"/>
      <c r="C115" s="44" t="s">
        <v>1489</v>
      </c>
      <c r="D115" s="51" t="s">
        <v>277</v>
      </c>
      <c r="E115" s="55"/>
      <c r="F115" s="44"/>
      <c r="G115" s="170">
        <v>14592</v>
      </c>
      <c r="H115" s="144"/>
      <c r="I115" s="46">
        <f t="shared" ca="1" si="2"/>
        <v>231534.73999999987</v>
      </c>
      <c r="J115" s="155"/>
      <c r="N115" s="8"/>
    </row>
    <row r="116" spans="1:14" ht="24" x14ac:dyDescent="0.2">
      <c r="A116" s="56">
        <v>42727</v>
      </c>
      <c r="B116" s="56"/>
      <c r="C116" s="44" t="s">
        <v>1490</v>
      </c>
      <c r="D116" s="51" t="s">
        <v>1474</v>
      </c>
      <c r="E116" s="55"/>
      <c r="F116" s="44"/>
      <c r="G116" s="170">
        <v>84800</v>
      </c>
      <c r="H116" s="144"/>
      <c r="I116" s="46">
        <f t="shared" ca="1" si="2"/>
        <v>146734.73999999987</v>
      </c>
      <c r="J116" s="155"/>
      <c r="N116" s="8"/>
    </row>
    <row r="117" spans="1:14" ht="12.75" x14ac:dyDescent="0.2">
      <c r="A117" s="56">
        <v>42727</v>
      </c>
      <c r="B117" s="180"/>
      <c r="C117" s="181" t="s">
        <v>1493</v>
      </c>
      <c r="D117" s="182" t="s">
        <v>1491</v>
      </c>
      <c r="E117" s="183"/>
      <c r="F117" s="181"/>
      <c r="G117" s="186">
        <v>3700.8</v>
      </c>
      <c r="H117" s="184"/>
      <c r="I117" s="46">
        <f t="shared" ca="1" si="2"/>
        <v>143033.93999999989</v>
      </c>
      <c r="J117" s="155"/>
      <c r="N117" s="8"/>
    </row>
    <row r="118" spans="1:14" ht="12.75" x14ac:dyDescent="0.2">
      <c r="A118" s="56">
        <v>42727</v>
      </c>
      <c r="B118" s="180"/>
      <c r="C118" s="181" t="s">
        <v>1494</v>
      </c>
      <c r="D118" s="182" t="s">
        <v>1492</v>
      </c>
      <c r="E118" s="183"/>
      <c r="F118" s="181"/>
      <c r="G118" s="186">
        <v>500</v>
      </c>
      <c r="H118" s="184"/>
      <c r="I118" s="46">
        <f t="shared" ca="1" si="2"/>
        <v>142533.93999999989</v>
      </c>
      <c r="J118" s="185"/>
      <c r="N118" s="8"/>
    </row>
    <row r="119" spans="1:14" ht="12.75" x14ac:dyDescent="0.2">
      <c r="A119" s="56">
        <v>42732</v>
      </c>
      <c r="B119" s="56"/>
      <c r="C119" s="44" t="s">
        <v>1418</v>
      </c>
      <c r="D119" s="51" t="s">
        <v>1505</v>
      </c>
      <c r="E119" s="55"/>
      <c r="F119" s="44"/>
      <c r="G119" s="53"/>
      <c r="H119" s="187">
        <v>1700</v>
      </c>
      <c r="I119" s="46">
        <f t="shared" ca="1" si="2"/>
        <v>144233.93999999989</v>
      </c>
      <c r="J119" s="155"/>
      <c r="N119" s="8"/>
    </row>
    <row r="120" spans="1:14" ht="12.75" x14ac:dyDescent="0.2">
      <c r="A120" s="56">
        <v>42732</v>
      </c>
      <c r="B120" s="56"/>
      <c r="C120" s="44" t="s">
        <v>808</v>
      </c>
      <c r="D120" s="51" t="s">
        <v>1506</v>
      </c>
      <c r="E120" s="55"/>
      <c r="F120" s="44"/>
      <c r="G120" s="53"/>
      <c r="H120" s="187">
        <v>13</v>
      </c>
      <c r="I120" s="46">
        <f t="shared" ca="1" si="2"/>
        <v>144246.93999999989</v>
      </c>
      <c r="J120" s="155"/>
      <c r="N120" s="8"/>
    </row>
    <row r="121" spans="1:14" ht="12.75" x14ac:dyDescent="0.2">
      <c r="A121" s="56">
        <v>42735</v>
      </c>
      <c r="B121" s="34"/>
      <c r="C121" s="41" t="s">
        <v>149</v>
      </c>
      <c r="D121" s="42" t="s">
        <v>171</v>
      </c>
      <c r="E121" s="43"/>
      <c r="F121" s="35"/>
      <c r="G121" s="153">
        <v>76707.319999999992</v>
      </c>
      <c r="H121" s="47"/>
      <c r="I121" s="46">
        <f t="shared" ca="1" si="2"/>
        <v>67539.619999999893</v>
      </c>
      <c r="J121" s="155"/>
      <c r="N121" s="8"/>
    </row>
    <row r="122" spans="1:14" ht="12.75" x14ac:dyDescent="0.2">
      <c r="A122" s="56">
        <v>42735</v>
      </c>
      <c r="B122" s="56"/>
      <c r="C122" s="44" t="s">
        <v>1495</v>
      </c>
      <c r="D122" s="51" t="s">
        <v>172</v>
      </c>
      <c r="E122" s="55"/>
      <c r="F122" s="44"/>
      <c r="G122" s="170">
        <v>19855</v>
      </c>
      <c r="H122" s="144"/>
      <c r="I122" s="46">
        <f t="shared" ca="1" si="2"/>
        <v>47684.619999999893</v>
      </c>
      <c r="J122" s="155"/>
      <c r="N122" s="8"/>
    </row>
    <row r="123" spans="1:14" ht="12.75" x14ac:dyDescent="0.2">
      <c r="A123" s="56">
        <v>42735</v>
      </c>
      <c r="B123" s="56"/>
      <c r="C123" s="44" t="s">
        <v>1496</v>
      </c>
      <c r="D123" s="51" t="s">
        <v>173</v>
      </c>
      <c r="E123" s="55"/>
      <c r="F123" s="44"/>
      <c r="G123" s="170">
        <v>1450.8</v>
      </c>
      <c r="H123" s="144"/>
      <c r="I123" s="46">
        <f t="shared" ca="1" si="2"/>
        <v>46233.819999999891</v>
      </c>
      <c r="J123" s="155"/>
      <c r="N123" s="8"/>
    </row>
    <row r="124" spans="1:14" ht="12.75" x14ac:dyDescent="0.2">
      <c r="A124" s="34">
        <v>42735</v>
      </c>
      <c r="B124" s="34"/>
      <c r="C124" s="41" t="s">
        <v>1497</v>
      </c>
      <c r="D124" s="42" t="s">
        <v>28</v>
      </c>
      <c r="E124" s="43"/>
      <c r="F124" s="35"/>
      <c r="G124" s="153">
        <v>10705.85</v>
      </c>
      <c r="H124" s="47"/>
      <c r="I124" s="46">
        <f t="shared" ca="1" si="2"/>
        <v>35527.969999999892</v>
      </c>
      <c r="J124" s="155"/>
      <c r="N124" s="8"/>
    </row>
    <row r="125" spans="1:14" ht="12.75" x14ac:dyDescent="0.2">
      <c r="A125" s="34">
        <v>42735</v>
      </c>
      <c r="B125" s="34"/>
      <c r="C125" s="41" t="s">
        <v>1498</v>
      </c>
      <c r="D125" s="42" t="s">
        <v>1340</v>
      </c>
      <c r="E125" s="43"/>
      <c r="F125" s="35"/>
      <c r="G125" s="153">
        <v>350</v>
      </c>
      <c r="H125" s="47"/>
      <c r="I125" s="46">
        <f t="shared" ca="1" si="2"/>
        <v>35177.969999999892</v>
      </c>
      <c r="J125" s="155"/>
      <c r="N125" s="8"/>
    </row>
    <row r="126" spans="1:14" ht="12.75" x14ac:dyDescent="0.2">
      <c r="A126" s="34">
        <v>42735</v>
      </c>
      <c r="B126" s="34"/>
      <c r="C126" s="41" t="s">
        <v>1499</v>
      </c>
      <c r="D126" s="42" t="s">
        <v>1500</v>
      </c>
      <c r="E126" s="43"/>
      <c r="F126" s="35"/>
      <c r="G126" s="153">
        <v>214.5</v>
      </c>
      <c r="H126" s="47"/>
      <c r="I126" s="46">
        <f t="shared" ca="1" si="2"/>
        <v>34963.469999999892</v>
      </c>
      <c r="J126" s="155"/>
      <c r="N126" s="8"/>
    </row>
    <row r="127" spans="1:14" ht="12.75" x14ac:dyDescent="0.2">
      <c r="A127" s="34">
        <v>42735</v>
      </c>
      <c r="B127" s="34"/>
      <c r="C127" s="41" t="s">
        <v>1501</v>
      </c>
      <c r="D127" s="42" t="s">
        <v>176</v>
      </c>
      <c r="E127" s="43"/>
      <c r="F127" s="35"/>
      <c r="G127" s="153">
        <v>850</v>
      </c>
      <c r="H127" s="47"/>
      <c r="I127" s="46">
        <f t="shared" ca="1" si="2"/>
        <v>34113.469999999892</v>
      </c>
      <c r="J127" s="155"/>
      <c r="N127" s="8"/>
    </row>
    <row r="128" spans="1:14" s="108" customFormat="1" ht="12.75" x14ac:dyDescent="0.2">
      <c r="A128" s="34">
        <v>42735</v>
      </c>
      <c r="B128" s="102"/>
      <c r="C128" s="103" t="s">
        <v>1502</v>
      </c>
      <c r="D128" s="104" t="s">
        <v>483</v>
      </c>
      <c r="E128" s="55"/>
      <c r="F128" s="103"/>
      <c r="G128" s="188">
        <v>2500</v>
      </c>
      <c r="H128" s="106"/>
      <c r="I128" s="46">
        <f t="shared" ca="1" si="2"/>
        <v>31613.469999999892</v>
      </c>
      <c r="J128" s="155"/>
      <c r="K128" s="109"/>
    </row>
    <row r="129" spans="1:14" s="108" customFormat="1" ht="12.75" x14ac:dyDescent="0.2">
      <c r="A129" s="34">
        <v>42735</v>
      </c>
      <c r="B129" s="102"/>
      <c r="C129" s="103" t="s">
        <v>1503</v>
      </c>
      <c r="D129" s="104" t="s">
        <v>177</v>
      </c>
      <c r="E129" s="105"/>
      <c r="F129" s="103"/>
      <c r="G129" s="188">
        <v>116</v>
      </c>
      <c r="H129" s="106"/>
      <c r="I129" s="46">
        <f t="shared" ca="1" si="2"/>
        <v>31497.469999999892</v>
      </c>
      <c r="J129" s="155"/>
      <c r="K129" s="109"/>
    </row>
    <row r="130" spans="1:14" s="108" customFormat="1" x14ac:dyDescent="0.25">
      <c r="A130" s="34">
        <v>42735</v>
      </c>
      <c r="B130" s="101"/>
      <c r="C130" s="103" t="s">
        <v>1504</v>
      </c>
      <c r="D130" s="104" t="s">
        <v>85</v>
      </c>
      <c r="E130" s="105"/>
      <c r="F130" s="103"/>
      <c r="G130" s="188">
        <v>2960.05</v>
      </c>
      <c r="H130" s="106"/>
      <c r="I130" s="46">
        <f t="shared" ca="1" si="2"/>
        <v>28537.419999999893</v>
      </c>
      <c r="J130" s="155"/>
      <c r="K130" s="109"/>
      <c r="N130" s="110"/>
    </row>
    <row r="131" spans="1:14" s="108" customFormat="1" x14ac:dyDescent="0.25">
      <c r="A131" s="34">
        <v>42735</v>
      </c>
      <c r="B131" s="101"/>
      <c r="C131" s="103"/>
      <c r="D131" s="104" t="s">
        <v>393</v>
      </c>
      <c r="E131" s="105"/>
      <c r="F131" s="103"/>
      <c r="G131" s="188">
        <v>3.87</v>
      </c>
      <c r="H131" s="106"/>
      <c r="I131" s="46">
        <f t="shared" ca="1" si="2"/>
        <v>28533.549999999894</v>
      </c>
      <c r="J131" s="155"/>
      <c r="K131" s="109"/>
      <c r="N131" s="110"/>
    </row>
    <row r="132" spans="1:14" s="108" customFormat="1" x14ac:dyDescent="0.25">
      <c r="A132" s="101"/>
      <c r="B132" s="101"/>
      <c r="C132" s="103"/>
      <c r="D132" s="112" t="s">
        <v>1507</v>
      </c>
      <c r="E132" s="113"/>
      <c r="F132" s="111"/>
      <c r="G132" s="114"/>
      <c r="H132" s="114">
        <v>199134.43</v>
      </c>
      <c r="I132" s="46">
        <f t="shared" ca="1" si="2"/>
        <v>227667.97999999989</v>
      </c>
      <c r="J132" s="190" t="s">
        <v>1469</v>
      </c>
      <c r="K132" s="109"/>
      <c r="N132" s="110"/>
    </row>
    <row r="133" spans="1:14" s="108" customFormat="1" x14ac:dyDescent="0.25">
      <c r="A133" s="101">
        <v>42735</v>
      </c>
      <c r="B133" s="101"/>
      <c r="C133" s="111"/>
      <c r="D133" s="112" t="s">
        <v>393</v>
      </c>
      <c r="E133" s="113"/>
      <c r="F133" s="111"/>
      <c r="G133" s="189">
        <v>6.75</v>
      </c>
      <c r="H133" s="114"/>
      <c r="I133" s="46">
        <f t="shared" ca="1" si="2"/>
        <v>227661.22999999989</v>
      </c>
      <c r="J133" s="155"/>
      <c r="K133" s="109"/>
      <c r="N133" s="110"/>
    </row>
    <row r="134" spans="1:14" s="108" customFormat="1" ht="12.75" x14ac:dyDescent="0.2">
      <c r="A134" s="101">
        <v>42735</v>
      </c>
      <c r="B134" s="101"/>
      <c r="C134" s="111" t="s">
        <v>1512</v>
      </c>
      <c r="D134" s="104" t="s">
        <v>730</v>
      </c>
      <c r="E134" s="105"/>
      <c r="F134" s="103"/>
      <c r="G134" s="188">
        <v>3500</v>
      </c>
      <c r="H134" s="106"/>
      <c r="I134" s="46">
        <f t="shared" ca="1" si="2"/>
        <v>224161.22999999989</v>
      </c>
      <c r="J134" s="155"/>
      <c r="K134" s="109"/>
    </row>
    <row r="135" spans="1:14" s="108" customFormat="1" x14ac:dyDescent="0.25">
      <c r="A135" s="101">
        <v>42735</v>
      </c>
      <c r="B135" s="101"/>
      <c r="C135" s="103" t="s">
        <v>1513</v>
      </c>
      <c r="D135" s="112" t="s">
        <v>55</v>
      </c>
      <c r="E135" s="113"/>
      <c r="F135" s="111"/>
      <c r="G135" s="189">
        <v>8689</v>
      </c>
      <c r="H135" s="114"/>
      <c r="I135" s="46">
        <f t="shared" ca="1" si="2"/>
        <v>215472.22999999989</v>
      </c>
      <c r="J135" s="155"/>
      <c r="K135" s="109"/>
      <c r="N135" s="110"/>
    </row>
    <row r="136" spans="1:14" s="108" customFormat="1" x14ac:dyDescent="0.25">
      <c r="A136" s="101">
        <v>42735</v>
      </c>
      <c r="B136" s="101"/>
      <c r="C136" s="111" t="s">
        <v>1514</v>
      </c>
      <c r="D136" s="112" t="s">
        <v>283</v>
      </c>
      <c r="E136" s="113"/>
      <c r="F136" s="111"/>
      <c r="G136" s="189">
        <v>3580.55</v>
      </c>
      <c r="H136" s="114"/>
      <c r="I136" s="46">
        <f t="shared" ca="1" si="2"/>
        <v>211891.67999999991</v>
      </c>
      <c r="J136" s="155"/>
      <c r="K136" s="109"/>
      <c r="N136" s="110"/>
    </row>
    <row r="137" spans="1:14" s="108" customFormat="1" x14ac:dyDescent="0.25">
      <c r="A137" s="101">
        <v>42735</v>
      </c>
      <c r="B137" s="101"/>
      <c r="C137" s="111" t="s">
        <v>1515</v>
      </c>
      <c r="D137" s="112" t="s">
        <v>1510</v>
      </c>
      <c r="E137" s="113"/>
      <c r="F137" s="111"/>
      <c r="G137" s="189">
        <v>1000</v>
      </c>
      <c r="H137" s="114"/>
      <c r="I137" s="46">
        <f t="shared" ca="1" si="2"/>
        <v>210891.67999999991</v>
      </c>
      <c r="J137" s="155"/>
      <c r="K137" s="109"/>
      <c r="N137" s="110"/>
    </row>
    <row r="138" spans="1:14" ht="24.75" x14ac:dyDescent="0.25">
      <c r="A138" s="101">
        <v>42735</v>
      </c>
      <c r="B138" s="56"/>
      <c r="C138" s="111" t="s">
        <v>1516</v>
      </c>
      <c r="D138" s="51" t="s">
        <v>1511</v>
      </c>
      <c r="E138" s="55"/>
      <c r="F138" s="44"/>
      <c r="G138" s="170">
        <v>2000</v>
      </c>
      <c r="H138" s="53"/>
      <c r="I138" s="46">
        <f t="shared" ca="1" si="2"/>
        <v>208891.67999999991</v>
      </c>
      <c r="J138" s="155"/>
    </row>
    <row r="139" spans="1:14" x14ac:dyDescent="0.25">
      <c r="A139" s="101">
        <v>42735</v>
      </c>
      <c r="B139" s="56"/>
      <c r="C139" s="44" t="s">
        <v>1517</v>
      </c>
      <c r="D139" s="51" t="s">
        <v>61</v>
      </c>
      <c r="E139" s="55"/>
      <c r="F139" s="44"/>
      <c r="G139" s="170">
        <v>270</v>
      </c>
      <c r="H139" s="53"/>
      <c r="I139" s="46">
        <f t="shared" ca="1" si="2"/>
        <v>208621.67999999991</v>
      </c>
      <c r="J139" s="155"/>
    </row>
    <row r="140" spans="1:14" ht="24.75" x14ac:dyDescent="0.25">
      <c r="A140" s="101">
        <v>42735</v>
      </c>
      <c r="B140" s="56"/>
      <c r="C140" s="44" t="s">
        <v>1518</v>
      </c>
      <c r="D140" s="51" t="s">
        <v>166</v>
      </c>
      <c r="E140" s="55"/>
      <c r="F140" s="44"/>
      <c r="G140" s="170">
        <v>5000</v>
      </c>
      <c r="H140" s="53"/>
      <c r="I140" s="46">
        <f t="shared" ca="1" si="2"/>
        <v>203621.67999999991</v>
      </c>
      <c r="J140" s="155"/>
    </row>
    <row r="141" spans="1:14" x14ac:dyDescent="0.25">
      <c r="A141" s="101">
        <v>42735</v>
      </c>
      <c r="B141" s="56"/>
      <c r="C141" s="44" t="s">
        <v>1519</v>
      </c>
      <c r="D141" s="51" t="s">
        <v>609</v>
      </c>
      <c r="E141" s="55"/>
      <c r="F141" s="44"/>
      <c r="G141" s="170">
        <v>90</v>
      </c>
      <c r="H141" s="53"/>
      <c r="I141" s="46">
        <f t="shared" ca="1" si="2"/>
        <v>203531.67999999991</v>
      </c>
      <c r="J141" s="155"/>
    </row>
    <row r="142" spans="1:14" x14ac:dyDescent="0.25">
      <c r="A142" s="101">
        <v>42735</v>
      </c>
      <c r="B142" s="56"/>
      <c r="C142" s="44" t="s">
        <v>1520</v>
      </c>
      <c r="D142" s="51" t="s">
        <v>69</v>
      </c>
      <c r="E142" s="55"/>
      <c r="F142" s="44"/>
      <c r="G142" s="170">
        <v>2000</v>
      </c>
      <c r="H142" s="53"/>
      <c r="I142" s="46">
        <f t="shared" ca="1" si="2"/>
        <v>201531.67999999991</v>
      </c>
      <c r="J142" s="155"/>
    </row>
    <row r="143" spans="1:14" x14ac:dyDescent="0.25">
      <c r="A143" s="101">
        <v>42735</v>
      </c>
      <c r="B143" s="56"/>
      <c r="C143" s="44" t="s">
        <v>1521</v>
      </c>
      <c r="D143" s="51" t="s">
        <v>277</v>
      </c>
      <c r="E143" s="55"/>
      <c r="F143" s="44"/>
      <c r="G143" s="170">
        <v>647.66</v>
      </c>
      <c r="H143" s="53"/>
      <c r="I143" s="46">
        <f t="shared" ca="1" si="2"/>
        <v>200884.0199999999</v>
      </c>
      <c r="J143" s="155"/>
    </row>
    <row r="144" spans="1:14" ht="24.75" x14ac:dyDescent="0.25">
      <c r="A144" s="101">
        <v>42735</v>
      </c>
      <c r="B144" s="56"/>
      <c r="C144" s="44" t="s">
        <v>1522</v>
      </c>
      <c r="D144" s="51" t="s">
        <v>70</v>
      </c>
      <c r="E144" s="55"/>
      <c r="F144" s="44"/>
      <c r="G144" s="170">
        <v>4000</v>
      </c>
      <c r="H144" s="53"/>
      <c r="I144" s="46">
        <f t="shared" ca="1" si="2"/>
        <v>196884.0199999999</v>
      </c>
      <c r="J144" s="155"/>
    </row>
    <row r="145" spans="1:14" x14ac:dyDescent="0.25">
      <c r="A145" s="101">
        <v>42735</v>
      </c>
      <c r="B145" s="56"/>
      <c r="C145" s="44" t="s">
        <v>1523</v>
      </c>
      <c r="D145" s="51" t="s">
        <v>442</v>
      </c>
      <c r="E145" s="55"/>
      <c r="F145" s="44"/>
      <c r="G145" s="170">
        <v>508.8</v>
      </c>
      <c r="H145" s="53"/>
      <c r="I145" s="46">
        <f t="shared" ca="1" si="2"/>
        <v>196375.21999999991</v>
      </c>
      <c r="J145" s="155"/>
    </row>
    <row r="146" spans="1:14" x14ac:dyDescent="0.25">
      <c r="A146" s="101">
        <v>42735</v>
      </c>
      <c r="B146" s="56"/>
      <c r="C146" s="44" t="s">
        <v>1524</v>
      </c>
      <c r="D146" s="51" t="s">
        <v>163</v>
      </c>
      <c r="E146" s="55"/>
      <c r="F146" s="44"/>
      <c r="G146" s="170">
        <v>16536</v>
      </c>
      <c r="H146" s="53"/>
      <c r="I146" s="46">
        <f t="shared" ca="1" si="2"/>
        <v>179839.21999999991</v>
      </c>
      <c r="J146" s="155"/>
    </row>
    <row r="147" spans="1:14" ht="12.75" x14ac:dyDescent="0.2">
      <c r="A147" s="101">
        <v>42735</v>
      </c>
      <c r="B147" s="56"/>
      <c r="C147" s="44" t="s">
        <v>1525</v>
      </c>
      <c r="D147" s="51" t="s">
        <v>80</v>
      </c>
      <c r="E147" s="55"/>
      <c r="F147" s="44"/>
      <c r="G147" s="170">
        <v>90</v>
      </c>
      <c r="H147" s="53"/>
      <c r="I147" s="46">
        <f t="shared" ca="1" si="2"/>
        <v>179749.21999999991</v>
      </c>
      <c r="J147" s="155"/>
      <c r="K147" s="8"/>
      <c r="N147" s="8"/>
    </row>
    <row r="148" spans="1:14" ht="12.75" x14ac:dyDescent="0.2">
      <c r="A148" s="101">
        <v>42735</v>
      </c>
      <c r="B148" s="56"/>
      <c r="C148" s="44" t="s">
        <v>1526</v>
      </c>
      <c r="D148" s="51" t="s">
        <v>44</v>
      </c>
      <c r="E148" s="55"/>
      <c r="F148" s="44"/>
      <c r="G148" s="170">
        <v>10589.4</v>
      </c>
      <c r="H148" s="53"/>
      <c r="I148" s="46">
        <f t="shared" ca="1" si="2"/>
        <v>169159.81999999992</v>
      </c>
      <c r="J148" s="155"/>
      <c r="K148" s="8"/>
      <c r="N148" s="8"/>
    </row>
    <row r="149" spans="1:14" ht="24" x14ac:dyDescent="0.2">
      <c r="A149" s="101">
        <v>42735</v>
      </c>
      <c r="B149" s="56"/>
      <c r="C149" s="44" t="s">
        <v>1527</v>
      </c>
      <c r="D149" s="51" t="s">
        <v>167</v>
      </c>
      <c r="E149" s="55"/>
      <c r="F149" s="44"/>
      <c r="G149" s="170">
        <v>530</v>
      </c>
      <c r="H149" s="53"/>
      <c r="I149" s="46">
        <f t="shared" ca="1" si="2"/>
        <v>168629.81999999992</v>
      </c>
      <c r="J149" s="155"/>
      <c r="K149" s="8"/>
      <c r="N149" s="8"/>
    </row>
    <row r="150" spans="1:14" ht="12.75" x14ac:dyDescent="0.2">
      <c r="A150" s="101">
        <v>42735</v>
      </c>
      <c r="B150" s="56"/>
      <c r="C150" s="44" t="s">
        <v>1528</v>
      </c>
      <c r="D150" s="51" t="s">
        <v>78</v>
      </c>
      <c r="E150" s="55"/>
      <c r="F150" s="44"/>
      <c r="G150" s="170">
        <v>1393.5</v>
      </c>
      <c r="H150" s="53"/>
      <c r="I150" s="46">
        <f t="shared" ca="1" si="2"/>
        <v>167236.31999999992</v>
      </c>
      <c r="J150" s="155"/>
      <c r="K150" s="8"/>
      <c r="N150" s="8"/>
    </row>
    <row r="151" spans="1:14" ht="12.75" x14ac:dyDescent="0.2">
      <c r="A151" s="101"/>
      <c r="B151" s="56"/>
      <c r="C151" s="44"/>
      <c r="D151" s="51" t="s">
        <v>1529</v>
      </c>
      <c r="E151" s="55"/>
      <c r="F151" s="44"/>
      <c r="G151" s="170">
        <v>2</v>
      </c>
      <c r="H151" s="53"/>
      <c r="I151" s="46">
        <f t="shared" ca="1" si="2"/>
        <v>167234.31999999992</v>
      </c>
      <c r="J151" s="155"/>
      <c r="K151" s="8"/>
      <c r="N151" s="8"/>
    </row>
    <row r="152" spans="1:14" ht="12.75" x14ac:dyDescent="0.2">
      <c r="A152" s="101"/>
      <c r="B152" s="56"/>
      <c r="C152" s="44"/>
      <c r="D152" s="51"/>
      <c r="E152" s="55"/>
      <c r="F152" s="44"/>
      <c r="G152" s="53"/>
      <c r="H152" s="53"/>
      <c r="I152" s="46" t="str">
        <f t="shared" ca="1" si="2"/>
        <v xml:space="preserve"> - </v>
      </c>
      <c r="J152" s="155"/>
      <c r="K152" s="8"/>
      <c r="N152" s="8"/>
    </row>
    <row r="153" spans="1:14" ht="12.75" x14ac:dyDescent="0.2">
      <c r="A153" s="101"/>
      <c r="B153" s="56"/>
      <c r="C153" s="44"/>
      <c r="D153" s="51"/>
      <c r="E153" s="55"/>
      <c r="F153" s="44"/>
      <c r="G153" s="53"/>
      <c r="H153" s="53"/>
      <c r="I153" s="46" t="str">
        <f t="shared" ca="1" si="2"/>
        <v xml:space="preserve"> - </v>
      </c>
      <c r="J153" s="155"/>
      <c r="K153" s="8"/>
      <c r="N153" s="8"/>
    </row>
    <row r="154" spans="1:14" ht="12.75" x14ac:dyDescent="0.2">
      <c r="A154" s="101"/>
      <c r="B154" s="56"/>
      <c r="C154" s="44"/>
      <c r="D154" s="51"/>
      <c r="E154" s="55"/>
      <c r="F154" s="44"/>
      <c r="G154" s="53"/>
      <c r="H154" s="53"/>
      <c r="I154" s="46" t="str">
        <f t="shared" ca="1" si="2"/>
        <v xml:space="preserve"> - </v>
      </c>
      <c r="J154" s="155"/>
      <c r="K154" s="8"/>
      <c r="N154" s="8"/>
    </row>
    <row r="155" spans="1:14" ht="12.75" x14ac:dyDescent="0.2">
      <c r="A155" s="101"/>
      <c r="B155" s="56"/>
      <c r="C155" s="44"/>
      <c r="D155" s="51"/>
      <c r="E155" s="55"/>
      <c r="F155" s="44"/>
      <c r="G155" s="53"/>
      <c r="H155" s="53"/>
      <c r="I155" s="46" t="str">
        <f t="shared" ca="1" si="2"/>
        <v xml:space="preserve"> - </v>
      </c>
      <c r="J155" s="155"/>
      <c r="K155" s="8"/>
      <c r="N155" s="8"/>
    </row>
    <row r="156" spans="1:14" ht="12.75" x14ac:dyDescent="0.2">
      <c r="A156" s="101"/>
      <c r="B156" s="56"/>
      <c r="C156" s="44"/>
      <c r="D156" s="51"/>
      <c r="E156" s="55"/>
      <c r="F156" s="44"/>
      <c r="G156" s="53"/>
      <c r="H156" s="53"/>
      <c r="I156" s="46" t="str">
        <f t="shared" ref="I156:I159" ca="1" si="3">IF(AND(ISBLANK(G156),ISBLANK(H156))," - ",OFFSET(I156,-1,0,1,1)+H156-G156)</f>
        <v xml:space="preserve"> - </v>
      </c>
      <c r="J156" s="155"/>
      <c r="K156" s="8"/>
      <c r="N156" s="8"/>
    </row>
    <row r="157" spans="1:14" ht="12.75" x14ac:dyDescent="0.2">
      <c r="A157" s="101"/>
      <c r="B157" s="56"/>
      <c r="C157" s="44"/>
      <c r="D157" s="51"/>
      <c r="E157" s="55"/>
      <c r="F157" s="44"/>
      <c r="G157" s="53"/>
      <c r="H157" s="53"/>
      <c r="I157" s="46" t="str">
        <f t="shared" ca="1" si="3"/>
        <v xml:space="preserve"> - </v>
      </c>
      <c r="J157" s="155"/>
      <c r="K157" s="8"/>
      <c r="N157" s="8"/>
    </row>
    <row r="158" spans="1:14" ht="12.75" x14ac:dyDescent="0.2">
      <c r="A158" s="101"/>
      <c r="B158" s="56"/>
      <c r="C158" s="44"/>
      <c r="D158" s="51"/>
      <c r="E158" s="55"/>
      <c r="F158" s="44"/>
      <c r="G158" s="53"/>
      <c r="H158" s="53"/>
      <c r="I158" s="46" t="str">
        <f t="shared" ca="1" si="3"/>
        <v xml:space="preserve"> - </v>
      </c>
      <c r="J158" s="155"/>
      <c r="K158" s="8"/>
      <c r="N158" s="8"/>
    </row>
    <row r="159" spans="1:14" ht="12.75" x14ac:dyDescent="0.2">
      <c r="A159" s="99"/>
      <c r="B159" s="56"/>
      <c r="C159" s="44"/>
      <c r="D159" s="51"/>
      <c r="E159" s="55"/>
      <c r="F159" s="44"/>
      <c r="G159" s="53"/>
      <c r="H159" s="53"/>
      <c r="I159" s="46" t="str">
        <f t="shared" ca="1" si="3"/>
        <v xml:space="preserve"> - </v>
      </c>
      <c r="J159" s="155"/>
      <c r="K159" s="8"/>
      <c r="N159" s="8"/>
    </row>
    <row r="160" spans="1:14" ht="14.25" x14ac:dyDescent="0.2">
      <c r="A160" s="66"/>
      <c r="B160" s="57"/>
      <c r="C160" s="67"/>
      <c r="D160" s="68"/>
      <c r="E160" s="69"/>
      <c r="F160" s="67"/>
      <c r="G160" s="70"/>
      <c r="H160" s="70"/>
      <c r="I160" s="71"/>
      <c r="J160"/>
      <c r="K160" s="8"/>
      <c r="N160" s="8"/>
    </row>
    <row r="161" spans="7:14" ht="12.75" x14ac:dyDescent="0.2">
      <c r="G161" s="9">
        <f>SUBTOTAL(9, G16:G160)</f>
        <v>2067171.9500000002</v>
      </c>
      <c r="H161" s="9">
        <f>SUBTOTAL(9, H16:H129)</f>
        <v>531979.37</v>
      </c>
      <c r="K161" s="8"/>
      <c r="N161" s="8"/>
    </row>
    <row r="162" spans="7:14" ht="12.75" x14ac:dyDescent="0.2">
      <c r="G162" s="9">
        <f>G161-H161</f>
        <v>1535192.58</v>
      </c>
      <c r="K162" s="8"/>
      <c r="N162" s="8"/>
    </row>
  </sheetData>
  <conditionalFormatting sqref="I15:I159">
    <cfRule type="cellIs" dxfId="23" priority="3" stopIfTrue="1" operator="lessThan">
      <formula>0</formula>
    </cfRule>
  </conditionalFormatting>
  <conditionalFormatting sqref="I3">
    <cfRule type="cellIs" dxfId="22" priority="1" stopIfTrue="1" operator="lessThan">
      <formula>0</formula>
    </cfRule>
  </conditionalFormatting>
  <dataValidations count="5">
    <dataValidation type="list" allowBlank="1" showInputMessage="1" showErrorMessage="1" sqref="D77 C35 D29:D34 D15 D92:D93 D36:D55 D58:D70">
      <formula1>payeeList</formula1>
    </dataValidation>
    <dataValidation type="list" allowBlank="1" showInputMessage="1" showErrorMessage="1" sqref="C15:C30 C32:C34 C92:C93 C59:C70 C36:C56">
      <formula1>numList</formula1>
    </dataValidation>
    <dataValidation type="list" allowBlank="1" showInputMessage="1" showErrorMessage="1" sqref="A15:B48 B95 B49:B93 A96:B96 B97:B159 A97:A98 A50:A95 A124:A131">
      <formula1>dateList</formula1>
    </dataValidation>
    <dataValidation type="list" allowBlank="1" showInputMessage="1" showErrorMessage="1" sqref="G35 F15:F127">
      <formula1>reconcileList</formula1>
    </dataValidation>
    <dataValidation type="list" allowBlank="1" showInputMessage="1" showErrorMessage="1" sqref="E77:E85 D35 E15 G95 G77:G85 E92:E93 E47:E53 E95 E55:E75 G62:G75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7D924D89-6C9F-4FEE-AD07-0FC5933F6FA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4" id="{C852B784-D025-4418-8FE7-2DCB856710C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I15:I30</xm:sqref>
        </x14:conditionalFormatting>
        <x14:conditionalFormatting xmlns:xm="http://schemas.microsoft.com/office/excel/2006/main">
          <x14:cfRule type="iconSet" priority="81" id="{F91FF65D-8A4E-4BD8-9CD1-4B50069D4E3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I31:I159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147"/>
  <sheetViews>
    <sheetView showGridLines="0" zoomScale="115" zoomScaleNormal="115" workbookViewId="0">
      <pane ySplit="14" topLeftCell="A15" activePane="bottomLeft" state="frozen"/>
      <selection activeCell="B18" sqref="B18"/>
      <selection pane="bottomLeft" activeCell="E24" sqref="E24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42401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VLOOKUP(9E+100,Table13456789101112133[Balance],1)</f>
        <v>764895.39280000003</v>
      </c>
      <c r="K3" s="16"/>
      <c r="N3" s="12">
        <f>IFERROR(LARGE(Table13456789101112133[[#All],[Cheque /EFT Number]],1)+1,1)</f>
        <v>687674</v>
      </c>
      <c r="O3" s="11" t="s">
        <v>5</v>
      </c>
    </row>
    <row r="4" spans="1:15" hidden="1" x14ac:dyDescent="0.25">
      <c r="H4" s="17" t="s">
        <v>6</v>
      </c>
      <c r="I4" s="18">
        <f>SUMIF(Table13456789101112133[R],"=r",Table13456789101112133[Deposit,
Credit (+)])+SUMIF(Table13456789101112133[R],"=c",Table13456789101112133[Deposit,
Credit (+)])-SUMIF(Table13456789101112133[R],"=R",Table13456789101112133[Withdrawal,
Payment (-)])-SUMIF(Table13456789101112133[R],"=C",Table13456789101112133[Withdrawal,
Payment (-)])</f>
        <v>0</v>
      </c>
      <c r="K4" s="19"/>
      <c r="N4" s="12">
        <f>N3-1</f>
        <v>687673</v>
      </c>
      <c r="O4" s="11" t="s">
        <v>7</v>
      </c>
    </row>
    <row r="5" spans="1:15" hidden="1" x14ac:dyDescent="0.25">
      <c r="H5" s="20"/>
      <c r="N5" s="12">
        <f>N4-1</f>
        <v>687672</v>
      </c>
    </row>
    <row r="6" spans="1:15" hidden="1" x14ac:dyDescent="0.25">
      <c r="H6" s="20"/>
      <c r="N6" s="12">
        <f>N5-1</f>
        <v>687671</v>
      </c>
    </row>
    <row r="7" spans="1:15" hidden="1" x14ac:dyDescent="0.25">
      <c r="H7" s="20"/>
      <c r="N7" s="12">
        <f>N6-1</f>
        <v>687670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216</v>
      </c>
      <c r="E15" s="37"/>
      <c r="F15" s="35"/>
      <c r="G15" s="38"/>
      <c r="H15" s="38"/>
      <c r="I15" s="39">
        <f ca="1">Jan!I111</f>
        <v>356743.56</v>
      </c>
      <c r="K15" s="25"/>
      <c r="N15" s="40"/>
    </row>
    <row r="16" spans="1:15" s="23" customFormat="1" ht="12.75" x14ac:dyDescent="0.2">
      <c r="A16" s="34">
        <v>42401</v>
      </c>
      <c r="B16" s="34" t="s">
        <v>24</v>
      </c>
      <c r="C16" s="41" t="s">
        <v>217</v>
      </c>
      <c r="D16" s="43" t="s">
        <v>25</v>
      </c>
      <c r="E16" s="43" t="s">
        <v>249</v>
      </c>
      <c r="F16" s="44"/>
      <c r="G16" s="45">
        <v>10667.84</v>
      </c>
      <c r="H16" s="38"/>
      <c r="I16" s="46">
        <f t="shared" ref="I16:I120" ca="1" si="0">IF(AND(ISBLANK(G16),ISBLANK(H16))," - ",OFFSET(I16,-1,0,1,1)+H16-G16)</f>
        <v>346075.72</v>
      </c>
      <c r="K16" s="25"/>
      <c r="N16" s="40"/>
    </row>
    <row r="17" spans="1:14" s="23" customFormat="1" ht="12.75" x14ac:dyDescent="0.2">
      <c r="A17" s="34">
        <v>42401</v>
      </c>
      <c r="B17" s="34" t="s">
        <v>24</v>
      </c>
      <c r="C17" s="35" t="s">
        <v>218</v>
      </c>
      <c r="D17" s="43" t="s">
        <v>27</v>
      </c>
      <c r="E17" s="43" t="s">
        <v>249</v>
      </c>
      <c r="F17" s="35"/>
      <c r="G17" s="38">
        <v>170</v>
      </c>
      <c r="H17" s="45"/>
      <c r="I17" s="46">
        <f t="shared" ca="1" si="0"/>
        <v>345905.72</v>
      </c>
      <c r="K17" s="25"/>
      <c r="N17" s="40"/>
    </row>
    <row r="18" spans="1:14" s="23" customFormat="1" ht="12.75" x14ac:dyDescent="0.2">
      <c r="A18" s="34">
        <v>42401</v>
      </c>
      <c r="B18" s="34" t="s">
        <v>24</v>
      </c>
      <c r="C18" s="35" t="s">
        <v>219</v>
      </c>
      <c r="D18" s="43" t="s">
        <v>30</v>
      </c>
      <c r="E18" s="43" t="s">
        <v>29</v>
      </c>
      <c r="F18" s="35"/>
      <c r="G18" s="38">
        <v>2500</v>
      </c>
      <c r="H18" s="38"/>
      <c r="I18" s="46">
        <f t="shared" ca="1" si="0"/>
        <v>343405.72</v>
      </c>
      <c r="K18" s="25"/>
      <c r="N18" s="40"/>
    </row>
    <row r="19" spans="1:14" s="23" customFormat="1" ht="12.75" x14ac:dyDescent="0.2">
      <c r="A19" s="34">
        <v>42401</v>
      </c>
      <c r="B19" s="34" t="s">
        <v>24</v>
      </c>
      <c r="C19" s="35" t="s">
        <v>220</v>
      </c>
      <c r="D19" s="43" t="s">
        <v>41</v>
      </c>
      <c r="E19" s="43" t="s">
        <v>249</v>
      </c>
      <c r="F19" s="35"/>
      <c r="G19" s="38">
        <v>862.7</v>
      </c>
      <c r="H19" s="38"/>
      <c r="I19" s="46">
        <f t="shared" ca="1" si="0"/>
        <v>342543.01999999996</v>
      </c>
      <c r="K19" s="25"/>
      <c r="N19" s="40"/>
    </row>
    <row r="20" spans="1:14" s="23" customFormat="1" ht="12.75" x14ac:dyDescent="0.2">
      <c r="A20" s="34">
        <v>42401</v>
      </c>
      <c r="B20" s="34" t="s">
        <v>24</v>
      </c>
      <c r="C20" s="64" t="s">
        <v>221</v>
      </c>
      <c r="D20" s="42" t="s">
        <v>41</v>
      </c>
      <c r="E20" s="55" t="s">
        <v>249</v>
      </c>
      <c r="F20" s="64"/>
      <c r="G20" s="65">
        <v>412.5</v>
      </c>
      <c r="H20" s="65"/>
      <c r="I20" s="46">
        <f t="shared" ca="1" si="0"/>
        <v>342130.51999999996</v>
      </c>
      <c r="K20" s="25"/>
      <c r="N20" s="40"/>
    </row>
    <row r="21" spans="1:14" s="23" customFormat="1" ht="12.75" x14ac:dyDescent="0.2">
      <c r="A21" s="34">
        <v>42401</v>
      </c>
      <c r="B21" s="34" t="s">
        <v>24</v>
      </c>
      <c r="C21" s="60" t="s">
        <v>222</v>
      </c>
      <c r="D21" s="61" t="s">
        <v>238</v>
      </c>
      <c r="E21" s="55" t="s">
        <v>249</v>
      </c>
      <c r="F21" s="60"/>
      <c r="G21" s="62">
        <v>33629.08</v>
      </c>
      <c r="H21" s="62"/>
      <c r="I21" s="46">
        <f t="shared" ca="1" si="0"/>
        <v>308501.43999999994</v>
      </c>
      <c r="K21" s="25"/>
      <c r="N21" s="40"/>
    </row>
    <row r="22" spans="1:14" s="23" customFormat="1" ht="12.75" x14ac:dyDescent="0.2">
      <c r="A22" s="34">
        <v>42401</v>
      </c>
      <c r="B22" s="34" t="s">
        <v>24</v>
      </c>
      <c r="C22" s="41" t="s">
        <v>223</v>
      </c>
      <c r="D22" s="43" t="s">
        <v>28</v>
      </c>
      <c r="E22" s="43" t="s">
        <v>249</v>
      </c>
      <c r="F22" s="44"/>
      <c r="G22" s="45">
        <v>90</v>
      </c>
      <c r="H22" s="45"/>
      <c r="I22" s="46">
        <f t="shared" ca="1" si="0"/>
        <v>308411.43999999994</v>
      </c>
      <c r="K22" s="25"/>
      <c r="N22" s="40"/>
    </row>
    <row r="23" spans="1:14" s="23" customFormat="1" ht="12.75" x14ac:dyDescent="0.2">
      <c r="A23" s="34">
        <v>42402</v>
      </c>
      <c r="B23" s="34" t="s">
        <v>24</v>
      </c>
      <c r="C23" s="41" t="s">
        <v>224</v>
      </c>
      <c r="D23" s="43" t="s">
        <v>70</v>
      </c>
      <c r="E23" s="43" t="s">
        <v>249</v>
      </c>
      <c r="F23" s="44"/>
      <c r="G23" s="45">
        <v>5000</v>
      </c>
      <c r="H23" s="45"/>
      <c r="I23" s="46">
        <f t="shared" ca="1" si="0"/>
        <v>303411.43999999994</v>
      </c>
      <c r="K23" s="25"/>
      <c r="N23" s="40"/>
    </row>
    <row r="24" spans="1:14" s="23" customFormat="1" ht="12.75" x14ac:dyDescent="0.2">
      <c r="A24" s="34">
        <v>42402</v>
      </c>
      <c r="B24" s="63" t="s">
        <v>24</v>
      </c>
      <c r="C24" s="64" t="s">
        <v>372</v>
      </c>
      <c r="D24" s="73" t="s">
        <v>374</v>
      </c>
      <c r="E24" s="74" t="s">
        <v>29</v>
      </c>
      <c r="F24" s="64"/>
      <c r="G24" s="65"/>
      <c r="H24" s="65">
        <v>2000</v>
      </c>
      <c r="I24" s="46">
        <f t="shared" ca="1" si="0"/>
        <v>305411.43999999994</v>
      </c>
      <c r="K24" s="25"/>
      <c r="N24" s="40"/>
    </row>
    <row r="25" spans="1:14" s="23" customFormat="1" ht="12.75" x14ac:dyDescent="0.2">
      <c r="A25" s="34">
        <v>42402</v>
      </c>
      <c r="B25" s="63" t="s">
        <v>24</v>
      </c>
      <c r="C25" s="64" t="s">
        <v>373</v>
      </c>
      <c r="D25" s="73" t="s">
        <v>374</v>
      </c>
      <c r="E25" s="74" t="s">
        <v>29</v>
      </c>
      <c r="F25" s="64"/>
      <c r="G25" s="65"/>
      <c r="H25" s="65">
        <v>2000</v>
      </c>
      <c r="I25" s="46">
        <f t="shared" ca="1" si="0"/>
        <v>307411.43999999994</v>
      </c>
      <c r="K25" s="25"/>
      <c r="N25" s="40"/>
    </row>
    <row r="26" spans="1:14" s="23" customFormat="1" ht="12.75" x14ac:dyDescent="0.2">
      <c r="A26" s="34">
        <v>42403</v>
      </c>
      <c r="B26" s="34" t="s">
        <v>24</v>
      </c>
      <c r="C26" s="60" t="s">
        <v>225</v>
      </c>
      <c r="D26" s="61" t="s">
        <v>239</v>
      </c>
      <c r="E26" s="55" t="s">
        <v>250</v>
      </c>
      <c r="F26" s="60"/>
      <c r="G26" s="62">
        <v>29956.799999999999</v>
      </c>
      <c r="H26" s="62"/>
      <c r="I26" s="46">
        <f t="shared" ca="1" si="0"/>
        <v>277454.63999999996</v>
      </c>
      <c r="K26" s="25"/>
      <c r="N26" s="40"/>
    </row>
    <row r="27" spans="1:14" s="23" customFormat="1" ht="12.75" x14ac:dyDescent="0.2">
      <c r="A27" s="34">
        <v>42404</v>
      </c>
      <c r="B27" s="34" t="s">
        <v>24</v>
      </c>
      <c r="C27" s="41" t="s">
        <v>226</v>
      </c>
      <c r="D27" s="42" t="s">
        <v>240</v>
      </c>
      <c r="E27" s="43" t="s">
        <v>29</v>
      </c>
      <c r="F27" s="41"/>
      <c r="G27" s="38">
        <v>2572.1799999999998</v>
      </c>
      <c r="H27" s="38"/>
      <c r="I27" s="46">
        <f t="shared" ca="1" si="0"/>
        <v>274882.45999999996</v>
      </c>
      <c r="K27" s="25"/>
      <c r="N27" s="40"/>
    </row>
    <row r="28" spans="1:14" s="23" customFormat="1" ht="12.75" x14ac:dyDescent="0.2">
      <c r="A28" s="34">
        <v>42404</v>
      </c>
      <c r="B28" s="34" t="s">
        <v>24</v>
      </c>
      <c r="C28" s="41" t="s">
        <v>227</v>
      </c>
      <c r="D28" s="42" t="s">
        <v>241</v>
      </c>
      <c r="E28" s="43" t="s">
        <v>29</v>
      </c>
      <c r="F28" s="41"/>
      <c r="G28" s="38">
        <v>3000</v>
      </c>
      <c r="H28" s="38"/>
      <c r="I28" s="46">
        <f t="shared" ca="1" si="0"/>
        <v>271882.45999999996</v>
      </c>
      <c r="K28" s="25"/>
      <c r="N28" s="40"/>
    </row>
    <row r="29" spans="1:14" s="23" customFormat="1" ht="12.75" x14ac:dyDescent="0.2">
      <c r="A29" s="34">
        <v>42404</v>
      </c>
      <c r="B29" s="34" t="s">
        <v>24</v>
      </c>
      <c r="C29" s="41" t="s">
        <v>228</v>
      </c>
      <c r="D29" s="42" t="s">
        <v>242</v>
      </c>
      <c r="E29" s="43" t="s">
        <v>29</v>
      </c>
      <c r="F29" s="41"/>
      <c r="G29" s="38">
        <v>3120</v>
      </c>
      <c r="H29" s="38"/>
      <c r="I29" s="46">
        <f t="shared" ca="1" si="0"/>
        <v>268762.45999999996</v>
      </c>
      <c r="K29" s="25"/>
      <c r="N29" s="40"/>
    </row>
    <row r="30" spans="1:14" s="23" customFormat="1" ht="12.75" x14ac:dyDescent="0.2">
      <c r="A30" s="34">
        <v>42404</v>
      </c>
      <c r="B30" s="34" t="s">
        <v>24</v>
      </c>
      <c r="C30" s="41" t="s">
        <v>229</v>
      </c>
      <c r="D30" s="42" t="s">
        <v>243</v>
      </c>
      <c r="E30" s="43" t="s">
        <v>29</v>
      </c>
      <c r="F30" s="41"/>
      <c r="G30" s="38">
        <v>25440</v>
      </c>
      <c r="H30" s="38"/>
      <c r="I30" s="46">
        <f t="shared" ca="1" si="0"/>
        <v>243322.45999999996</v>
      </c>
      <c r="K30" s="25"/>
      <c r="N30" s="40"/>
    </row>
    <row r="31" spans="1:14" ht="12.75" x14ac:dyDescent="0.2">
      <c r="A31" s="34">
        <v>42404</v>
      </c>
      <c r="B31" s="34" t="s">
        <v>24</v>
      </c>
      <c r="C31" s="41" t="s">
        <v>230</v>
      </c>
      <c r="D31" s="42" t="s">
        <v>244</v>
      </c>
      <c r="E31" s="43" t="s">
        <v>29</v>
      </c>
      <c r="F31" s="41"/>
      <c r="G31" s="47">
        <v>3300</v>
      </c>
      <c r="H31" s="47"/>
      <c r="I31" s="46">
        <f t="shared" ca="1" si="0"/>
        <v>240022.45999999996</v>
      </c>
      <c r="N31" s="48"/>
    </row>
    <row r="32" spans="1:14" s="23" customFormat="1" ht="12.75" x14ac:dyDescent="0.2">
      <c r="A32" s="34">
        <v>42404</v>
      </c>
      <c r="B32" s="34" t="s">
        <v>24</v>
      </c>
      <c r="C32" s="41" t="s">
        <v>231</v>
      </c>
      <c r="D32" s="42" t="s">
        <v>245</v>
      </c>
      <c r="E32" s="43" t="s">
        <v>29</v>
      </c>
      <c r="F32" s="41"/>
      <c r="G32" s="38">
        <v>20624</v>
      </c>
      <c r="H32" s="38"/>
      <c r="I32" s="46">
        <f t="shared" ca="1" si="0"/>
        <v>219398.45999999996</v>
      </c>
      <c r="K32" s="25"/>
      <c r="N32" s="40"/>
    </row>
    <row r="33" spans="1:14" s="23" customFormat="1" ht="12.75" x14ac:dyDescent="0.2">
      <c r="A33" s="34">
        <v>42405</v>
      </c>
      <c r="B33" s="63" t="s">
        <v>24</v>
      </c>
      <c r="C33" s="64" t="s">
        <v>375</v>
      </c>
      <c r="D33" s="73" t="s">
        <v>378</v>
      </c>
      <c r="E33" s="74" t="s">
        <v>29</v>
      </c>
      <c r="F33" s="64"/>
      <c r="G33" s="65"/>
      <c r="H33" s="65">
        <v>750</v>
      </c>
      <c r="I33" s="46">
        <f t="shared" ca="1" si="0"/>
        <v>220148.45999999996</v>
      </c>
      <c r="K33" s="25"/>
      <c r="N33" s="40"/>
    </row>
    <row r="34" spans="1:14" s="23" customFormat="1" ht="12.75" x14ac:dyDescent="0.2">
      <c r="A34" s="34">
        <v>42405</v>
      </c>
      <c r="B34" s="63" t="s">
        <v>24</v>
      </c>
      <c r="C34" s="64" t="s">
        <v>376</v>
      </c>
      <c r="D34" s="73" t="s">
        <v>378</v>
      </c>
      <c r="E34" s="74" t="s">
        <v>29</v>
      </c>
      <c r="F34" s="64"/>
      <c r="G34" s="65"/>
      <c r="H34" s="65">
        <v>750</v>
      </c>
      <c r="I34" s="46">
        <f t="shared" ca="1" si="0"/>
        <v>220898.45999999996</v>
      </c>
      <c r="K34" s="25"/>
      <c r="N34" s="40"/>
    </row>
    <row r="35" spans="1:14" s="23" customFormat="1" ht="12.75" x14ac:dyDescent="0.2">
      <c r="A35" s="34">
        <v>42405</v>
      </c>
      <c r="B35" s="63" t="s">
        <v>24</v>
      </c>
      <c r="C35" s="64" t="s">
        <v>377</v>
      </c>
      <c r="D35" s="73" t="s">
        <v>378</v>
      </c>
      <c r="E35" s="74" t="s">
        <v>29</v>
      </c>
      <c r="F35" s="64"/>
      <c r="G35" s="65"/>
      <c r="H35" s="65">
        <v>750</v>
      </c>
      <c r="I35" s="46">
        <f t="shared" ca="1" si="0"/>
        <v>221648.45999999996</v>
      </c>
      <c r="K35" s="25"/>
      <c r="N35" s="40"/>
    </row>
    <row r="36" spans="1:14" s="23" customFormat="1" ht="12.75" x14ac:dyDescent="0.2">
      <c r="A36" s="34">
        <v>42405</v>
      </c>
      <c r="B36" s="34" t="s">
        <v>24</v>
      </c>
      <c r="C36" s="41" t="s">
        <v>232</v>
      </c>
      <c r="D36" s="42" t="s">
        <v>246</v>
      </c>
      <c r="E36" s="43" t="s">
        <v>29</v>
      </c>
      <c r="F36" s="41"/>
      <c r="G36" s="38">
        <v>896.25</v>
      </c>
      <c r="H36" s="38"/>
      <c r="I36" s="46">
        <f t="shared" ca="1" si="0"/>
        <v>220752.20999999996</v>
      </c>
      <c r="K36" s="25"/>
      <c r="N36" s="40"/>
    </row>
    <row r="37" spans="1:14" s="23" customFormat="1" ht="12.75" x14ac:dyDescent="0.2">
      <c r="A37" s="34">
        <v>42405</v>
      </c>
      <c r="B37" s="34" t="s">
        <v>24</v>
      </c>
      <c r="C37" s="41" t="s">
        <v>233</v>
      </c>
      <c r="D37" s="42" t="s">
        <v>40</v>
      </c>
      <c r="E37" s="43" t="s">
        <v>29</v>
      </c>
      <c r="F37" s="41"/>
      <c r="G37" s="38">
        <v>2960</v>
      </c>
      <c r="H37" s="38"/>
      <c r="I37" s="46">
        <f t="shared" ca="1" si="0"/>
        <v>217792.20999999996</v>
      </c>
      <c r="K37" s="25"/>
      <c r="N37" s="40"/>
    </row>
    <row r="38" spans="1:14" s="23" customFormat="1" ht="12.75" x14ac:dyDescent="0.2">
      <c r="A38" s="34">
        <v>42405</v>
      </c>
      <c r="B38" s="34" t="s">
        <v>24</v>
      </c>
      <c r="C38" s="49" t="s">
        <v>234</v>
      </c>
      <c r="D38" s="42" t="s">
        <v>75</v>
      </c>
      <c r="E38" s="43" t="s">
        <v>29</v>
      </c>
      <c r="F38" s="35"/>
      <c r="G38" s="50">
        <v>1860.55</v>
      </c>
      <c r="H38" s="38"/>
      <c r="I38" s="46">
        <f t="shared" ca="1" si="0"/>
        <v>215931.65999999997</v>
      </c>
      <c r="K38" s="25"/>
      <c r="N38" s="40"/>
    </row>
    <row r="39" spans="1:14" s="23" customFormat="1" ht="12.75" x14ac:dyDescent="0.2">
      <c r="A39" s="34">
        <v>42405</v>
      </c>
      <c r="B39" s="34" t="s">
        <v>24</v>
      </c>
      <c r="C39" s="35" t="s">
        <v>235</v>
      </c>
      <c r="D39" s="37" t="s">
        <v>247</v>
      </c>
      <c r="E39" s="43" t="s">
        <v>29</v>
      </c>
      <c r="F39" s="35"/>
      <c r="G39" s="38">
        <v>8321</v>
      </c>
      <c r="H39" s="38"/>
      <c r="I39" s="46">
        <f t="shared" ca="1" si="0"/>
        <v>207610.65999999997</v>
      </c>
      <c r="K39" s="25"/>
      <c r="N39" s="48"/>
    </row>
    <row r="40" spans="1:14" s="23" customFormat="1" ht="12.75" x14ac:dyDescent="0.2">
      <c r="A40" s="34">
        <v>42405</v>
      </c>
      <c r="B40" s="34" t="s">
        <v>24</v>
      </c>
      <c r="C40" s="35" t="s">
        <v>236</v>
      </c>
      <c r="D40" s="36" t="s">
        <v>85</v>
      </c>
      <c r="E40" s="43" t="s">
        <v>29</v>
      </c>
      <c r="F40" s="35"/>
      <c r="G40" s="38">
        <v>2837.8</v>
      </c>
      <c r="H40" s="38"/>
      <c r="I40" s="46">
        <f t="shared" ca="1" si="0"/>
        <v>204772.86</v>
      </c>
      <c r="K40" s="25"/>
      <c r="N40" s="8"/>
    </row>
    <row r="41" spans="1:14" s="23" customFormat="1" ht="12.75" x14ac:dyDescent="0.2">
      <c r="A41" s="34">
        <v>42405</v>
      </c>
      <c r="B41" s="34" t="s">
        <v>24</v>
      </c>
      <c r="C41" s="35" t="s">
        <v>237</v>
      </c>
      <c r="D41" s="36" t="s">
        <v>248</v>
      </c>
      <c r="E41" s="43" t="s">
        <v>29</v>
      </c>
      <c r="F41" s="35"/>
      <c r="G41" s="38">
        <v>1000</v>
      </c>
      <c r="H41" s="38"/>
      <c r="I41" s="46">
        <f t="shared" ca="1" si="0"/>
        <v>203772.86</v>
      </c>
      <c r="K41" s="25"/>
      <c r="N41" s="8"/>
    </row>
    <row r="42" spans="1:14" s="23" customFormat="1" ht="12.75" x14ac:dyDescent="0.2">
      <c r="A42" s="34" t="s">
        <v>366</v>
      </c>
      <c r="B42" s="34" t="s">
        <v>139</v>
      </c>
      <c r="C42" s="35" t="s">
        <v>288</v>
      </c>
      <c r="D42" s="36" t="s">
        <v>47</v>
      </c>
      <c r="E42" s="43" t="s">
        <v>249</v>
      </c>
      <c r="F42" s="35"/>
      <c r="G42" s="38">
        <v>360.4</v>
      </c>
      <c r="H42" s="38"/>
      <c r="I42" s="46">
        <f t="shared" ca="1" si="0"/>
        <v>203412.46</v>
      </c>
      <c r="K42" s="25"/>
      <c r="N42" s="8"/>
    </row>
    <row r="43" spans="1:14" s="23" customFormat="1" ht="12.75" x14ac:dyDescent="0.2">
      <c r="A43" s="34" t="s">
        <v>366</v>
      </c>
      <c r="B43" s="34" t="s">
        <v>139</v>
      </c>
      <c r="C43" s="35" t="s">
        <v>289</v>
      </c>
      <c r="D43" s="36" t="s">
        <v>251</v>
      </c>
      <c r="E43" s="43" t="s">
        <v>249</v>
      </c>
      <c r="F43" s="35"/>
      <c r="G43" s="38">
        <v>2794.29</v>
      </c>
      <c r="H43" s="38"/>
      <c r="I43" s="46">
        <f t="shared" ca="1" si="0"/>
        <v>200618.16999999998</v>
      </c>
      <c r="K43" s="25"/>
      <c r="N43" s="8"/>
    </row>
    <row r="44" spans="1:14" s="23" customFormat="1" ht="12.75" x14ac:dyDescent="0.2">
      <c r="A44" s="34" t="s">
        <v>366</v>
      </c>
      <c r="B44" s="34" t="s">
        <v>139</v>
      </c>
      <c r="C44" s="35" t="s">
        <v>290</v>
      </c>
      <c r="D44" s="36" t="s">
        <v>177</v>
      </c>
      <c r="E44" s="43" t="s">
        <v>249</v>
      </c>
      <c r="F44" s="35"/>
      <c r="G44" s="38">
        <v>633</v>
      </c>
      <c r="H44" s="38"/>
      <c r="I44" s="46">
        <f t="shared" ca="1" si="0"/>
        <v>199985.16999999998</v>
      </c>
      <c r="K44" s="25"/>
      <c r="N44" s="8"/>
    </row>
    <row r="45" spans="1:14" s="23" customFormat="1" ht="12.75" x14ac:dyDescent="0.2">
      <c r="A45" s="34" t="s">
        <v>366</v>
      </c>
      <c r="B45" s="34" t="s">
        <v>139</v>
      </c>
      <c r="C45" s="35" t="s">
        <v>291</v>
      </c>
      <c r="D45" s="36" t="s">
        <v>252</v>
      </c>
      <c r="E45" s="43" t="s">
        <v>29</v>
      </c>
      <c r="F45" s="35"/>
      <c r="G45" s="38">
        <v>3900</v>
      </c>
      <c r="H45" s="38"/>
      <c r="I45" s="46">
        <f t="shared" ca="1" si="0"/>
        <v>196085.16999999998</v>
      </c>
      <c r="K45" s="25"/>
      <c r="N45" s="8"/>
    </row>
    <row r="46" spans="1:14" s="23" customFormat="1" ht="12.75" x14ac:dyDescent="0.2">
      <c r="A46" s="34" t="s">
        <v>366</v>
      </c>
      <c r="B46" s="34" t="s">
        <v>139</v>
      </c>
      <c r="C46" s="35" t="s">
        <v>292</v>
      </c>
      <c r="D46" s="36" t="s">
        <v>253</v>
      </c>
      <c r="E46" s="43" t="s">
        <v>29</v>
      </c>
      <c r="F46" s="35"/>
      <c r="G46" s="38">
        <v>2513</v>
      </c>
      <c r="H46" s="38"/>
      <c r="I46" s="46">
        <f t="shared" ca="1" si="0"/>
        <v>193572.16999999998</v>
      </c>
      <c r="K46" s="25"/>
      <c r="N46" s="8"/>
    </row>
    <row r="47" spans="1:14" s="23" customFormat="1" ht="12.75" x14ac:dyDescent="0.2">
      <c r="A47" s="34" t="s">
        <v>366</v>
      </c>
      <c r="B47" s="34" t="s">
        <v>139</v>
      </c>
      <c r="C47" s="41" t="s">
        <v>293</v>
      </c>
      <c r="D47" s="42" t="s">
        <v>254</v>
      </c>
      <c r="E47" s="43" t="s">
        <v>249</v>
      </c>
      <c r="F47" s="41"/>
      <c r="G47" s="38">
        <v>329.9</v>
      </c>
      <c r="H47" s="38"/>
      <c r="I47" s="46">
        <f t="shared" ca="1" si="0"/>
        <v>193242.27</v>
      </c>
      <c r="K47" s="25"/>
      <c r="N47" s="8"/>
    </row>
    <row r="48" spans="1:14" s="23" customFormat="1" ht="25.5" x14ac:dyDescent="0.2">
      <c r="A48" s="34" t="s">
        <v>366</v>
      </c>
      <c r="B48" s="34" t="s">
        <v>139</v>
      </c>
      <c r="C48" s="41" t="s">
        <v>294</v>
      </c>
      <c r="D48" s="42" t="s">
        <v>71</v>
      </c>
      <c r="E48" s="43" t="s">
        <v>249</v>
      </c>
      <c r="F48" s="41"/>
      <c r="G48" s="38">
        <v>1270.94</v>
      </c>
      <c r="H48" s="38"/>
      <c r="I48" s="46">
        <f t="shared" ca="1" si="0"/>
        <v>191971.33</v>
      </c>
      <c r="K48" s="25"/>
      <c r="N48" s="8"/>
    </row>
    <row r="49" spans="1:14" s="23" customFormat="1" ht="12.75" x14ac:dyDescent="0.2">
      <c r="A49" s="34" t="s">
        <v>366</v>
      </c>
      <c r="B49" s="34" t="s">
        <v>139</v>
      </c>
      <c r="C49" s="35" t="s">
        <v>295</v>
      </c>
      <c r="D49" s="36" t="s">
        <v>79</v>
      </c>
      <c r="E49" s="43" t="s">
        <v>249</v>
      </c>
      <c r="F49" s="35"/>
      <c r="G49" s="38">
        <v>846.3</v>
      </c>
      <c r="H49" s="38"/>
      <c r="I49" s="46">
        <f t="shared" ca="1" si="0"/>
        <v>191125.03</v>
      </c>
      <c r="K49" s="25"/>
      <c r="N49" s="8"/>
    </row>
    <row r="50" spans="1:14" ht="12.75" x14ac:dyDescent="0.2">
      <c r="A50" s="34" t="s">
        <v>366</v>
      </c>
      <c r="B50" s="34" t="s">
        <v>139</v>
      </c>
      <c r="C50" s="41" t="s">
        <v>296</v>
      </c>
      <c r="D50" s="36" t="s">
        <v>79</v>
      </c>
      <c r="E50" s="37" t="s">
        <v>249</v>
      </c>
      <c r="F50" s="41"/>
      <c r="G50" s="38">
        <v>1555.4</v>
      </c>
      <c r="H50" s="38"/>
      <c r="I50" s="46">
        <f t="shared" ca="1" si="0"/>
        <v>189569.63</v>
      </c>
      <c r="N50" s="8"/>
    </row>
    <row r="51" spans="1:14" ht="12.75" x14ac:dyDescent="0.2">
      <c r="A51" s="34" t="s">
        <v>366</v>
      </c>
      <c r="B51" s="34" t="s">
        <v>139</v>
      </c>
      <c r="C51" s="41" t="s">
        <v>297</v>
      </c>
      <c r="D51" s="36" t="s">
        <v>79</v>
      </c>
      <c r="E51" s="37" t="s">
        <v>249</v>
      </c>
      <c r="F51" s="41"/>
      <c r="G51" s="38">
        <v>78.95</v>
      </c>
      <c r="H51" s="38"/>
      <c r="I51" s="46">
        <f t="shared" ca="1" si="0"/>
        <v>189490.68</v>
      </c>
      <c r="N51" s="8"/>
    </row>
    <row r="52" spans="1:14" ht="12.75" x14ac:dyDescent="0.2">
      <c r="A52" s="34" t="s">
        <v>366</v>
      </c>
      <c r="B52" s="34" t="s">
        <v>139</v>
      </c>
      <c r="C52" s="35" t="s">
        <v>298</v>
      </c>
      <c r="D52" s="42" t="s">
        <v>79</v>
      </c>
      <c r="E52" s="37" t="s">
        <v>249</v>
      </c>
      <c r="F52" s="35"/>
      <c r="G52" s="38">
        <v>7.4</v>
      </c>
      <c r="H52" s="38"/>
      <c r="I52" s="46">
        <f t="shared" ca="1" si="0"/>
        <v>189483.28</v>
      </c>
      <c r="N52" s="8"/>
    </row>
    <row r="53" spans="1:14" s="23" customFormat="1" ht="12.75" x14ac:dyDescent="0.2">
      <c r="A53" s="34" t="s">
        <v>366</v>
      </c>
      <c r="B53" s="34" t="s">
        <v>139</v>
      </c>
      <c r="C53" s="35" t="s">
        <v>299</v>
      </c>
      <c r="D53" s="36" t="s">
        <v>255</v>
      </c>
      <c r="E53" s="37" t="s">
        <v>249</v>
      </c>
      <c r="F53" s="35"/>
      <c r="G53" s="38">
        <v>541.13</v>
      </c>
      <c r="H53" s="38"/>
      <c r="I53" s="46">
        <f t="shared" ca="1" si="0"/>
        <v>188942.15</v>
      </c>
      <c r="K53" s="25"/>
      <c r="N53" s="8"/>
    </row>
    <row r="54" spans="1:14" ht="25.5" x14ac:dyDescent="0.2">
      <c r="A54" s="34" t="s">
        <v>366</v>
      </c>
      <c r="B54" s="34" t="s">
        <v>139</v>
      </c>
      <c r="C54" s="35" t="s">
        <v>300</v>
      </c>
      <c r="D54" s="36" t="s">
        <v>167</v>
      </c>
      <c r="E54" s="37" t="s">
        <v>29</v>
      </c>
      <c r="F54" s="35"/>
      <c r="G54" s="38">
        <v>530</v>
      </c>
      <c r="H54" s="38"/>
      <c r="I54" s="46">
        <f t="shared" ca="1" si="0"/>
        <v>188412.15</v>
      </c>
      <c r="N54" s="8"/>
    </row>
    <row r="55" spans="1:14" ht="12.75" x14ac:dyDescent="0.2">
      <c r="A55" s="34" t="s">
        <v>366</v>
      </c>
      <c r="B55" s="34" t="s">
        <v>139</v>
      </c>
      <c r="C55" s="35" t="s">
        <v>301</v>
      </c>
      <c r="D55" s="36" t="s">
        <v>256</v>
      </c>
      <c r="E55" s="37" t="s">
        <v>29</v>
      </c>
      <c r="F55" s="35"/>
      <c r="G55" s="38">
        <v>25360</v>
      </c>
      <c r="H55" s="38"/>
      <c r="I55" s="46">
        <f t="shared" ca="1" si="0"/>
        <v>163052.15</v>
      </c>
      <c r="N55" s="8"/>
    </row>
    <row r="56" spans="1:14" ht="12.75" x14ac:dyDescent="0.2">
      <c r="A56" s="34">
        <v>42419</v>
      </c>
      <c r="B56" s="34" t="s">
        <v>139</v>
      </c>
      <c r="C56" s="35" t="s">
        <v>302</v>
      </c>
      <c r="D56" s="36" t="s">
        <v>257</v>
      </c>
      <c r="E56" s="37" t="s">
        <v>29</v>
      </c>
      <c r="F56" s="35"/>
      <c r="G56" s="38">
        <v>2500</v>
      </c>
      <c r="H56" s="38"/>
      <c r="I56" s="46">
        <f t="shared" ca="1" si="0"/>
        <v>160552.15</v>
      </c>
      <c r="N56" s="8"/>
    </row>
    <row r="57" spans="1:14" ht="12.75" x14ac:dyDescent="0.2">
      <c r="A57" s="34">
        <v>42419</v>
      </c>
      <c r="B57" s="34" t="s">
        <v>139</v>
      </c>
      <c r="C57" s="64" t="s">
        <v>379</v>
      </c>
      <c r="D57" s="73" t="s">
        <v>374</v>
      </c>
      <c r="E57" s="84" t="s">
        <v>29</v>
      </c>
      <c r="F57" s="64"/>
      <c r="G57" s="65"/>
      <c r="H57" s="65">
        <v>2000</v>
      </c>
      <c r="I57" s="46">
        <f t="shared" ca="1" si="0"/>
        <v>162552.15</v>
      </c>
      <c r="N57" s="8"/>
    </row>
    <row r="58" spans="1:14" ht="12.75" x14ac:dyDescent="0.2">
      <c r="A58" s="34">
        <v>42419</v>
      </c>
      <c r="B58" s="34" t="s">
        <v>139</v>
      </c>
      <c r="C58" s="44" t="s">
        <v>380</v>
      </c>
      <c r="D58" s="51" t="s">
        <v>370</v>
      </c>
      <c r="E58" s="52" t="s">
        <v>29</v>
      </c>
      <c r="F58" s="44"/>
      <c r="G58" s="45"/>
      <c r="H58" s="45">
        <v>50000</v>
      </c>
      <c r="I58" s="46">
        <f t="shared" ca="1" si="0"/>
        <v>212552.15</v>
      </c>
      <c r="N58" s="8"/>
    </row>
    <row r="59" spans="1:14" ht="12.75" x14ac:dyDescent="0.2">
      <c r="A59" s="34">
        <v>42419</v>
      </c>
      <c r="B59" s="34" t="s">
        <v>139</v>
      </c>
      <c r="C59" s="64" t="s">
        <v>381</v>
      </c>
      <c r="D59" s="73" t="s">
        <v>382</v>
      </c>
      <c r="E59" s="84" t="s">
        <v>29</v>
      </c>
      <c r="F59" s="64"/>
      <c r="G59" s="65"/>
      <c r="H59" s="65">
        <v>5647.8</v>
      </c>
      <c r="I59" s="46">
        <f t="shared" ca="1" si="0"/>
        <v>218199.94999999998</v>
      </c>
      <c r="N59" s="8"/>
    </row>
    <row r="60" spans="1:14" ht="12.75" x14ac:dyDescent="0.2">
      <c r="A60" s="56">
        <v>42422</v>
      </c>
      <c r="B60" s="56" t="s">
        <v>140</v>
      </c>
      <c r="C60" s="41" t="s">
        <v>384</v>
      </c>
      <c r="D60" s="42" t="s">
        <v>367</v>
      </c>
      <c r="E60" s="37" t="s">
        <v>383</v>
      </c>
      <c r="F60" s="41"/>
      <c r="G60" s="38"/>
      <c r="H60" s="38">
        <v>1000000</v>
      </c>
      <c r="I60" s="46">
        <f t="shared" ca="1" si="0"/>
        <v>1218199.95</v>
      </c>
      <c r="N60" s="8"/>
    </row>
    <row r="61" spans="1:14" ht="12.75" x14ac:dyDescent="0.2">
      <c r="A61" s="56">
        <v>42422</v>
      </c>
      <c r="B61" s="56" t="s">
        <v>140</v>
      </c>
      <c r="C61" s="64" t="s">
        <v>386</v>
      </c>
      <c r="D61" s="73" t="s">
        <v>378</v>
      </c>
      <c r="E61" s="84" t="s">
        <v>29</v>
      </c>
      <c r="F61" s="64"/>
      <c r="G61" s="65"/>
      <c r="H61" s="65">
        <v>750</v>
      </c>
      <c r="I61" s="46">
        <f t="shared" ca="1" si="0"/>
        <v>1218949.95</v>
      </c>
      <c r="N61" s="8"/>
    </row>
    <row r="62" spans="1:14" ht="12.75" x14ac:dyDescent="0.2">
      <c r="A62" s="56">
        <v>42422</v>
      </c>
      <c r="B62" s="56" t="s">
        <v>140</v>
      </c>
      <c r="C62" s="64" t="s">
        <v>387</v>
      </c>
      <c r="D62" s="73" t="s">
        <v>388</v>
      </c>
      <c r="E62" s="84" t="s">
        <v>389</v>
      </c>
      <c r="F62" s="64"/>
      <c r="G62" s="65"/>
      <c r="H62" s="65">
        <v>1000</v>
      </c>
      <c r="I62" s="46">
        <f t="shared" ca="1" si="0"/>
        <v>1219949.95</v>
      </c>
      <c r="N62" s="8"/>
    </row>
    <row r="63" spans="1:14" ht="12.75" x14ac:dyDescent="0.2">
      <c r="A63" s="56">
        <v>42422</v>
      </c>
      <c r="B63" s="56" t="s">
        <v>140</v>
      </c>
      <c r="C63" s="64"/>
      <c r="D63" s="73" t="s">
        <v>378</v>
      </c>
      <c r="E63" s="84" t="s">
        <v>29</v>
      </c>
      <c r="F63" s="64"/>
      <c r="G63" s="65"/>
      <c r="H63" s="65">
        <v>750</v>
      </c>
      <c r="I63" s="46">
        <f t="shared" ca="1" si="0"/>
        <v>1220699.95</v>
      </c>
      <c r="N63" s="8"/>
    </row>
    <row r="64" spans="1:14" ht="12.75" x14ac:dyDescent="0.2">
      <c r="A64" s="56">
        <v>42422</v>
      </c>
      <c r="B64" s="56" t="s">
        <v>140</v>
      </c>
      <c r="C64" s="41" t="s">
        <v>303</v>
      </c>
      <c r="D64" s="36" t="s">
        <v>258</v>
      </c>
      <c r="E64" s="37" t="s">
        <v>29</v>
      </c>
      <c r="F64" s="35"/>
      <c r="G64" s="47">
        <v>360</v>
      </c>
      <c r="H64" s="47"/>
      <c r="I64" s="46">
        <f t="shared" ca="1" si="0"/>
        <v>1220339.95</v>
      </c>
      <c r="N64" s="8"/>
    </row>
    <row r="65" spans="1:14" ht="12.75" x14ac:dyDescent="0.2">
      <c r="A65" s="34">
        <v>42422</v>
      </c>
      <c r="B65" s="56" t="s">
        <v>140</v>
      </c>
      <c r="C65" s="35" t="s">
        <v>304</v>
      </c>
      <c r="D65" s="42" t="s">
        <v>385</v>
      </c>
      <c r="E65" s="37" t="s">
        <v>29</v>
      </c>
      <c r="F65" s="35"/>
      <c r="G65" s="38">
        <v>2200</v>
      </c>
      <c r="H65" s="38"/>
      <c r="I65" s="46">
        <f t="shared" ca="1" si="0"/>
        <v>1218139.95</v>
      </c>
      <c r="N65" s="8"/>
    </row>
    <row r="66" spans="1:14" ht="12.75" x14ac:dyDescent="0.2">
      <c r="A66" s="34">
        <v>42422</v>
      </c>
      <c r="B66" s="56" t="s">
        <v>140</v>
      </c>
      <c r="C66" s="35" t="s">
        <v>305</v>
      </c>
      <c r="D66" s="36" t="s">
        <v>260</v>
      </c>
      <c r="E66" s="37" t="s">
        <v>29</v>
      </c>
      <c r="F66" s="35"/>
      <c r="G66" s="38">
        <v>2617.5</v>
      </c>
      <c r="H66" s="38"/>
      <c r="I66" s="46">
        <f t="shared" ca="1" si="0"/>
        <v>1215522.45</v>
      </c>
      <c r="N66" s="8"/>
    </row>
    <row r="67" spans="1:14" ht="12.75" x14ac:dyDescent="0.2">
      <c r="A67" s="34">
        <v>42422</v>
      </c>
      <c r="B67" s="56" t="s">
        <v>140</v>
      </c>
      <c r="C67" s="35" t="s">
        <v>306</v>
      </c>
      <c r="D67" s="36" t="s">
        <v>50</v>
      </c>
      <c r="E67" s="37" t="s">
        <v>368</v>
      </c>
      <c r="F67" s="35"/>
      <c r="G67" s="38">
        <v>300</v>
      </c>
      <c r="H67" s="38"/>
      <c r="I67" s="46">
        <f t="shared" ca="1" si="0"/>
        <v>1215222.45</v>
      </c>
      <c r="N67" s="8"/>
    </row>
    <row r="68" spans="1:14" ht="12.75" x14ac:dyDescent="0.2">
      <c r="A68" s="34">
        <v>42422</v>
      </c>
      <c r="B68" s="56" t="s">
        <v>140</v>
      </c>
      <c r="C68" s="35" t="s">
        <v>307</v>
      </c>
      <c r="D68" s="36" t="s">
        <v>48</v>
      </c>
      <c r="E68" s="37" t="s">
        <v>249</v>
      </c>
      <c r="F68" s="35"/>
      <c r="G68" s="38">
        <v>790</v>
      </c>
      <c r="H68" s="38"/>
      <c r="I68" s="46">
        <f t="shared" ca="1" si="0"/>
        <v>1214432.45</v>
      </c>
      <c r="N68" s="8"/>
    </row>
    <row r="69" spans="1:14" ht="12.75" x14ac:dyDescent="0.2">
      <c r="A69" s="34">
        <v>42422</v>
      </c>
      <c r="B69" s="56" t="s">
        <v>140</v>
      </c>
      <c r="C69" s="35" t="s">
        <v>308</v>
      </c>
      <c r="D69" s="36" t="s">
        <v>261</v>
      </c>
      <c r="E69" s="37" t="s">
        <v>369</v>
      </c>
      <c r="F69" s="35"/>
      <c r="G69" s="38">
        <v>252</v>
      </c>
      <c r="H69" s="38"/>
      <c r="I69" s="46">
        <f t="shared" ca="1" si="0"/>
        <v>1214180.45</v>
      </c>
      <c r="N69" s="8"/>
    </row>
    <row r="70" spans="1:14" ht="12.75" x14ac:dyDescent="0.2">
      <c r="A70" s="34">
        <v>42422</v>
      </c>
      <c r="B70" s="56" t="s">
        <v>140</v>
      </c>
      <c r="C70" s="35" t="s">
        <v>309</v>
      </c>
      <c r="D70" s="36" t="s">
        <v>49</v>
      </c>
      <c r="E70" s="37" t="s">
        <v>29</v>
      </c>
      <c r="F70" s="35"/>
      <c r="G70" s="38">
        <v>2669.08</v>
      </c>
      <c r="H70" s="38"/>
      <c r="I70" s="46">
        <f t="shared" ca="1" si="0"/>
        <v>1211511.3699999999</v>
      </c>
      <c r="N70" s="8"/>
    </row>
    <row r="71" spans="1:14" ht="25.5" x14ac:dyDescent="0.2">
      <c r="A71" s="34">
        <v>42422</v>
      </c>
      <c r="B71" s="56" t="s">
        <v>140</v>
      </c>
      <c r="C71" s="35" t="s">
        <v>310</v>
      </c>
      <c r="D71" s="36" t="s">
        <v>262</v>
      </c>
      <c r="E71" s="37" t="s">
        <v>249</v>
      </c>
      <c r="F71" s="35"/>
      <c r="G71" s="38">
        <v>140</v>
      </c>
      <c r="H71" s="38"/>
      <c r="I71" s="46">
        <f t="shared" ca="1" si="0"/>
        <v>1211371.3699999999</v>
      </c>
      <c r="N71" s="8"/>
    </row>
    <row r="72" spans="1:14" ht="25.5" x14ac:dyDescent="0.2">
      <c r="A72" s="34">
        <v>42422</v>
      </c>
      <c r="B72" s="56" t="s">
        <v>140</v>
      </c>
      <c r="C72" s="35" t="s">
        <v>311</v>
      </c>
      <c r="D72" s="36" t="s">
        <v>52</v>
      </c>
      <c r="E72" s="37" t="s">
        <v>29</v>
      </c>
      <c r="F72" s="35"/>
      <c r="G72" s="38">
        <v>1640</v>
      </c>
      <c r="H72" s="38"/>
      <c r="I72" s="46">
        <f t="shared" ca="1" si="0"/>
        <v>1209731.3699999999</v>
      </c>
      <c r="N72" s="8"/>
    </row>
    <row r="73" spans="1:14" ht="12.75" x14ac:dyDescent="0.2">
      <c r="A73" s="34">
        <v>42422</v>
      </c>
      <c r="B73" s="56" t="s">
        <v>140</v>
      </c>
      <c r="C73" s="35" t="s">
        <v>312</v>
      </c>
      <c r="D73" s="36" t="s">
        <v>263</v>
      </c>
      <c r="E73" s="37" t="s">
        <v>29</v>
      </c>
      <c r="F73" s="35"/>
      <c r="G73" s="38">
        <v>420</v>
      </c>
      <c r="H73" s="38"/>
      <c r="I73" s="46">
        <f t="shared" ca="1" si="0"/>
        <v>1209311.3699999999</v>
      </c>
      <c r="N73" s="8"/>
    </row>
    <row r="74" spans="1:14" ht="12.75" x14ac:dyDescent="0.2">
      <c r="A74" s="34">
        <v>42422</v>
      </c>
      <c r="B74" s="56" t="s">
        <v>140</v>
      </c>
      <c r="C74" s="35" t="s">
        <v>313</v>
      </c>
      <c r="D74" s="36" t="s">
        <v>264</v>
      </c>
      <c r="E74" s="37" t="s">
        <v>29</v>
      </c>
      <c r="F74" s="35"/>
      <c r="G74" s="38">
        <v>3180</v>
      </c>
      <c r="H74" s="38"/>
      <c r="I74" s="46">
        <f t="shared" ca="1" si="0"/>
        <v>1206131.3699999999</v>
      </c>
      <c r="N74" s="8"/>
    </row>
    <row r="75" spans="1:14" ht="12.75" x14ac:dyDescent="0.2">
      <c r="A75" s="34">
        <v>42422</v>
      </c>
      <c r="B75" s="56" t="s">
        <v>140</v>
      </c>
      <c r="C75" s="35" t="s">
        <v>314</v>
      </c>
      <c r="D75" s="36" t="s">
        <v>265</v>
      </c>
      <c r="E75" s="37" t="s">
        <v>29</v>
      </c>
      <c r="F75" s="35"/>
      <c r="G75" s="38">
        <v>11400</v>
      </c>
      <c r="H75" s="38"/>
      <c r="I75" s="46">
        <f t="shared" ca="1" si="0"/>
        <v>1194731.3699999999</v>
      </c>
      <c r="N75" s="8"/>
    </row>
    <row r="76" spans="1:14" ht="12.75" x14ac:dyDescent="0.2">
      <c r="A76" s="34">
        <v>42422</v>
      </c>
      <c r="B76" s="56" t="s">
        <v>140</v>
      </c>
      <c r="C76" s="41" t="s">
        <v>315</v>
      </c>
      <c r="D76" s="42" t="s">
        <v>266</v>
      </c>
      <c r="E76" s="37" t="s">
        <v>29</v>
      </c>
      <c r="F76" s="35"/>
      <c r="G76" s="38">
        <v>605</v>
      </c>
      <c r="H76" s="38"/>
      <c r="I76" s="46">
        <f t="shared" ca="1" si="0"/>
        <v>1194126.3699999999</v>
      </c>
      <c r="N76" s="8"/>
    </row>
    <row r="77" spans="1:14" ht="12.75" x14ac:dyDescent="0.2">
      <c r="A77" s="34">
        <v>42422</v>
      </c>
      <c r="B77" s="56" t="s">
        <v>140</v>
      </c>
      <c r="C77" s="35" t="s">
        <v>316</v>
      </c>
      <c r="D77" s="36" t="s">
        <v>267</v>
      </c>
      <c r="E77" s="37" t="s">
        <v>29</v>
      </c>
      <c r="F77" s="41"/>
      <c r="G77" s="38">
        <v>1254.9000000000001</v>
      </c>
      <c r="H77" s="38"/>
      <c r="I77" s="46">
        <f t="shared" ca="1" si="0"/>
        <v>1192871.47</v>
      </c>
      <c r="N77" s="8"/>
    </row>
    <row r="78" spans="1:14" ht="12.75" x14ac:dyDescent="0.2">
      <c r="A78" s="34">
        <v>42429</v>
      </c>
      <c r="B78" s="56" t="s">
        <v>140</v>
      </c>
      <c r="C78" s="35" t="s">
        <v>317</v>
      </c>
      <c r="D78" s="36" t="s">
        <v>176</v>
      </c>
      <c r="E78" s="37" t="s">
        <v>249</v>
      </c>
      <c r="F78" s="35"/>
      <c r="G78" s="38">
        <v>850</v>
      </c>
      <c r="H78" s="38"/>
      <c r="I78" s="46">
        <f t="shared" ca="1" si="0"/>
        <v>1192021.47</v>
      </c>
      <c r="N78" s="8"/>
    </row>
    <row r="79" spans="1:14" ht="12.75" x14ac:dyDescent="0.2">
      <c r="A79" s="34">
        <v>42422</v>
      </c>
      <c r="B79" s="56" t="s">
        <v>140</v>
      </c>
      <c r="C79" s="35" t="s">
        <v>318</v>
      </c>
      <c r="D79" s="36" t="s">
        <v>268</v>
      </c>
      <c r="E79" s="37" t="s">
        <v>29</v>
      </c>
      <c r="F79" s="35"/>
      <c r="G79" s="38">
        <v>2332</v>
      </c>
      <c r="H79" s="38"/>
      <c r="I79" s="46">
        <f t="shared" ca="1" si="0"/>
        <v>1189689.47</v>
      </c>
      <c r="N79" s="8"/>
    </row>
    <row r="80" spans="1:14" ht="12.75" x14ac:dyDescent="0.2">
      <c r="A80" s="34">
        <v>42422</v>
      </c>
      <c r="B80" s="56" t="s">
        <v>140</v>
      </c>
      <c r="C80" s="35" t="s">
        <v>319</v>
      </c>
      <c r="D80" s="36" t="s">
        <v>269</v>
      </c>
      <c r="E80" s="37" t="s">
        <v>29</v>
      </c>
      <c r="F80" s="35"/>
      <c r="G80" s="38">
        <v>1577.32</v>
      </c>
      <c r="H80" s="38"/>
      <c r="I80" s="46">
        <f t="shared" ca="1" si="0"/>
        <v>1188112.1499999999</v>
      </c>
      <c r="N80" s="8"/>
    </row>
    <row r="81" spans="1:14" ht="12.75" x14ac:dyDescent="0.2">
      <c r="A81" s="34">
        <v>42422</v>
      </c>
      <c r="B81" s="56" t="s">
        <v>140</v>
      </c>
      <c r="C81" s="41" t="s">
        <v>320</v>
      </c>
      <c r="D81" s="42" t="s">
        <v>270</v>
      </c>
      <c r="E81" s="37" t="s">
        <v>369</v>
      </c>
      <c r="F81" s="35"/>
      <c r="G81" s="47">
        <v>127.85</v>
      </c>
      <c r="H81" s="47"/>
      <c r="I81" s="46">
        <f t="shared" ca="1" si="0"/>
        <v>1187984.2999999998</v>
      </c>
      <c r="N81" s="8"/>
    </row>
    <row r="82" spans="1:14" ht="12.75" x14ac:dyDescent="0.2">
      <c r="A82" s="34">
        <v>42422</v>
      </c>
      <c r="B82" s="56" t="s">
        <v>140</v>
      </c>
      <c r="C82" s="41" t="s">
        <v>321</v>
      </c>
      <c r="D82" s="42" t="s">
        <v>60</v>
      </c>
      <c r="E82" s="37" t="s">
        <v>29</v>
      </c>
      <c r="F82" s="35"/>
      <c r="G82" s="47">
        <v>1440</v>
      </c>
      <c r="H82" s="47"/>
      <c r="I82" s="46">
        <f t="shared" ca="1" si="0"/>
        <v>1186544.2999999998</v>
      </c>
      <c r="N82" s="8"/>
    </row>
    <row r="83" spans="1:14" ht="12.75" x14ac:dyDescent="0.2">
      <c r="A83" s="34">
        <v>42422</v>
      </c>
      <c r="B83" s="56" t="s">
        <v>140</v>
      </c>
      <c r="C83" s="41" t="s">
        <v>322</v>
      </c>
      <c r="D83" s="42" t="s">
        <v>61</v>
      </c>
      <c r="E83" s="37" t="s">
        <v>29</v>
      </c>
      <c r="F83" s="35"/>
      <c r="G83" s="47">
        <v>450</v>
      </c>
      <c r="H83" s="47"/>
      <c r="I83" s="46">
        <f t="shared" ca="1" si="0"/>
        <v>1186094.2999999998</v>
      </c>
      <c r="N83" s="8"/>
    </row>
    <row r="84" spans="1:14" ht="12.75" x14ac:dyDescent="0.2">
      <c r="A84" s="34">
        <v>42422</v>
      </c>
      <c r="B84" s="56" t="s">
        <v>140</v>
      </c>
      <c r="C84" s="41" t="s">
        <v>323</v>
      </c>
      <c r="D84" s="42" t="s">
        <v>271</v>
      </c>
      <c r="E84" s="37" t="s">
        <v>29</v>
      </c>
      <c r="F84" s="35"/>
      <c r="G84" s="47">
        <v>3200</v>
      </c>
      <c r="H84" s="47"/>
      <c r="I84" s="46">
        <f t="shared" ca="1" si="0"/>
        <v>1182894.2999999998</v>
      </c>
      <c r="N84" s="8"/>
    </row>
    <row r="85" spans="1:14" ht="25.5" x14ac:dyDescent="0.2">
      <c r="A85" s="34">
        <v>42422</v>
      </c>
      <c r="B85" s="56" t="s">
        <v>140</v>
      </c>
      <c r="C85" s="41" t="s">
        <v>324</v>
      </c>
      <c r="D85" s="42" t="s">
        <v>166</v>
      </c>
      <c r="E85" s="37" t="s">
        <v>29</v>
      </c>
      <c r="F85" s="35"/>
      <c r="G85" s="47">
        <v>4000</v>
      </c>
      <c r="H85" s="47"/>
      <c r="I85" s="46">
        <f t="shared" ca="1" si="0"/>
        <v>1178894.2999999998</v>
      </c>
      <c r="N85" s="8"/>
    </row>
    <row r="86" spans="1:14" ht="12.75" x14ac:dyDescent="0.2">
      <c r="A86" s="34">
        <v>42422</v>
      </c>
      <c r="B86" s="56" t="s">
        <v>140</v>
      </c>
      <c r="C86" s="41" t="s">
        <v>325</v>
      </c>
      <c r="D86" s="42" t="s">
        <v>272</v>
      </c>
      <c r="E86" s="43" t="s">
        <v>29</v>
      </c>
      <c r="F86" s="35"/>
      <c r="G86" s="47">
        <v>9540</v>
      </c>
      <c r="H86" s="47"/>
      <c r="I86" s="46">
        <f t="shared" ca="1" si="0"/>
        <v>1169354.2999999998</v>
      </c>
      <c r="N86" s="8"/>
    </row>
    <row r="87" spans="1:14" ht="12.75" x14ac:dyDescent="0.2">
      <c r="A87" s="34">
        <v>42422</v>
      </c>
      <c r="B87" s="56" t="s">
        <v>140</v>
      </c>
      <c r="C87" s="41" t="s">
        <v>326</v>
      </c>
      <c r="D87" s="42" t="s">
        <v>273</v>
      </c>
      <c r="E87" s="37" t="s">
        <v>249</v>
      </c>
      <c r="F87" s="35"/>
      <c r="G87" s="47">
        <v>572.4</v>
      </c>
      <c r="H87" s="47"/>
      <c r="I87" s="46">
        <f t="shared" ca="1" si="0"/>
        <v>1168781.8999999999</v>
      </c>
      <c r="N87" s="8"/>
    </row>
    <row r="88" spans="1:14" ht="12.75" x14ac:dyDescent="0.2">
      <c r="A88" s="34">
        <v>42422</v>
      </c>
      <c r="B88" s="56" t="s">
        <v>140</v>
      </c>
      <c r="C88" s="41" t="s">
        <v>327</v>
      </c>
      <c r="D88" s="42" t="s">
        <v>178</v>
      </c>
      <c r="E88" s="37" t="s">
        <v>29</v>
      </c>
      <c r="F88" s="41"/>
      <c r="G88" s="47">
        <v>4982</v>
      </c>
      <c r="H88" s="47"/>
      <c r="I88" s="46">
        <f t="shared" ca="1" si="0"/>
        <v>1163799.8999999999</v>
      </c>
      <c r="N88" s="8"/>
    </row>
    <row r="89" spans="1:14" ht="25.5" x14ac:dyDescent="0.2">
      <c r="A89" s="34">
        <v>42422</v>
      </c>
      <c r="B89" s="56" t="s">
        <v>140</v>
      </c>
      <c r="C89" s="41" t="s">
        <v>328</v>
      </c>
      <c r="D89" s="42" t="s">
        <v>65</v>
      </c>
      <c r="E89" s="37" t="s">
        <v>29</v>
      </c>
      <c r="F89" s="35"/>
      <c r="G89" s="47">
        <v>12255</v>
      </c>
      <c r="H89" s="47"/>
      <c r="I89" s="46">
        <f t="shared" ca="1" si="0"/>
        <v>1151544.8999999999</v>
      </c>
      <c r="N89" s="8"/>
    </row>
    <row r="90" spans="1:14" ht="12.75" x14ac:dyDescent="0.2">
      <c r="A90" s="34">
        <v>42422</v>
      </c>
      <c r="B90" s="56" t="s">
        <v>140</v>
      </c>
      <c r="C90" s="41" t="s">
        <v>329</v>
      </c>
      <c r="D90" s="42" t="s">
        <v>274</v>
      </c>
      <c r="E90" s="37" t="s">
        <v>29</v>
      </c>
      <c r="F90" s="35"/>
      <c r="G90" s="47">
        <v>6300</v>
      </c>
      <c r="H90" s="47"/>
      <c r="I90" s="46">
        <f t="shared" ca="1" si="0"/>
        <v>1145244.8999999999</v>
      </c>
      <c r="N90" s="8"/>
    </row>
    <row r="91" spans="1:14" ht="12.75" x14ac:dyDescent="0.2">
      <c r="A91" s="34">
        <v>42422</v>
      </c>
      <c r="B91" s="56" t="s">
        <v>140</v>
      </c>
      <c r="C91" s="41" t="s">
        <v>330</v>
      </c>
      <c r="D91" s="42" t="s">
        <v>275</v>
      </c>
      <c r="E91" s="37" t="s">
        <v>369</v>
      </c>
      <c r="F91" s="35"/>
      <c r="G91" s="47">
        <v>72</v>
      </c>
      <c r="H91" s="47"/>
      <c r="I91" s="46">
        <f t="shared" ca="1" si="0"/>
        <v>1145172.8999999999</v>
      </c>
      <c r="N91" s="8"/>
    </row>
    <row r="92" spans="1:14" ht="12.75" x14ac:dyDescent="0.2">
      <c r="A92" s="34">
        <v>42422</v>
      </c>
      <c r="B92" s="56" t="s">
        <v>140</v>
      </c>
      <c r="C92" s="41" t="s">
        <v>331</v>
      </c>
      <c r="D92" s="42" t="s">
        <v>276</v>
      </c>
      <c r="E92" s="37" t="s">
        <v>29</v>
      </c>
      <c r="F92" s="35"/>
      <c r="G92" s="47">
        <v>2500</v>
      </c>
      <c r="H92" s="47"/>
      <c r="I92" s="46">
        <f t="shared" ca="1" si="0"/>
        <v>1142672.8999999999</v>
      </c>
      <c r="N92" s="8"/>
    </row>
    <row r="93" spans="1:14" ht="12.75" x14ac:dyDescent="0.2">
      <c r="A93" s="33">
        <v>42422</v>
      </c>
      <c r="B93" s="56" t="s">
        <v>140</v>
      </c>
      <c r="C93" s="41" t="s">
        <v>332</v>
      </c>
      <c r="D93" s="42" t="s">
        <v>277</v>
      </c>
      <c r="E93" s="37" t="s">
        <v>29</v>
      </c>
      <c r="F93" s="35"/>
      <c r="G93" s="47">
        <v>2689.64</v>
      </c>
      <c r="H93" s="47"/>
      <c r="I93" s="46">
        <f t="shared" ca="1" si="0"/>
        <v>1139983.26</v>
      </c>
      <c r="N93" s="8"/>
    </row>
    <row r="94" spans="1:14" ht="12.75" x14ac:dyDescent="0.2">
      <c r="A94" s="33">
        <v>42422</v>
      </c>
      <c r="B94" s="56" t="s">
        <v>140</v>
      </c>
      <c r="C94" s="41" t="s">
        <v>333</v>
      </c>
      <c r="D94" s="42" t="s">
        <v>278</v>
      </c>
      <c r="E94" s="37" t="s">
        <v>29</v>
      </c>
      <c r="F94" s="41"/>
      <c r="G94" s="47">
        <v>3054.92</v>
      </c>
      <c r="H94" s="47"/>
      <c r="I94" s="46">
        <f t="shared" ca="1" si="0"/>
        <v>1136928.3400000001</v>
      </c>
      <c r="N94" s="8"/>
    </row>
    <row r="95" spans="1:14" ht="12.75" x14ac:dyDescent="0.2">
      <c r="A95" s="33">
        <v>42422</v>
      </c>
      <c r="B95" s="56" t="s">
        <v>140</v>
      </c>
      <c r="C95" s="41" t="s">
        <v>334</v>
      </c>
      <c r="D95" s="42" t="s">
        <v>238</v>
      </c>
      <c r="E95" s="37" t="s">
        <v>249</v>
      </c>
      <c r="F95" s="35"/>
      <c r="G95" s="47">
        <v>2635</v>
      </c>
      <c r="H95" s="47"/>
      <c r="I95" s="46">
        <f t="shared" ca="1" si="0"/>
        <v>1134293.3400000001</v>
      </c>
      <c r="N95" s="8"/>
    </row>
    <row r="96" spans="1:14" ht="12.75" x14ac:dyDescent="0.2">
      <c r="A96" s="33">
        <v>42422</v>
      </c>
      <c r="B96" s="56" t="s">
        <v>140</v>
      </c>
      <c r="C96" s="41" t="s">
        <v>335</v>
      </c>
      <c r="D96" s="42" t="s">
        <v>279</v>
      </c>
      <c r="E96" s="37" t="s">
        <v>29</v>
      </c>
      <c r="F96" s="35"/>
      <c r="G96" s="47">
        <v>5639.81</v>
      </c>
      <c r="H96" s="47"/>
      <c r="I96" s="46">
        <f t="shared" ca="1" si="0"/>
        <v>1128653.53</v>
      </c>
      <c r="N96" s="8"/>
    </row>
    <row r="97" spans="1:14" ht="12.75" x14ac:dyDescent="0.2">
      <c r="A97" s="33">
        <v>42422</v>
      </c>
      <c r="B97" s="56" t="s">
        <v>140</v>
      </c>
      <c r="C97" s="41" t="s">
        <v>336</v>
      </c>
      <c r="D97" s="42" t="s">
        <v>280</v>
      </c>
      <c r="E97" s="37" t="s">
        <v>29</v>
      </c>
      <c r="F97" s="35"/>
      <c r="G97" s="47">
        <v>645.54</v>
      </c>
      <c r="H97" s="47"/>
      <c r="I97" s="46">
        <f t="shared" ca="1" si="0"/>
        <v>1128007.99</v>
      </c>
      <c r="N97" s="8"/>
    </row>
    <row r="98" spans="1:14" ht="12.75" x14ac:dyDescent="0.2">
      <c r="A98" s="33">
        <v>42422</v>
      </c>
      <c r="B98" s="56" t="s">
        <v>140</v>
      </c>
      <c r="C98" s="41" t="s">
        <v>337</v>
      </c>
      <c r="D98" s="42" t="s">
        <v>80</v>
      </c>
      <c r="E98" s="43" t="s">
        <v>29</v>
      </c>
      <c r="F98" s="35"/>
      <c r="G98" s="47">
        <v>900</v>
      </c>
      <c r="H98" s="47"/>
      <c r="I98" s="46">
        <f t="shared" ca="1" si="0"/>
        <v>1127107.99</v>
      </c>
      <c r="N98" s="8"/>
    </row>
    <row r="99" spans="1:14" ht="12.75" x14ac:dyDescent="0.2">
      <c r="A99" s="33">
        <v>42422</v>
      </c>
      <c r="B99" s="56" t="s">
        <v>140</v>
      </c>
      <c r="C99" s="41" t="s">
        <v>338</v>
      </c>
      <c r="D99" s="42" t="s">
        <v>163</v>
      </c>
      <c r="E99" s="43" t="s">
        <v>29</v>
      </c>
      <c r="F99" s="35"/>
      <c r="G99" s="47">
        <v>6474.48</v>
      </c>
      <c r="H99" s="47"/>
      <c r="I99" s="46">
        <f t="shared" ca="1" si="0"/>
        <v>1120633.51</v>
      </c>
      <c r="L99" s="9"/>
      <c r="N99" s="8"/>
    </row>
    <row r="100" spans="1:14" ht="25.5" x14ac:dyDescent="0.2">
      <c r="A100" s="33">
        <v>42422</v>
      </c>
      <c r="B100" s="56" t="s">
        <v>140</v>
      </c>
      <c r="C100" s="41" t="s">
        <v>339</v>
      </c>
      <c r="D100" s="42" t="s">
        <v>78</v>
      </c>
      <c r="E100" s="43" t="s">
        <v>29</v>
      </c>
      <c r="F100" s="35"/>
      <c r="G100" s="47">
        <v>869.28</v>
      </c>
      <c r="H100" s="47"/>
      <c r="I100" s="46">
        <f t="shared" ca="1" si="0"/>
        <v>1119764.23</v>
      </c>
      <c r="L100" s="9"/>
      <c r="N100" s="8"/>
    </row>
    <row r="101" spans="1:14" ht="12.75" x14ac:dyDescent="0.2">
      <c r="A101" s="33">
        <v>42422</v>
      </c>
      <c r="B101" s="56" t="s">
        <v>140</v>
      </c>
      <c r="C101" s="41" t="s">
        <v>340</v>
      </c>
      <c r="D101" s="42" t="s">
        <v>41</v>
      </c>
      <c r="E101" s="43" t="s">
        <v>249</v>
      </c>
      <c r="F101" s="35"/>
      <c r="G101" s="47">
        <v>899.45</v>
      </c>
      <c r="H101" s="47"/>
      <c r="I101" s="46">
        <f t="shared" ca="1" si="0"/>
        <v>1118864.78</v>
      </c>
      <c r="N101" s="8"/>
    </row>
    <row r="102" spans="1:14" ht="12.75" x14ac:dyDescent="0.2">
      <c r="A102" s="33">
        <v>42422</v>
      </c>
      <c r="B102" s="56" t="s">
        <v>140</v>
      </c>
      <c r="C102" s="41" t="s">
        <v>341</v>
      </c>
      <c r="D102" s="42" t="s">
        <v>41</v>
      </c>
      <c r="E102" s="43" t="s">
        <v>249</v>
      </c>
      <c r="F102" s="35"/>
      <c r="G102" s="47">
        <v>520.79999999999995</v>
      </c>
      <c r="H102" s="47"/>
      <c r="I102" s="46">
        <f t="shared" ca="1" si="0"/>
        <v>1118343.98</v>
      </c>
      <c r="N102" s="8"/>
    </row>
    <row r="103" spans="1:14" ht="12.75" x14ac:dyDescent="0.2">
      <c r="A103" s="33">
        <v>42422</v>
      </c>
      <c r="B103" s="56" t="s">
        <v>140</v>
      </c>
      <c r="C103" s="41" t="s">
        <v>342</v>
      </c>
      <c r="D103" s="42" t="s">
        <v>82</v>
      </c>
      <c r="E103" s="43" t="s">
        <v>29</v>
      </c>
      <c r="F103" s="35"/>
      <c r="G103" s="47">
        <v>1802</v>
      </c>
      <c r="H103" s="47"/>
      <c r="I103" s="46">
        <f t="shared" ca="1" si="0"/>
        <v>1116541.98</v>
      </c>
      <c r="N103" s="8"/>
    </row>
    <row r="104" spans="1:14" ht="12.75" x14ac:dyDescent="0.2">
      <c r="A104" s="33">
        <v>42422</v>
      </c>
      <c r="B104" s="56" t="s">
        <v>140</v>
      </c>
      <c r="C104" s="41" t="s">
        <v>343</v>
      </c>
      <c r="D104" s="42" t="s">
        <v>179</v>
      </c>
      <c r="E104" s="43" t="s">
        <v>249</v>
      </c>
      <c r="F104" s="35"/>
      <c r="G104" s="47">
        <v>93.15</v>
      </c>
      <c r="H104" s="47"/>
      <c r="I104" s="46">
        <f t="shared" ca="1" si="0"/>
        <v>1116448.83</v>
      </c>
      <c r="N104" s="8"/>
    </row>
    <row r="105" spans="1:14" ht="12.75" x14ac:dyDescent="0.2">
      <c r="A105" s="33">
        <v>42422</v>
      </c>
      <c r="B105" s="56" t="s">
        <v>140</v>
      </c>
      <c r="C105" s="41" t="s">
        <v>344</v>
      </c>
      <c r="D105" s="42" t="s">
        <v>86</v>
      </c>
      <c r="E105" s="43" t="s">
        <v>249</v>
      </c>
      <c r="F105" s="35"/>
      <c r="G105" s="47">
        <v>207.8</v>
      </c>
      <c r="H105" s="47"/>
      <c r="I105" s="46">
        <f t="shared" ca="1" si="0"/>
        <v>1116241.03</v>
      </c>
      <c r="N105" s="8"/>
    </row>
    <row r="106" spans="1:14" ht="12.75" x14ac:dyDescent="0.2">
      <c r="A106" s="33">
        <v>42429</v>
      </c>
      <c r="B106" s="34" t="s">
        <v>443</v>
      </c>
      <c r="C106" s="41" t="s">
        <v>149</v>
      </c>
      <c r="D106" s="42" t="s">
        <v>171</v>
      </c>
      <c r="E106" s="43" t="s">
        <v>249</v>
      </c>
      <c r="F106" s="35"/>
      <c r="G106" s="47">
        <v>75854.429999999993</v>
      </c>
      <c r="H106" s="47"/>
      <c r="I106" s="46">
        <f t="shared" ca="1" si="0"/>
        <v>1040386.6000000001</v>
      </c>
      <c r="N106" s="8"/>
    </row>
    <row r="107" spans="1:14" ht="12.75" x14ac:dyDescent="0.2">
      <c r="A107" s="33">
        <v>42429</v>
      </c>
      <c r="B107" s="34" t="s">
        <v>443</v>
      </c>
      <c r="C107" s="41" t="s">
        <v>345</v>
      </c>
      <c r="D107" s="42" t="s">
        <v>172</v>
      </c>
      <c r="E107" s="43" t="s">
        <v>249</v>
      </c>
      <c r="F107" s="35"/>
      <c r="G107" s="47">
        <v>18633</v>
      </c>
      <c r="H107" s="47"/>
      <c r="I107" s="46">
        <f t="shared" ca="1" si="0"/>
        <v>1021753.6000000001</v>
      </c>
      <c r="N107" s="8"/>
    </row>
    <row r="108" spans="1:14" ht="12.75" x14ac:dyDescent="0.2">
      <c r="A108" s="33">
        <v>42429</v>
      </c>
      <c r="B108" s="34" t="s">
        <v>443</v>
      </c>
      <c r="C108" s="41" t="s">
        <v>346</v>
      </c>
      <c r="D108" s="42" t="s">
        <v>173</v>
      </c>
      <c r="E108" s="43" t="s">
        <v>249</v>
      </c>
      <c r="F108" s="35"/>
      <c r="G108" s="47">
        <v>1125.5</v>
      </c>
      <c r="H108" s="47"/>
      <c r="I108" s="46">
        <f t="shared" ca="1" si="0"/>
        <v>1020628.1000000001</v>
      </c>
      <c r="N108" s="8"/>
    </row>
    <row r="109" spans="1:14" ht="12.75" x14ac:dyDescent="0.2">
      <c r="A109" s="33">
        <v>42429</v>
      </c>
      <c r="B109" s="34" t="s">
        <v>443</v>
      </c>
      <c r="C109" s="41" t="s">
        <v>347</v>
      </c>
      <c r="D109" s="42" t="s">
        <v>28</v>
      </c>
      <c r="E109" s="43" t="s">
        <v>249</v>
      </c>
      <c r="F109" s="35"/>
      <c r="G109" s="47">
        <v>3725</v>
      </c>
      <c r="H109" s="47"/>
      <c r="I109" s="46">
        <f t="shared" ca="1" si="0"/>
        <v>1016903.1000000001</v>
      </c>
      <c r="N109" s="8"/>
    </row>
    <row r="110" spans="1:14" ht="12.75" x14ac:dyDescent="0.2">
      <c r="A110" s="33">
        <v>42424</v>
      </c>
      <c r="B110" s="56" t="s">
        <v>140</v>
      </c>
      <c r="C110" s="64" t="s">
        <v>390</v>
      </c>
      <c r="D110" s="73" t="s">
        <v>378</v>
      </c>
      <c r="E110" s="74" t="s">
        <v>29</v>
      </c>
      <c r="F110" s="64"/>
      <c r="G110" s="75"/>
      <c r="H110" s="75">
        <v>500</v>
      </c>
      <c r="I110" s="46">
        <f t="shared" ca="1" si="0"/>
        <v>1017403.1000000001</v>
      </c>
      <c r="N110" s="8"/>
    </row>
    <row r="111" spans="1:14" ht="24" x14ac:dyDescent="0.2">
      <c r="A111" s="33">
        <v>42424</v>
      </c>
      <c r="B111" s="56" t="s">
        <v>140</v>
      </c>
      <c r="C111" s="64" t="s">
        <v>391</v>
      </c>
      <c r="D111" s="73" t="s">
        <v>392</v>
      </c>
      <c r="E111" s="74" t="s">
        <v>29</v>
      </c>
      <c r="F111" s="64"/>
      <c r="G111" s="75"/>
      <c r="H111" s="75">
        <v>6000</v>
      </c>
      <c r="I111" s="46">
        <f t="shared" ca="1" si="0"/>
        <v>1023403.1000000001</v>
      </c>
      <c r="N111" s="8"/>
    </row>
    <row r="112" spans="1:14" ht="12.75" x14ac:dyDescent="0.2">
      <c r="A112" s="33">
        <v>42424</v>
      </c>
      <c r="B112" s="56" t="s">
        <v>140</v>
      </c>
      <c r="C112" s="41" t="s">
        <v>348</v>
      </c>
      <c r="D112" s="42" t="s">
        <v>165</v>
      </c>
      <c r="E112" s="43" t="s">
        <v>29</v>
      </c>
      <c r="F112" s="35"/>
      <c r="G112" s="47">
        <v>11800</v>
      </c>
      <c r="H112" s="47"/>
      <c r="I112" s="46">
        <f t="shared" ca="1" si="0"/>
        <v>1011603.1000000001</v>
      </c>
      <c r="N112" s="8"/>
    </row>
    <row r="113" spans="1:14" ht="12.75" x14ac:dyDescent="0.2">
      <c r="A113" s="33">
        <v>42424</v>
      </c>
      <c r="B113" s="56" t="s">
        <v>140</v>
      </c>
      <c r="C113" s="41" t="s">
        <v>349</v>
      </c>
      <c r="D113" s="42" t="s">
        <v>281</v>
      </c>
      <c r="E113" s="43" t="s">
        <v>29</v>
      </c>
      <c r="F113" s="35"/>
      <c r="G113" s="47">
        <v>15705</v>
      </c>
      <c r="H113" s="47"/>
      <c r="I113" s="46">
        <f t="shared" ca="1" si="0"/>
        <v>995898.10000000009</v>
      </c>
      <c r="N113" s="8"/>
    </row>
    <row r="114" spans="1:14" ht="12.75" x14ac:dyDescent="0.2">
      <c r="A114" s="33">
        <v>42424</v>
      </c>
      <c r="B114" s="56" t="s">
        <v>140</v>
      </c>
      <c r="C114" s="41" t="s">
        <v>350</v>
      </c>
      <c r="D114" s="42" t="s">
        <v>282</v>
      </c>
      <c r="E114" s="43" t="s">
        <v>29</v>
      </c>
      <c r="F114" s="35"/>
      <c r="G114" s="47">
        <v>39856</v>
      </c>
      <c r="H114" s="47"/>
      <c r="I114" s="46">
        <f t="shared" ca="1" si="0"/>
        <v>956042.10000000009</v>
      </c>
      <c r="N114" s="8"/>
    </row>
    <row r="115" spans="1:14" ht="12.75" x14ac:dyDescent="0.2">
      <c r="A115" s="33">
        <v>42424</v>
      </c>
      <c r="B115" s="56" t="s">
        <v>140</v>
      </c>
      <c r="C115" s="41" t="s">
        <v>351</v>
      </c>
      <c r="D115" s="42" t="s">
        <v>177</v>
      </c>
      <c r="E115" s="43" t="s">
        <v>249</v>
      </c>
      <c r="F115" s="35"/>
      <c r="G115" s="47">
        <v>275.60000000000002</v>
      </c>
      <c r="H115" s="47"/>
      <c r="I115" s="46">
        <f t="shared" ca="1" si="0"/>
        <v>955766.50000000012</v>
      </c>
      <c r="N115" s="8"/>
    </row>
    <row r="116" spans="1:14" ht="25.5" x14ac:dyDescent="0.2">
      <c r="A116" s="33">
        <v>42424</v>
      </c>
      <c r="B116" s="56" t="s">
        <v>140</v>
      </c>
      <c r="C116" s="41" t="s">
        <v>352</v>
      </c>
      <c r="D116" s="42" t="s">
        <v>70</v>
      </c>
      <c r="E116" s="43" t="s">
        <v>29</v>
      </c>
      <c r="F116" s="35"/>
      <c r="G116" s="47">
        <v>5000</v>
      </c>
      <c r="H116" s="47"/>
      <c r="I116" s="46">
        <f t="shared" ca="1" si="0"/>
        <v>950766.50000000012</v>
      </c>
      <c r="N116" s="8"/>
    </row>
    <row r="117" spans="1:14" ht="12.75" x14ac:dyDescent="0.2">
      <c r="A117" s="33">
        <v>42424</v>
      </c>
      <c r="B117" s="56" t="s">
        <v>140</v>
      </c>
      <c r="C117" s="41" t="s">
        <v>353</v>
      </c>
      <c r="D117" s="42" t="s">
        <v>283</v>
      </c>
      <c r="E117" s="43" t="s">
        <v>29</v>
      </c>
      <c r="F117" s="35"/>
      <c r="G117" s="47">
        <v>13148.2</v>
      </c>
      <c r="H117" s="47"/>
      <c r="I117" s="46">
        <f t="shared" ca="1" si="0"/>
        <v>937618.30000000016</v>
      </c>
      <c r="N117" s="8"/>
    </row>
    <row r="118" spans="1:14" ht="12.75" x14ac:dyDescent="0.2">
      <c r="A118" s="33">
        <v>42429</v>
      </c>
      <c r="B118" s="34" t="s">
        <v>443</v>
      </c>
      <c r="C118" s="41" t="s">
        <v>354</v>
      </c>
      <c r="D118" s="42" t="s">
        <v>181</v>
      </c>
      <c r="E118" s="43" t="s">
        <v>249</v>
      </c>
      <c r="F118" s="35"/>
      <c r="G118" s="47">
        <v>350</v>
      </c>
      <c r="H118" s="47"/>
      <c r="I118" s="46">
        <f t="shared" ca="1" si="0"/>
        <v>937268.30000000016</v>
      </c>
      <c r="N118" s="8"/>
    </row>
    <row r="119" spans="1:14" ht="12.75" x14ac:dyDescent="0.2">
      <c r="A119" s="54">
        <v>42429</v>
      </c>
      <c r="B119" s="34" t="s">
        <v>443</v>
      </c>
      <c r="C119" s="41" t="s">
        <v>355</v>
      </c>
      <c r="D119" s="42" t="s">
        <v>182</v>
      </c>
      <c r="E119" s="43" t="s">
        <v>249</v>
      </c>
      <c r="F119" s="35"/>
      <c r="G119" s="47">
        <v>350</v>
      </c>
      <c r="H119" s="47"/>
      <c r="I119" s="46">
        <f t="shared" ca="1" si="0"/>
        <v>936918.30000000016</v>
      </c>
      <c r="N119" s="8"/>
    </row>
    <row r="120" spans="1:14" ht="12.75" x14ac:dyDescent="0.2">
      <c r="A120" s="54">
        <v>42429</v>
      </c>
      <c r="B120" s="34" t="s">
        <v>443</v>
      </c>
      <c r="C120" s="41" t="s">
        <v>356</v>
      </c>
      <c r="D120" s="42" t="s">
        <v>40</v>
      </c>
      <c r="E120" s="43" t="s">
        <v>249</v>
      </c>
      <c r="F120" s="35"/>
      <c r="G120" s="47">
        <v>3422.8</v>
      </c>
      <c r="H120" s="47"/>
      <c r="I120" s="46">
        <f t="shared" ca="1" si="0"/>
        <v>933495.50000000012</v>
      </c>
      <c r="N120" s="8"/>
    </row>
    <row r="121" spans="1:14" ht="12.75" x14ac:dyDescent="0.2">
      <c r="A121" s="54">
        <v>42426</v>
      </c>
      <c r="B121" s="56" t="s">
        <v>140</v>
      </c>
      <c r="C121" s="41" t="s">
        <v>357</v>
      </c>
      <c r="D121" s="42" t="s">
        <v>48</v>
      </c>
      <c r="E121" s="43" t="s">
        <v>249</v>
      </c>
      <c r="F121" s="35"/>
      <c r="G121" s="47">
        <v>380</v>
      </c>
      <c r="H121" s="47"/>
      <c r="I121" s="46">
        <f t="shared" ref="I121:I142" ca="1" si="1">IF(AND(ISBLANK(G121),ISBLANK(H121))," - ",OFFSET(I121,-1,0,1,1)+H121-G121)</f>
        <v>933115.50000000012</v>
      </c>
      <c r="N121" s="8"/>
    </row>
    <row r="122" spans="1:14" ht="12.75" x14ac:dyDescent="0.2">
      <c r="A122" s="54">
        <v>42426</v>
      </c>
      <c r="B122" s="56" t="s">
        <v>140</v>
      </c>
      <c r="C122" s="41" t="s">
        <v>358</v>
      </c>
      <c r="D122" s="42" t="s">
        <v>259</v>
      </c>
      <c r="E122" s="43" t="s">
        <v>29</v>
      </c>
      <c r="F122" s="35"/>
      <c r="G122" s="47">
        <v>1710</v>
      </c>
      <c r="H122" s="47"/>
      <c r="I122" s="46">
        <f t="shared" ca="1" si="1"/>
        <v>931405.50000000012</v>
      </c>
      <c r="N122" s="8"/>
    </row>
    <row r="123" spans="1:14" ht="12.75" x14ac:dyDescent="0.2">
      <c r="A123" s="54">
        <v>42426</v>
      </c>
      <c r="B123" s="56" t="s">
        <v>140</v>
      </c>
      <c r="C123" s="41" t="s">
        <v>359</v>
      </c>
      <c r="D123" s="42" t="s">
        <v>284</v>
      </c>
      <c r="E123" s="43" t="s">
        <v>29</v>
      </c>
      <c r="F123" s="35"/>
      <c r="G123" s="47">
        <v>2606.64</v>
      </c>
      <c r="H123" s="47"/>
      <c r="I123" s="46">
        <f t="shared" ca="1" si="1"/>
        <v>928798.8600000001</v>
      </c>
      <c r="N123" s="8"/>
    </row>
    <row r="124" spans="1:14" ht="12.75" x14ac:dyDescent="0.2">
      <c r="A124" s="54">
        <v>42426</v>
      </c>
      <c r="B124" s="56" t="s">
        <v>140</v>
      </c>
      <c r="C124" s="41" t="s">
        <v>360</v>
      </c>
      <c r="D124" s="42" t="s">
        <v>240</v>
      </c>
      <c r="E124" s="43" t="s">
        <v>29</v>
      </c>
      <c r="F124" s="35"/>
      <c r="G124" s="47">
        <v>2329.52</v>
      </c>
      <c r="H124" s="47"/>
      <c r="I124" s="46">
        <f t="shared" ca="1" si="1"/>
        <v>926469.34000000008</v>
      </c>
      <c r="N124" s="8"/>
    </row>
    <row r="125" spans="1:14" ht="12.75" x14ac:dyDescent="0.2">
      <c r="A125" s="54">
        <v>42426</v>
      </c>
      <c r="B125" s="56" t="s">
        <v>140</v>
      </c>
      <c r="C125" s="41" t="s">
        <v>361</v>
      </c>
      <c r="D125" s="42" t="s">
        <v>85</v>
      </c>
      <c r="E125" s="43" t="s">
        <v>29</v>
      </c>
      <c r="F125" s="35"/>
      <c r="G125" s="47">
        <v>212</v>
      </c>
      <c r="H125" s="47"/>
      <c r="I125" s="46">
        <f t="shared" ca="1" si="1"/>
        <v>926257.34000000008</v>
      </c>
      <c r="N125" s="8"/>
    </row>
    <row r="126" spans="1:14" ht="12.75" x14ac:dyDescent="0.2">
      <c r="A126" s="56">
        <v>42426</v>
      </c>
      <c r="B126" s="56" t="s">
        <v>140</v>
      </c>
      <c r="C126" s="41">
        <v>687673</v>
      </c>
      <c r="D126" s="42" t="s">
        <v>285</v>
      </c>
      <c r="E126" s="43" t="s">
        <v>29</v>
      </c>
      <c r="F126" s="41"/>
      <c r="G126" s="47">
        <v>155740.5</v>
      </c>
      <c r="H126" s="47"/>
      <c r="I126" s="46">
        <f t="shared" ca="1" si="1"/>
        <v>770516.84000000008</v>
      </c>
      <c r="N126" s="8"/>
    </row>
    <row r="127" spans="1:14" ht="12.75" x14ac:dyDescent="0.2">
      <c r="A127" s="56">
        <v>42429</v>
      </c>
      <c r="B127" s="34" t="s">
        <v>443</v>
      </c>
      <c r="C127" s="41" t="s">
        <v>362</v>
      </c>
      <c r="D127" s="42" t="s">
        <v>42</v>
      </c>
      <c r="E127" s="43" t="s">
        <v>249</v>
      </c>
      <c r="F127" s="41"/>
      <c r="G127" s="47">
        <v>72.099999999999994</v>
      </c>
      <c r="H127" s="47"/>
      <c r="I127" s="46">
        <f t="shared" ca="1" si="1"/>
        <v>770444.74000000011</v>
      </c>
      <c r="N127" s="8"/>
    </row>
    <row r="128" spans="1:14" ht="12.75" x14ac:dyDescent="0.2">
      <c r="A128" s="56">
        <v>42429</v>
      </c>
      <c r="B128" s="34" t="s">
        <v>443</v>
      </c>
      <c r="C128" s="41" t="s">
        <v>363</v>
      </c>
      <c r="D128" s="42" t="s">
        <v>286</v>
      </c>
      <c r="E128" s="43" t="s">
        <v>249</v>
      </c>
      <c r="F128" s="41"/>
      <c r="G128" s="47">
        <v>1017.0572000000001</v>
      </c>
      <c r="H128" s="47"/>
      <c r="I128" s="46">
        <f t="shared" ca="1" si="1"/>
        <v>769427.68280000007</v>
      </c>
      <c r="N128" s="8"/>
    </row>
    <row r="129" spans="1:9" x14ac:dyDescent="0.25">
      <c r="A129" s="56">
        <v>42429</v>
      </c>
      <c r="B129" s="34" t="s">
        <v>443</v>
      </c>
      <c r="C129" s="41" t="s">
        <v>364</v>
      </c>
      <c r="D129" s="42" t="s">
        <v>30</v>
      </c>
      <c r="E129" s="43" t="s">
        <v>29</v>
      </c>
      <c r="F129" s="41"/>
      <c r="G129" s="47">
        <v>2500</v>
      </c>
      <c r="H129" s="47"/>
      <c r="I129" s="46">
        <f t="shared" ca="1" si="1"/>
        <v>766927.68280000007</v>
      </c>
    </row>
    <row r="130" spans="1:9" x14ac:dyDescent="0.25">
      <c r="A130" s="56">
        <v>42429</v>
      </c>
      <c r="B130" s="34" t="s">
        <v>443</v>
      </c>
      <c r="C130" s="41" t="s">
        <v>365</v>
      </c>
      <c r="D130" s="42" t="s">
        <v>287</v>
      </c>
      <c r="E130" s="43" t="s">
        <v>29</v>
      </c>
      <c r="F130" s="41"/>
      <c r="G130" s="47">
        <v>2016</v>
      </c>
      <c r="H130" s="47"/>
      <c r="I130" s="46">
        <f t="shared" ca="1" si="1"/>
        <v>764911.68280000007</v>
      </c>
    </row>
    <row r="131" spans="1:9" x14ac:dyDescent="0.25">
      <c r="A131" s="56">
        <v>42429</v>
      </c>
      <c r="B131" s="34" t="s">
        <v>443</v>
      </c>
      <c r="C131" s="64"/>
      <c r="D131" s="73" t="s">
        <v>393</v>
      </c>
      <c r="E131" s="74" t="s">
        <v>249</v>
      </c>
      <c r="F131" s="64"/>
      <c r="G131" s="75">
        <v>13.3</v>
      </c>
      <c r="H131" s="75"/>
      <c r="I131" s="46">
        <f t="shared" ca="1" si="1"/>
        <v>764898.38280000002</v>
      </c>
    </row>
    <row r="132" spans="1:9" x14ac:dyDescent="0.25">
      <c r="A132" s="56">
        <v>42429</v>
      </c>
      <c r="B132" s="63" t="s">
        <v>443</v>
      </c>
      <c r="C132" s="64"/>
      <c r="D132" s="73" t="s">
        <v>394</v>
      </c>
      <c r="E132" s="74" t="s">
        <v>249</v>
      </c>
      <c r="F132" s="64"/>
      <c r="G132" s="75">
        <v>2.99</v>
      </c>
      <c r="H132" s="75"/>
      <c r="I132" s="46">
        <f t="shared" ca="1" si="1"/>
        <v>764895.39280000003</v>
      </c>
    </row>
    <row r="133" spans="1:9" x14ac:dyDescent="0.25">
      <c r="A133" s="72"/>
      <c r="B133" s="63"/>
      <c r="C133" s="64"/>
      <c r="D133" s="73"/>
      <c r="E133" s="74"/>
      <c r="F133" s="64"/>
      <c r="G133" s="75"/>
      <c r="H133" s="75"/>
      <c r="I133" s="46" t="str">
        <f t="shared" ca="1" si="1"/>
        <v xml:space="preserve"> - </v>
      </c>
    </row>
    <row r="134" spans="1:9" x14ac:dyDescent="0.25">
      <c r="A134" s="72"/>
      <c r="B134" s="63"/>
      <c r="C134" s="64"/>
      <c r="D134" s="73"/>
      <c r="E134" s="74"/>
      <c r="F134" s="64"/>
      <c r="G134" s="75"/>
      <c r="H134" s="75"/>
      <c r="I134" s="46" t="str">
        <f t="shared" ca="1" si="1"/>
        <v xml:space="preserve"> - </v>
      </c>
    </row>
    <row r="135" spans="1:9" x14ac:dyDescent="0.25">
      <c r="A135" s="72"/>
      <c r="B135" s="63"/>
      <c r="C135" s="64"/>
      <c r="D135" s="73"/>
      <c r="E135" s="74"/>
      <c r="F135" s="64"/>
      <c r="G135" s="75"/>
      <c r="H135" s="75"/>
      <c r="I135" s="46" t="str">
        <f t="shared" ca="1" si="1"/>
        <v xml:space="preserve"> - </v>
      </c>
    </row>
    <row r="136" spans="1:9" x14ac:dyDescent="0.25">
      <c r="A136" s="72"/>
      <c r="B136" s="63"/>
      <c r="C136" s="64"/>
      <c r="D136" s="73"/>
      <c r="E136" s="74"/>
      <c r="F136" s="64"/>
      <c r="G136" s="75"/>
      <c r="H136" s="75"/>
      <c r="I136" s="46" t="str">
        <f t="shared" ca="1" si="1"/>
        <v xml:space="preserve"> - </v>
      </c>
    </row>
    <row r="137" spans="1:9" x14ac:dyDescent="0.25">
      <c r="A137" s="72"/>
      <c r="B137" s="63"/>
      <c r="C137" s="64"/>
      <c r="D137" s="73"/>
      <c r="E137" s="74"/>
      <c r="F137" s="64"/>
      <c r="G137" s="75"/>
      <c r="H137" s="75"/>
      <c r="I137" s="46" t="str">
        <f t="shared" ca="1" si="1"/>
        <v xml:space="preserve"> - </v>
      </c>
    </row>
    <row r="138" spans="1:9" x14ac:dyDescent="0.25">
      <c r="A138" s="72"/>
      <c r="B138" s="63"/>
      <c r="C138" s="64"/>
      <c r="D138" s="73"/>
      <c r="E138" s="74"/>
      <c r="F138" s="64"/>
      <c r="G138" s="75"/>
      <c r="H138" s="75"/>
      <c r="I138" s="46" t="str">
        <f t="shared" ca="1" si="1"/>
        <v xml:space="preserve"> - </v>
      </c>
    </row>
    <row r="139" spans="1:9" x14ac:dyDescent="0.25">
      <c r="A139" s="72"/>
      <c r="B139" s="63"/>
      <c r="C139" s="64"/>
      <c r="D139" s="73"/>
      <c r="E139" s="74"/>
      <c r="F139" s="64"/>
      <c r="G139" s="75"/>
      <c r="H139" s="75"/>
      <c r="I139" s="46" t="str">
        <f t="shared" ca="1" si="1"/>
        <v xml:space="preserve"> - </v>
      </c>
    </row>
    <row r="140" spans="1:9" x14ac:dyDescent="0.25">
      <c r="A140" s="72"/>
      <c r="B140" s="63"/>
      <c r="C140" s="64"/>
      <c r="D140" s="73"/>
      <c r="E140" s="74"/>
      <c r="F140" s="64"/>
      <c r="G140" s="75"/>
      <c r="H140" s="75"/>
      <c r="I140" s="46" t="str">
        <f t="shared" ca="1" si="1"/>
        <v xml:space="preserve"> - </v>
      </c>
    </row>
    <row r="141" spans="1:9" x14ac:dyDescent="0.25">
      <c r="A141" s="72"/>
      <c r="B141" s="63"/>
      <c r="C141" s="64"/>
      <c r="D141" s="73"/>
      <c r="E141" s="74"/>
      <c r="F141" s="64"/>
      <c r="G141" s="75"/>
      <c r="H141" s="75"/>
      <c r="I141" s="46" t="str">
        <f t="shared" ca="1" si="1"/>
        <v xml:space="preserve"> - </v>
      </c>
    </row>
    <row r="142" spans="1:9" x14ac:dyDescent="0.25">
      <c r="A142" s="72"/>
      <c r="B142" s="63"/>
      <c r="C142" s="64"/>
      <c r="D142" s="73"/>
      <c r="E142" s="74"/>
      <c r="F142" s="64"/>
      <c r="G142" s="75"/>
      <c r="H142" s="75"/>
      <c r="I142" s="46" t="str">
        <f t="shared" ca="1" si="1"/>
        <v xml:space="preserve"> - </v>
      </c>
    </row>
    <row r="143" spans="1:9" x14ac:dyDescent="0.25">
      <c r="A143" s="77"/>
      <c r="B143" s="78"/>
      <c r="C143" s="79"/>
      <c r="D143" s="80"/>
      <c r="E143" s="81"/>
      <c r="F143" s="79"/>
      <c r="G143" s="82"/>
      <c r="H143" s="82"/>
      <c r="I143" s="83"/>
    </row>
    <row r="144" spans="1:9" x14ac:dyDescent="0.25">
      <c r="G144" s="9">
        <f>SUBTOTAL(9, G16:G143)</f>
        <v>664745.96720000007</v>
      </c>
      <c r="H144" s="9">
        <f>SUBTOTAL(9, H16:H128)</f>
        <v>1072897.8</v>
      </c>
    </row>
    <row r="146" spans="9:9" x14ac:dyDescent="0.25">
      <c r="I146" s="9">
        <v>764895.39</v>
      </c>
    </row>
    <row r="147" spans="9:9" x14ac:dyDescent="0.25">
      <c r="I147" s="9">
        <v>772898.38280000014</v>
      </c>
    </row>
  </sheetData>
  <conditionalFormatting sqref="I15:I142">
    <cfRule type="cellIs" dxfId="262" priority="5" stopIfTrue="1" operator="lessThan">
      <formula>0</formula>
    </cfRule>
  </conditionalFormatting>
  <conditionalFormatting sqref="I3">
    <cfRule type="cellIs" dxfId="261" priority="3" stopIfTrue="1" operator="lessThan">
      <formula>0</formula>
    </cfRule>
  </conditionalFormatting>
  <dataValidations count="5">
    <dataValidation type="list" allowBlank="1" showInputMessage="1" showErrorMessage="1" sqref="C38 D15 D87 D28:D30 D66:D80 D32:D38 D40:D64">
      <formula1>payeeList</formula1>
    </dataValidation>
    <dataValidation type="list" allowBlank="1" showInputMessage="1" showErrorMessage="1" sqref="C32:C37 C65:C80 C39:C63 C15:C30">
      <formula1>numList</formula1>
    </dataValidation>
    <dataValidation type="list" allowBlank="1" showInputMessage="1" showErrorMessage="1" sqref="A65:A118 A15:A59 B15:B142">
      <formula1>dateList</formula1>
    </dataValidation>
    <dataValidation type="list" allowBlank="1" showInputMessage="1" showErrorMessage="1" sqref="G38 F15:F30 F32:F125">
      <formula1>reconcileList</formula1>
    </dataValidation>
    <dataValidation type="list" allowBlank="1" showInputMessage="1" showErrorMessage="1" sqref="E87:E97 D39 E15 E50:E85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8D06A24B-E6F1-47FA-AFE4-1DCA41D4D59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6" id="{CA8F1E1C-C192-4A83-A919-7D1A7F15852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I126:I142 I15:I18</xm:sqref>
        </x14:conditionalFormatting>
        <x14:conditionalFormatting xmlns:xm="http://schemas.microsoft.com/office/excel/2006/main">
          <x14:cfRule type="iconSet" priority="45" id="{71241F44-CC9D-47CA-9BD2-86271590CED4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I19:I142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22"/>
  <sheetViews>
    <sheetView showGridLines="0" zoomScale="115" zoomScaleNormal="115" workbookViewId="0">
      <pane ySplit="14" topLeftCell="A87" activePane="bottomLeft" state="frozen"/>
      <selection activeCell="B18" sqref="B18"/>
      <selection pane="bottomLeft" activeCell="I98" sqref="I98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42430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VLOOKUP(9E+100,Table134567891011121334[Balance],1)</f>
        <v>176087.34110000002</v>
      </c>
      <c r="K3" s="16"/>
      <c r="N3" s="12">
        <f>IFERROR(LARGE(Table134567891011121334[[#All],[Cheque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SUMIF(Table134567891011121334[R],"=r",Table134567891011121334[Deposit,
Credit (+)])+SUMIF(Table134567891011121334[R],"=c",Table134567891011121334[Deposit,
Credit (+)])-SUMIF(Table134567891011121334[R],"=R",Table134567891011121334[Withdrawal,
Payment (-)])-SUMIF(Table134567891011121334[R],"=C",Table134567891011121334[Withdrawal,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371</v>
      </c>
      <c r="E15" s="37"/>
      <c r="F15" s="35"/>
      <c r="G15" s="38">
        <v>0</v>
      </c>
      <c r="H15" s="38"/>
      <c r="I15" s="39">
        <f ca="1">Feb!I132</f>
        <v>764895.39280000003</v>
      </c>
      <c r="K15" s="25"/>
      <c r="N15" s="40"/>
    </row>
    <row r="16" spans="1:15" s="23" customFormat="1" ht="12.75" x14ac:dyDescent="0.2">
      <c r="A16" s="34">
        <v>42430</v>
      </c>
      <c r="B16" s="34" t="s">
        <v>24</v>
      </c>
      <c r="C16" s="41" t="s">
        <v>395</v>
      </c>
      <c r="D16" s="43" t="s">
        <v>25</v>
      </c>
      <c r="E16" s="43" t="s">
        <v>249</v>
      </c>
      <c r="F16" s="44"/>
      <c r="G16" s="38">
        <v>10667.84</v>
      </c>
      <c r="H16" s="38">
        <v>155740.5</v>
      </c>
      <c r="I16" s="46">
        <f t="shared" ref="I16:I108" ca="1" si="0">IF(AND(ISBLANK(G16),ISBLANK(H16))," - ",OFFSET(I16,-1,0,1,1)+H16-G16)</f>
        <v>909968.05280000006</v>
      </c>
      <c r="K16" s="25"/>
      <c r="N16" s="40"/>
    </row>
    <row r="17" spans="1:14" s="23" customFormat="1" ht="12.75" x14ac:dyDescent="0.2">
      <c r="A17" s="34">
        <v>42430</v>
      </c>
      <c r="B17" s="34" t="s">
        <v>24</v>
      </c>
      <c r="C17" s="35" t="s">
        <v>363</v>
      </c>
      <c r="D17" s="43" t="s">
        <v>27</v>
      </c>
      <c r="E17" s="43" t="s">
        <v>249</v>
      </c>
      <c r="F17" s="35"/>
      <c r="G17" s="45">
        <v>170</v>
      </c>
      <c r="H17" s="45"/>
      <c r="I17" s="46">
        <f t="shared" ca="1" si="0"/>
        <v>909798.05280000006</v>
      </c>
      <c r="K17" s="25"/>
      <c r="N17" s="40"/>
    </row>
    <row r="18" spans="1:14" s="23" customFormat="1" ht="12.75" x14ac:dyDescent="0.2">
      <c r="A18" s="34">
        <v>42430</v>
      </c>
      <c r="B18" s="34" t="s">
        <v>24</v>
      </c>
      <c r="C18" s="35" t="s">
        <v>396</v>
      </c>
      <c r="D18" s="43" t="s">
        <v>28</v>
      </c>
      <c r="E18" s="43" t="s">
        <v>249</v>
      </c>
      <c r="F18" s="35"/>
      <c r="G18" s="38">
        <v>90</v>
      </c>
      <c r="H18" s="38"/>
      <c r="I18" s="46">
        <f t="shared" ca="1" si="0"/>
        <v>909708.05280000006</v>
      </c>
      <c r="K18" s="25"/>
      <c r="N18" s="40"/>
    </row>
    <row r="19" spans="1:14" s="23" customFormat="1" ht="12.75" x14ac:dyDescent="0.2">
      <c r="A19" s="34">
        <v>42437</v>
      </c>
      <c r="B19" s="34" t="s">
        <v>31</v>
      </c>
      <c r="C19" s="35" t="s">
        <v>397</v>
      </c>
      <c r="D19" s="43" t="s">
        <v>428</v>
      </c>
      <c r="E19" s="43" t="s">
        <v>249</v>
      </c>
      <c r="F19" s="35"/>
      <c r="G19" s="38">
        <v>96.55</v>
      </c>
      <c r="H19" s="38"/>
      <c r="I19" s="46">
        <f t="shared" ca="1" si="0"/>
        <v>909611.50280000002</v>
      </c>
      <c r="K19" s="25"/>
      <c r="N19" s="40"/>
    </row>
    <row r="20" spans="1:14" s="23" customFormat="1" ht="12.75" x14ac:dyDescent="0.2">
      <c r="A20" s="34">
        <v>42437</v>
      </c>
      <c r="B20" s="34" t="s">
        <v>31</v>
      </c>
      <c r="C20" s="64" t="s">
        <v>364</v>
      </c>
      <c r="D20" s="42" t="s">
        <v>429</v>
      </c>
      <c r="E20" s="43" t="s">
        <v>249</v>
      </c>
      <c r="F20" s="64"/>
      <c r="G20" s="38">
        <v>5459</v>
      </c>
      <c r="H20" s="65"/>
      <c r="I20" s="46">
        <f t="shared" ca="1" si="0"/>
        <v>904152.50280000002</v>
      </c>
      <c r="K20" s="25"/>
      <c r="N20" s="40"/>
    </row>
    <row r="21" spans="1:14" s="23" customFormat="1" ht="12.75" x14ac:dyDescent="0.2">
      <c r="A21" s="34">
        <v>42437</v>
      </c>
      <c r="B21" s="34" t="s">
        <v>31</v>
      </c>
      <c r="C21" s="60" t="s">
        <v>365</v>
      </c>
      <c r="D21" s="61" t="s">
        <v>430</v>
      </c>
      <c r="E21" s="43" t="s">
        <v>29</v>
      </c>
      <c r="F21" s="60"/>
      <c r="G21" s="65">
        <v>2689.5</v>
      </c>
      <c r="H21" s="62"/>
      <c r="I21" s="46">
        <f t="shared" ca="1" si="0"/>
        <v>901463.00280000002</v>
      </c>
      <c r="K21" s="25"/>
      <c r="N21" s="40"/>
    </row>
    <row r="22" spans="1:14" s="23" customFormat="1" ht="12.75" x14ac:dyDescent="0.2">
      <c r="A22" s="34">
        <v>42437</v>
      </c>
      <c r="B22" s="34" t="s">
        <v>31</v>
      </c>
      <c r="C22" s="41" t="s">
        <v>398</v>
      </c>
      <c r="D22" s="43" t="s">
        <v>431</v>
      </c>
      <c r="E22" s="43" t="s">
        <v>29</v>
      </c>
      <c r="F22" s="44"/>
      <c r="G22" s="62">
        <v>159</v>
      </c>
      <c r="H22" s="45"/>
      <c r="I22" s="46">
        <f t="shared" ca="1" si="0"/>
        <v>901304.00280000002</v>
      </c>
      <c r="K22" s="25"/>
      <c r="N22" s="40"/>
    </row>
    <row r="23" spans="1:14" s="23" customFormat="1" ht="12.75" x14ac:dyDescent="0.2">
      <c r="A23" s="34">
        <v>42437</v>
      </c>
      <c r="B23" s="34" t="s">
        <v>31</v>
      </c>
      <c r="C23" s="41" t="s">
        <v>399</v>
      </c>
      <c r="D23" s="43" t="s">
        <v>432</v>
      </c>
      <c r="E23" s="43" t="s">
        <v>29</v>
      </c>
      <c r="F23" s="44"/>
      <c r="G23" s="45">
        <v>1000</v>
      </c>
      <c r="H23" s="45"/>
      <c r="I23" s="46">
        <f t="shared" ca="1" si="0"/>
        <v>900304.00280000002</v>
      </c>
      <c r="K23" s="25"/>
      <c r="N23" s="40"/>
    </row>
    <row r="24" spans="1:14" s="23" customFormat="1" ht="12.75" x14ac:dyDescent="0.2">
      <c r="A24" s="34">
        <v>42437</v>
      </c>
      <c r="B24" s="34" t="s">
        <v>31</v>
      </c>
      <c r="C24" s="60" t="s">
        <v>400</v>
      </c>
      <c r="D24" s="61" t="s">
        <v>433</v>
      </c>
      <c r="E24" s="43" t="s">
        <v>29</v>
      </c>
      <c r="F24" s="60"/>
      <c r="G24" s="45">
        <v>101.5</v>
      </c>
      <c r="H24" s="62"/>
      <c r="I24" s="46">
        <f t="shared" ca="1" si="0"/>
        <v>900202.50280000002</v>
      </c>
      <c r="K24" s="25"/>
      <c r="N24" s="40"/>
    </row>
    <row r="25" spans="1:14" s="23" customFormat="1" ht="12.75" x14ac:dyDescent="0.2">
      <c r="A25" s="34">
        <v>42437</v>
      </c>
      <c r="B25" s="34" t="s">
        <v>31</v>
      </c>
      <c r="C25" s="41" t="s">
        <v>401</v>
      </c>
      <c r="D25" s="42" t="s">
        <v>61</v>
      </c>
      <c r="E25" s="43" t="s">
        <v>29</v>
      </c>
      <c r="F25" s="41"/>
      <c r="G25" s="62">
        <v>180</v>
      </c>
      <c r="H25" s="38"/>
      <c r="I25" s="46">
        <f t="shared" ca="1" si="0"/>
        <v>900022.50280000002</v>
      </c>
      <c r="K25" s="25"/>
      <c r="N25" s="40"/>
    </row>
    <row r="26" spans="1:14" s="23" customFormat="1" ht="12.75" x14ac:dyDescent="0.2">
      <c r="A26" s="34">
        <v>42437</v>
      </c>
      <c r="B26" s="34" t="s">
        <v>31</v>
      </c>
      <c r="C26" s="41" t="s">
        <v>402</v>
      </c>
      <c r="D26" s="42" t="s">
        <v>59</v>
      </c>
      <c r="E26" s="43" t="s">
        <v>29</v>
      </c>
      <c r="F26" s="41"/>
      <c r="G26" s="38">
        <v>600</v>
      </c>
      <c r="H26" s="38"/>
      <c r="I26" s="46">
        <f t="shared" ca="1" si="0"/>
        <v>899422.50280000002</v>
      </c>
      <c r="K26" s="25"/>
      <c r="N26" s="40"/>
    </row>
    <row r="27" spans="1:14" s="23" customFormat="1" ht="12.75" x14ac:dyDescent="0.2">
      <c r="A27" s="34">
        <v>42437</v>
      </c>
      <c r="B27" s="34" t="s">
        <v>31</v>
      </c>
      <c r="C27" s="41" t="s">
        <v>403</v>
      </c>
      <c r="D27" s="42" t="s">
        <v>80</v>
      </c>
      <c r="E27" s="43" t="s">
        <v>29</v>
      </c>
      <c r="F27" s="41"/>
      <c r="G27" s="38">
        <v>270</v>
      </c>
      <c r="H27" s="38"/>
      <c r="I27" s="46">
        <f t="shared" ca="1" si="0"/>
        <v>899152.50280000002</v>
      </c>
      <c r="K27" s="25"/>
      <c r="N27" s="40"/>
    </row>
    <row r="28" spans="1:14" s="23" customFormat="1" ht="12.75" x14ac:dyDescent="0.2">
      <c r="A28" s="34">
        <v>42437</v>
      </c>
      <c r="B28" s="34" t="s">
        <v>31</v>
      </c>
      <c r="C28" s="41" t="s">
        <v>404</v>
      </c>
      <c r="D28" s="42" t="s">
        <v>82</v>
      </c>
      <c r="E28" s="43" t="s">
        <v>29</v>
      </c>
      <c r="F28" s="41"/>
      <c r="G28" s="38">
        <v>222.6</v>
      </c>
      <c r="H28" s="38"/>
      <c r="I28" s="46">
        <f t="shared" ca="1" si="0"/>
        <v>898929.90280000004</v>
      </c>
      <c r="K28" s="25"/>
      <c r="N28" s="40"/>
    </row>
    <row r="29" spans="1:14" ht="12.75" x14ac:dyDescent="0.2">
      <c r="A29" s="34">
        <v>42437</v>
      </c>
      <c r="B29" s="34" t="s">
        <v>31</v>
      </c>
      <c r="C29" s="41" t="s">
        <v>405</v>
      </c>
      <c r="D29" s="42" t="s">
        <v>434</v>
      </c>
      <c r="E29" s="43" t="s">
        <v>29</v>
      </c>
      <c r="F29" s="41"/>
      <c r="G29" s="38">
        <v>20000</v>
      </c>
      <c r="H29" s="47"/>
      <c r="I29" s="46">
        <f t="shared" ca="1" si="0"/>
        <v>878929.90280000004</v>
      </c>
      <c r="N29" s="48"/>
    </row>
    <row r="30" spans="1:14" s="23" customFormat="1" ht="12.75" x14ac:dyDescent="0.2">
      <c r="A30" s="34">
        <v>42437</v>
      </c>
      <c r="B30" s="34" t="s">
        <v>31</v>
      </c>
      <c r="C30" s="41" t="s">
        <v>406</v>
      </c>
      <c r="D30" s="42" t="s">
        <v>435</v>
      </c>
      <c r="E30" s="43" t="s">
        <v>29</v>
      </c>
      <c r="F30" s="41"/>
      <c r="G30" s="47">
        <v>38536.300000000003</v>
      </c>
      <c r="H30" s="38"/>
      <c r="I30" s="46">
        <f t="shared" ca="1" si="0"/>
        <v>840393.60279999999</v>
      </c>
      <c r="K30" s="25"/>
      <c r="N30" s="40"/>
    </row>
    <row r="31" spans="1:14" s="23" customFormat="1" ht="12.75" x14ac:dyDescent="0.2">
      <c r="A31" s="34">
        <v>42437</v>
      </c>
      <c r="B31" s="34" t="s">
        <v>31</v>
      </c>
      <c r="C31" s="41" t="s">
        <v>407</v>
      </c>
      <c r="D31" s="42" t="s">
        <v>47</v>
      </c>
      <c r="E31" s="43" t="s">
        <v>249</v>
      </c>
      <c r="F31" s="41"/>
      <c r="G31" s="38">
        <v>360.4</v>
      </c>
      <c r="H31" s="38"/>
      <c r="I31" s="46">
        <f t="shared" ca="1" si="0"/>
        <v>840033.20279999997</v>
      </c>
      <c r="K31" s="25"/>
      <c r="N31" s="40"/>
    </row>
    <row r="32" spans="1:14" s="23" customFormat="1" ht="12.75" x14ac:dyDescent="0.2">
      <c r="A32" s="34">
        <v>42437</v>
      </c>
      <c r="B32" s="34" t="s">
        <v>31</v>
      </c>
      <c r="C32" s="41" t="s">
        <v>408</v>
      </c>
      <c r="D32" s="42" t="s">
        <v>269</v>
      </c>
      <c r="E32" s="43" t="s">
        <v>29</v>
      </c>
      <c r="F32" s="41"/>
      <c r="G32" s="38">
        <v>699.78</v>
      </c>
      <c r="H32" s="38"/>
      <c r="I32" s="46">
        <f t="shared" ca="1" si="0"/>
        <v>839333.42279999994</v>
      </c>
      <c r="K32" s="25"/>
      <c r="N32" s="40"/>
    </row>
    <row r="33" spans="1:14" s="23" customFormat="1" ht="12.75" x14ac:dyDescent="0.2">
      <c r="A33" s="34">
        <v>42437</v>
      </c>
      <c r="B33" s="34" t="s">
        <v>31</v>
      </c>
      <c r="C33" s="49" t="s">
        <v>409</v>
      </c>
      <c r="D33" s="42" t="s">
        <v>240</v>
      </c>
      <c r="E33" s="43" t="s">
        <v>29</v>
      </c>
      <c r="F33" s="35"/>
      <c r="G33" s="38">
        <v>480</v>
      </c>
      <c r="H33" s="38"/>
      <c r="I33" s="46">
        <f t="shared" ca="1" si="0"/>
        <v>838853.42279999994</v>
      </c>
      <c r="K33" s="25"/>
      <c r="N33" s="40"/>
    </row>
    <row r="34" spans="1:14" s="23" customFormat="1" ht="12.75" x14ac:dyDescent="0.2">
      <c r="A34" s="34">
        <v>42437</v>
      </c>
      <c r="B34" s="34" t="s">
        <v>31</v>
      </c>
      <c r="C34" s="35" t="s">
        <v>410</v>
      </c>
      <c r="D34" s="37" t="s">
        <v>69</v>
      </c>
      <c r="E34" s="43" t="s">
        <v>29</v>
      </c>
      <c r="F34" s="35"/>
      <c r="G34" s="50">
        <v>2000</v>
      </c>
      <c r="H34" s="38"/>
      <c r="I34" s="46">
        <f t="shared" ca="1" si="0"/>
        <v>836853.42279999994</v>
      </c>
      <c r="K34" s="25"/>
      <c r="N34" s="48"/>
    </row>
    <row r="35" spans="1:14" s="23" customFormat="1" ht="25.5" x14ac:dyDescent="0.2">
      <c r="A35" s="34">
        <v>42437</v>
      </c>
      <c r="B35" s="34" t="s">
        <v>31</v>
      </c>
      <c r="C35" s="35" t="s">
        <v>411</v>
      </c>
      <c r="D35" s="36" t="s">
        <v>71</v>
      </c>
      <c r="E35" s="43" t="s">
        <v>249</v>
      </c>
      <c r="F35" s="35"/>
      <c r="G35" s="38">
        <v>1270.94</v>
      </c>
      <c r="H35" s="38"/>
      <c r="I35" s="46">
        <f t="shared" ca="1" si="0"/>
        <v>835582.4828</v>
      </c>
      <c r="K35" s="25"/>
      <c r="N35" s="8"/>
    </row>
    <row r="36" spans="1:14" s="23" customFormat="1" ht="12.75" x14ac:dyDescent="0.2">
      <c r="A36" s="34">
        <v>42437</v>
      </c>
      <c r="B36" s="34" t="s">
        <v>31</v>
      </c>
      <c r="C36" s="35" t="s">
        <v>412</v>
      </c>
      <c r="D36" s="36" t="s">
        <v>277</v>
      </c>
      <c r="E36" s="43" t="s">
        <v>29</v>
      </c>
      <c r="F36" s="35"/>
      <c r="G36" s="38">
        <v>8083.6</v>
      </c>
      <c r="H36" s="38"/>
      <c r="I36" s="46">
        <f t="shared" ca="1" si="0"/>
        <v>827498.88280000002</v>
      </c>
      <c r="K36" s="25"/>
      <c r="N36" s="8"/>
    </row>
    <row r="37" spans="1:14" s="23" customFormat="1" ht="12.75" x14ac:dyDescent="0.2">
      <c r="A37" s="34">
        <v>42437</v>
      </c>
      <c r="B37" s="34" t="s">
        <v>31</v>
      </c>
      <c r="C37" s="35" t="s">
        <v>413</v>
      </c>
      <c r="D37" s="36" t="s">
        <v>436</v>
      </c>
      <c r="E37" s="43"/>
      <c r="F37" s="35"/>
      <c r="G37" s="38">
        <v>0</v>
      </c>
      <c r="H37" s="38"/>
      <c r="I37" s="46">
        <f t="shared" ca="1" si="0"/>
        <v>827498.88280000002</v>
      </c>
      <c r="K37" s="25"/>
      <c r="N37" s="8"/>
    </row>
    <row r="38" spans="1:14" s="23" customFormat="1" ht="25.5" x14ac:dyDescent="0.2">
      <c r="A38" s="34">
        <v>42437</v>
      </c>
      <c r="B38" s="34" t="s">
        <v>31</v>
      </c>
      <c r="C38" s="35" t="s">
        <v>414</v>
      </c>
      <c r="D38" s="36" t="s">
        <v>437</v>
      </c>
      <c r="E38" s="43" t="s">
        <v>29</v>
      </c>
      <c r="F38" s="35"/>
      <c r="G38" s="38">
        <v>3500</v>
      </c>
      <c r="H38" s="38"/>
      <c r="I38" s="46">
        <f t="shared" ca="1" si="0"/>
        <v>823998.88280000002</v>
      </c>
      <c r="K38" s="25"/>
      <c r="N38" s="8"/>
    </row>
    <row r="39" spans="1:14" s="23" customFormat="1" ht="12.75" x14ac:dyDescent="0.2">
      <c r="A39" s="34">
        <v>42437</v>
      </c>
      <c r="B39" s="34" t="s">
        <v>31</v>
      </c>
      <c r="C39" s="35" t="s">
        <v>415</v>
      </c>
      <c r="D39" s="36" t="s">
        <v>79</v>
      </c>
      <c r="E39" s="43" t="s">
        <v>249</v>
      </c>
      <c r="F39" s="35"/>
      <c r="G39" s="38">
        <v>845.75</v>
      </c>
      <c r="H39" s="38"/>
      <c r="I39" s="46">
        <f t="shared" ca="1" si="0"/>
        <v>823153.13280000002</v>
      </c>
      <c r="K39" s="25"/>
      <c r="N39" s="8"/>
    </row>
    <row r="40" spans="1:14" s="23" customFormat="1" ht="12.75" x14ac:dyDescent="0.2">
      <c r="A40" s="34">
        <v>42437</v>
      </c>
      <c r="B40" s="34" t="s">
        <v>31</v>
      </c>
      <c r="C40" s="35" t="s">
        <v>416</v>
      </c>
      <c r="D40" s="36" t="s">
        <v>79</v>
      </c>
      <c r="E40" s="43" t="s">
        <v>249</v>
      </c>
      <c r="F40" s="35"/>
      <c r="G40" s="38">
        <v>1477.8</v>
      </c>
      <c r="H40" s="38"/>
      <c r="I40" s="46">
        <f t="shared" ca="1" si="0"/>
        <v>821675.33279999997</v>
      </c>
      <c r="K40" s="25"/>
      <c r="N40" s="8"/>
    </row>
    <row r="41" spans="1:14" s="23" customFormat="1" ht="12.75" x14ac:dyDescent="0.2">
      <c r="A41" s="34">
        <v>42437</v>
      </c>
      <c r="B41" s="34" t="s">
        <v>31</v>
      </c>
      <c r="C41" s="35" t="s">
        <v>417</v>
      </c>
      <c r="D41" s="36" t="s">
        <v>79</v>
      </c>
      <c r="E41" s="43" t="s">
        <v>249</v>
      </c>
      <c r="F41" s="35"/>
      <c r="G41" s="38">
        <v>194.55</v>
      </c>
      <c r="H41" s="38"/>
      <c r="I41" s="46">
        <f t="shared" ca="1" si="0"/>
        <v>821480.78279999993</v>
      </c>
      <c r="K41" s="25"/>
      <c r="N41" s="8"/>
    </row>
    <row r="42" spans="1:14" s="23" customFormat="1" ht="12.75" x14ac:dyDescent="0.2">
      <c r="A42" s="34">
        <v>42437</v>
      </c>
      <c r="B42" s="34" t="s">
        <v>31</v>
      </c>
      <c r="C42" s="41" t="s">
        <v>418</v>
      </c>
      <c r="D42" s="42" t="s">
        <v>79</v>
      </c>
      <c r="E42" s="43" t="s">
        <v>249</v>
      </c>
      <c r="F42" s="41"/>
      <c r="G42" s="38">
        <v>12.2</v>
      </c>
      <c r="H42" s="38"/>
      <c r="I42" s="46">
        <f t="shared" ca="1" si="0"/>
        <v>821468.58279999997</v>
      </c>
      <c r="K42" s="25"/>
      <c r="N42" s="8"/>
    </row>
    <row r="43" spans="1:14" s="23" customFormat="1" ht="25.5" x14ac:dyDescent="0.2">
      <c r="A43" s="34">
        <v>42437</v>
      </c>
      <c r="B43" s="34" t="s">
        <v>31</v>
      </c>
      <c r="C43" s="41" t="s">
        <v>419</v>
      </c>
      <c r="D43" s="42" t="s">
        <v>78</v>
      </c>
      <c r="E43" s="43" t="s">
        <v>29</v>
      </c>
      <c r="F43" s="41"/>
      <c r="G43" s="38">
        <v>2252.37</v>
      </c>
      <c r="H43" s="38"/>
      <c r="I43" s="46">
        <f t="shared" ca="1" si="0"/>
        <v>819216.21279999998</v>
      </c>
      <c r="K43" s="25"/>
      <c r="N43" s="8"/>
    </row>
    <row r="44" spans="1:14" s="23" customFormat="1" ht="12.75" x14ac:dyDescent="0.2">
      <c r="A44" s="34">
        <v>42437</v>
      </c>
      <c r="B44" s="34" t="s">
        <v>31</v>
      </c>
      <c r="C44" s="35" t="s">
        <v>420</v>
      </c>
      <c r="D44" s="36" t="s">
        <v>86</v>
      </c>
      <c r="E44" s="43" t="s">
        <v>249</v>
      </c>
      <c r="F44" s="35"/>
      <c r="G44" s="38">
        <v>207.8</v>
      </c>
      <c r="H44" s="38"/>
      <c r="I44" s="46">
        <f t="shared" ca="1" si="0"/>
        <v>819008.41279999993</v>
      </c>
      <c r="K44" s="25"/>
      <c r="N44" s="8"/>
    </row>
    <row r="45" spans="1:14" ht="12.75" x14ac:dyDescent="0.2">
      <c r="A45" s="34">
        <v>42437</v>
      </c>
      <c r="B45" s="34" t="s">
        <v>31</v>
      </c>
      <c r="C45" s="41" t="s">
        <v>421</v>
      </c>
      <c r="D45" s="36" t="s">
        <v>438</v>
      </c>
      <c r="E45" s="37" t="s">
        <v>29</v>
      </c>
      <c r="F45" s="41"/>
      <c r="G45" s="38">
        <v>21650.5</v>
      </c>
      <c r="H45" s="38"/>
      <c r="I45" s="46">
        <f t="shared" ca="1" si="0"/>
        <v>797357.91279999993</v>
      </c>
      <c r="N45" s="8"/>
    </row>
    <row r="46" spans="1:14" ht="12.75" x14ac:dyDescent="0.2">
      <c r="A46" s="34">
        <v>42437</v>
      </c>
      <c r="B46" s="34" t="s">
        <v>31</v>
      </c>
      <c r="C46" s="41" t="s">
        <v>422</v>
      </c>
      <c r="D46" s="36" t="s">
        <v>439</v>
      </c>
      <c r="E46" s="37" t="s">
        <v>29</v>
      </c>
      <c r="F46" s="41"/>
      <c r="G46" s="38">
        <v>6360</v>
      </c>
      <c r="H46" s="38"/>
      <c r="I46" s="46">
        <f t="shared" ca="1" si="0"/>
        <v>790997.91279999993</v>
      </c>
      <c r="N46" s="8"/>
    </row>
    <row r="47" spans="1:14" ht="12.75" x14ac:dyDescent="0.2">
      <c r="A47" s="34">
        <v>42437</v>
      </c>
      <c r="B47" s="34" t="s">
        <v>31</v>
      </c>
      <c r="C47" s="35" t="s">
        <v>423</v>
      </c>
      <c r="D47" s="42" t="s">
        <v>75</v>
      </c>
      <c r="E47" s="37" t="s">
        <v>29</v>
      </c>
      <c r="F47" s="35"/>
      <c r="G47" s="38">
        <v>204</v>
      </c>
      <c r="H47" s="38"/>
      <c r="I47" s="46">
        <f t="shared" ca="1" si="0"/>
        <v>790793.91279999993</v>
      </c>
      <c r="N47" s="8"/>
    </row>
    <row r="48" spans="1:14" s="23" customFormat="1" ht="12.75" x14ac:dyDescent="0.2">
      <c r="A48" s="34">
        <v>42437</v>
      </c>
      <c r="B48" s="34" t="s">
        <v>31</v>
      </c>
      <c r="C48" s="35" t="s">
        <v>424</v>
      </c>
      <c r="D48" s="36" t="s">
        <v>261</v>
      </c>
      <c r="E48" s="37" t="s">
        <v>369</v>
      </c>
      <c r="F48" s="35"/>
      <c r="G48" s="38">
        <v>420</v>
      </c>
      <c r="H48" s="38"/>
      <c r="I48" s="46">
        <f t="shared" ca="1" si="0"/>
        <v>790373.91279999993</v>
      </c>
      <c r="K48" s="25"/>
      <c r="N48" s="8"/>
    </row>
    <row r="49" spans="1:14" ht="12.75" x14ac:dyDescent="0.2">
      <c r="A49" s="34">
        <v>42437</v>
      </c>
      <c r="B49" s="34" t="s">
        <v>31</v>
      </c>
      <c r="C49" s="35" t="s">
        <v>425</v>
      </c>
      <c r="D49" s="36" t="s">
        <v>440</v>
      </c>
      <c r="E49" s="37" t="s">
        <v>29</v>
      </c>
      <c r="F49" s="35"/>
      <c r="G49" s="38">
        <v>2240</v>
      </c>
      <c r="H49" s="38"/>
      <c r="I49" s="46">
        <f t="shared" ca="1" si="0"/>
        <v>788133.91279999993</v>
      </c>
      <c r="N49" s="8"/>
    </row>
    <row r="50" spans="1:14" ht="12.75" x14ac:dyDescent="0.2">
      <c r="A50" s="34">
        <v>42437</v>
      </c>
      <c r="B50" s="34" t="s">
        <v>31</v>
      </c>
      <c r="C50" s="35" t="s">
        <v>426</v>
      </c>
      <c r="D50" s="36" t="s">
        <v>441</v>
      </c>
      <c r="E50" s="37" t="s">
        <v>29</v>
      </c>
      <c r="F50" s="35"/>
      <c r="G50" s="38">
        <v>550</v>
      </c>
      <c r="H50" s="38"/>
      <c r="I50" s="46">
        <f t="shared" ca="1" si="0"/>
        <v>787583.91279999993</v>
      </c>
      <c r="N50" s="8"/>
    </row>
    <row r="51" spans="1:14" ht="12.75" x14ac:dyDescent="0.2">
      <c r="A51" s="34">
        <v>42437</v>
      </c>
      <c r="B51" s="34" t="s">
        <v>31</v>
      </c>
      <c r="C51" s="35" t="s">
        <v>427</v>
      </c>
      <c r="D51" s="36" t="s">
        <v>442</v>
      </c>
      <c r="E51" s="37" t="s">
        <v>29</v>
      </c>
      <c r="F51" s="35"/>
      <c r="G51" s="38">
        <v>5480</v>
      </c>
      <c r="H51" s="38"/>
      <c r="I51" s="46">
        <f t="shared" ca="1" si="0"/>
        <v>782103.91279999993</v>
      </c>
      <c r="N51" s="8"/>
    </row>
    <row r="52" spans="1:14" ht="24" x14ac:dyDescent="0.2">
      <c r="A52" s="34">
        <v>42437</v>
      </c>
      <c r="B52" s="34" t="s">
        <v>31</v>
      </c>
      <c r="C52" s="44" t="s">
        <v>444</v>
      </c>
      <c r="D52" s="51" t="s">
        <v>167</v>
      </c>
      <c r="E52" s="43" t="s">
        <v>249</v>
      </c>
      <c r="F52" s="44"/>
      <c r="G52" s="38">
        <v>530</v>
      </c>
      <c r="H52" s="45"/>
      <c r="I52" s="46">
        <f t="shared" ca="1" si="0"/>
        <v>781573.91279999993</v>
      </c>
      <c r="N52" s="8"/>
    </row>
    <row r="53" spans="1:14" ht="12.75" x14ac:dyDescent="0.2">
      <c r="A53" s="34">
        <v>42437</v>
      </c>
      <c r="B53" s="34" t="s">
        <v>31</v>
      </c>
      <c r="C53" s="41" t="s">
        <v>225</v>
      </c>
      <c r="D53" s="42" t="s">
        <v>441</v>
      </c>
      <c r="E53" s="37" t="s">
        <v>29</v>
      </c>
      <c r="F53" s="41"/>
      <c r="G53" s="38">
        <v>491.2</v>
      </c>
      <c r="H53" s="38"/>
      <c r="I53" s="46">
        <f t="shared" ca="1" si="0"/>
        <v>781082.71279999998</v>
      </c>
      <c r="N53" s="8"/>
    </row>
    <row r="54" spans="1:14" ht="25.5" x14ac:dyDescent="0.2">
      <c r="A54" s="56">
        <v>42451</v>
      </c>
      <c r="B54" s="34" t="s">
        <v>140</v>
      </c>
      <c r="C54" s="41" t="s">
        <v>445</v>
      </c>
      <c r="D54" s="36" t="s">
        <v>459</v>
      </c>
      <c r="E54" s="37" t="s">
        <v>29</v>
      </c>
      <c r="F54" s="35"/>
      <c r="G54" s="47">
        <v>1930</v>
      </c>
      <c r="H54" s="47"/>
      <c r="I54" s="46">
        <f t="shared" ca="1" si="0"/>
        <v>779152.71279999998</v>
      </c>
      <c r="N54" s="8"/>
    </row>
    <row r="55" spans="1:14" ht="12.75" x14ac:dyDescent="0.2">
      <c r="A55" s="34">
        <v>42451</v>
      </c>
      <c r="B55" s="34" t="s">
        <v>140</v>
      </c>
      <c r="C55" s="35" t="s">
        <v>446</v>
      </c>
      <c r="D55" s="42" t="s">
        <v>51</v>
      </c>
      <c r="E55" s="37" t="s">
        <v>29</v>
      </c>
      <c r="F55" s="35"/>
      <c r="G55" s="38">
        <v>800</v>
      </c>
      <c r="H55" s="38"/>
      <c r="I55" s="46">
        <f t="shared" ca="1" si="0"/>
        <v>778352.71279999998</v>
      </c>
      <c r="N55" s="8"/>
    </row>
    <row r="56" spans="1:14" ht="12.75" x14ac:dyDescent="0.2">
      <c r="A56" s="34">
        <v>42451</v>
      </c>
      <c r="B56" s="34" t="s">
        <v>140</v>
      </c>
      <c r="C56" s="35" t="s">
        <v>447</v>
      </c>
      <c r="D56" s="36" t="s">
        <v>460</v>
      </c>
      <c r="E56" s="37" t="s">
        <v>369</v>
      </c>
      <c r="F56" s="35"/>
      <c r="G56" s="38">
        <v>136.5</v>
      </c>
      <c r="H56" s="38"/>
      <c r="I56" s="46">
        <f t="shared" ca="1" si="0"/>
        <v>778216.21279999998</v>
      </c>
      <c r="N56" s="8"/>
    </row>
    <row r="57" spans="1:14" ht="12.75" x14ac:dyDescent="0.2">
      <c r="A57" s="34">
        <v>42451</v>
      </c>
      <c r="B57" s="34" t="s">
        <v>140</v>
      </c>
      <c r="C57" s="35" t="s">
        <v>448</v>
      </c>
      <c r="D57" s="36" t="s">
        <v>60</v>
      </c>
      <c r="E57" s="37" t="s">
        <v>29</v>
      </c>
      <c r="F57" s="35"/>
      <c r="G57" s="38">
        <v>1080</v>
      </c>
      <c r="H57" s="38"/>
      <c r="I57" s="46">
        <f t="shared" ca="1" si="0"/>
        <v>777136.21279999998</v>
      </c>
      <c r="N57" s="8"/>
    </row>
    <row r="58" spans="1:14" ht="12.75" x14ac:dyDescent="0.2">
      <c r="A58" s="34">
        <v>42451</v>
      </c>
      <c r="B58" s="34" t="s">
        <v>140</v>
      </c>
      <c r="C58" s="35" t="s">
        <v>449</v>
      </c>
      <c r="D58" s="36" t="s">
        <v>461</v>
      </c>
      <c r="E58" s="37" t="s">
        <v>250</v>
      </c>
      <c r="F58" s="35"/>
      <c r="G58" s="38">
        <v>180000</v>
      </c>
      <c r="H58" s="38"/>
      <c r="I58" s="46">
        <f t="shared" ca="1" si="0"/>
        <v>597136.21279999998</v>
      </c>
      <c r="N58" s="8"/>
    </row>
    <row r="59" spans="1:14" ht="12.75" x14ac:dyDescent="0.2">
      <c r="A59" s="34">
        <v>42451</v>
      </c>
      <c r="B59" s="34" t="s">
        <v>140</v>
      </c>
      <c r="C59" s="35" t="s">
        <v>450</v>
      </c>
      <c r="D59" s="36" t="s">
        <v>462</v>
      </c>
      <c r="E59" s="37" t="s">
        <v>250</v>
      </c>
      <c r="F59" s="35"/>
      <c r="G59" s="38">
        <v>60050.001700000001</v>
      </c>
      <c r="H59" s="38"/>
      <c r="I59" s="46">
        <f t="shared" ca="1" si="0"/>
        <v>537086.21109999996</v>
      </c>
      <c r="N59" s="8"/>
    </row>
    <row r="60" spans="1:14" ht="12.75" x14ac:dyDescent="0.2">
      <c r="A60" s="34">
        <v>42451</v>
      </c>
      <c r="B60" s="34" t="s">
        <v>140</v>
      </c>
      <c r="C60" s="35" t="s">
        <v>451</v>
      </c>
      <c r="D60" s="36" t="s">
        <v>285</v>
      </c>
      <c r="E60" s="37" t="s">
        <v>29</v>
      </c>
      <c r="F60" s="35"/>
      <c r="G60" s="38">
        <v>155740.5</v>
      </c>
      <c r="H60" s="38"/>
      <c r="I60" s="46">
        <f t="shared" ca="1" si="0"/>
        <v>381345.71109999996</v>
      </c>
      <c r="N60" s="8"/>
    </row>
    <row r="61" spans="1:14" ht="12.75" x14ac:dyDescent="0.2">
      <c r="A61" s="34">
        <v>42451</v>
      </c>
      <c r="B61" s="34" t="s">
        <v>140</v>
      </c>
      <c r="C61" s="35" t="s">
        <v>452</v>
      </c>
      <c r="D61" s="36" t="s">
        <v>240</v>
      </c>
      <c r="E61" s="37" t="s">
        <v>29</v>
      </c>
      <c r="F61" s="35"/>
      <c r="G61" s="38">
        <v>20000</v>
      </c>
      <c r="H61" s="38"/>
      <c r="I61" s="46">
        <f t="shared" ca="1" si="0"/>
        <v>361345.71109999996</v>
      </c>
      <c r="N61" s="8"/>
    </row>
    <row r="62" spans="1:14" ht="12.75" x14ac:dyDescent="0.2">
      <c r="A62" s="34">
        <v>42451</v>
      </c>
      <c r="B62" s="34" t="s">
        <v>140</v>
      </c>
      <c r="C62" s="35" t="s">
        <v>149</v>
      </c>
      <c r="D62" s="36" t="s">
        <v>171</v>
      </c>
      <c r="E62" s="37" t="s">
        <v>249</v>
      </c>
      <c r="F62" s="35"/>
      <c r="G62" s="38">
        <v>75112.67</v>
      </c>
      <c r="H62" s="38"/>
      <c r="I62" s="46">
        <f t="shared" ca="1" si="0"/>
        <v>286233.04109999997</v>
      </c>
      <c r="N62" s="8"/>
    </row>
    <row r="63" spans="1:14" ht="12.75" x14ac:dyDescent="0.2">
      <c r="A63" s="34">
        <v>42460</v>
      </c>
      <c r="B63" s="34" t="s">
        <v>140</v>
      </c>
      <c r="C63" s="35" t="s">
        <v>453</v>
      </c>
      <c r="D63" s="36" t="s">
        <v>172</v>
      </c>
      <c r="E63" s="37" t="s">
        <v>249</v>
      </c>
      <c r="F63" s="35"/>
      <c r="G63" s="38">
        <v>18547</v>
      </c>
      <c r="H63" s="38"/>
      <c r="I63" s="46">
        <f t="shared" ca="1" si="0"/>
        <v>267686.04109999997</v>
      </c>
      <c r="N63" s="8"/>
    </row>
    <row r="64" spans="1:14" ht="12.75" x14ac:dyDescent="0.2">
      <c r="A64" s="34">
        <v>42460</v>
      </c>
      <c r="B64" s="34" t="s">
        <v>140</v>
      </c>
      <c r="C64" s="35" t="s">
        <v>454</v>
      </c>
      <c r="D64" s="36" t="s">
        <v>173</v>
      </c>
      <c r="E64" s="37" t="s">
        <v>249</v>
      </c>
      <c r="F64" s="35"/>
      <c r="G64" s="38">
        <v>1109.3</v>
      </c>
      <c r="H64" s="38"/>
      <c r="I64" s="46">
        <f t="shared" ca="1" si="0"/>
        <v>266576.74109999998</v>
      </c>
      <c r="N64" s="8"/>
    </row>
    <row r="65" spans="1:14" ht="12.75" x14ac:dyDescent="0.2">
      <c r="A65" s="34">
        <v>42460</v>
      </c>
      <c r="B65" s="34" t="s">
        <v>140</v>
      </c>
      <c r="C65" s="35" t="s">
        <v>455</v>
      </c>
      <c r="D65" s="36" t="s">
        <v>28</v>
      </c>
      <c r="E65" s="37" t="s">
        <v>249</v>
      </c>
      <c r="F65" s="35"/>
      <c r="G65" s="38">
        <v>3855.05</v>
      </c>
      <c r="H65" s="38"/>
      <c r="I65" s="46">
        <f t="shared" ca="1" si="0"/>
        <v>262721.6911</v>
      </c>
      <c r="N65" s="8"/>
    </row>
    <row r="66" spans="1:14" ht="12.75" x14ac:dyDescent="0.2">
      <c r="A66" s="34">
        <v>42460</v>
      </c>
      <c r="B66" s="34" t="s">
        <v>140</v>
      </c>
      <c r="C66" s="41" t="s">
        <v>456</v>
      </c>
      <c r="D66" s="42" t="s">
        <v>463</v>
      </c>
      <c r="E66" s="37" t="s">
        <v>29</v>
      </c>
      <c r="F66" s="35"/>
      <c r="G66" s="38">
        <v>1807.22</v>
      </c>
      <c r="H66" s="38"/>
      <c r="I66" s="46">
        <f t="shared" ca="1" si="0"/>
        <v>260914.4711</v>
      </c>
      <c r="N66" s="8"/>
    </row>
    <row r="67" spans="1:14" ht="12.75" x14ac:dyDescent="0.2">
      <c r="A67" s="34">
        <v>42452</v>
      </c>
      <c r="B67" s="34" t="s">
        <v>140</v>
      </c>
      <c r="C67" s="35" t="s">
        <v>457</v>
      </c>
      <c r="D67" s="36" t="s">
        <v>431</v>
      </c>
      <c r="E67" s="37" t="s">
        <v>29</v>
      </c>
      <c r="F67" s="41"/>
      <c r="G67" s="38">
        <v>5660.41</v>
      </c>
      <c r="H67" s="38"/>
      <c r="I67" s="46">
        <f t="shared" ca="1" si="0"/>
        <v>255254.06109999999</v>
      </c>
      <c r="N67" s="8"/>
    </row>
    <row r="68" spans="1:14" ht="12.75" x14ac:dyDescent="0.2">
      <c r="A68" s="34">
        <v>42452</v>
      </c>
      <c r="B68" s="34" t="s">
        <v>140</v>
      </c>
      <c r="C68" s="35" t="s">
        <v>458</v>
      </c>
      <c r="D68" s="36" t="s">
        <v>253</v>
      </c>
      <c r="E68" s="37" t="s">
        <v>29</v>
      </c>
      <c r="F68" s="35"/>
      <c r="G68" s="38">
        <v>1484</v>
      </c>
      <c r="H68" s="38"/>
      <c r="I68" s="46">
        <f t="shared" ca="1" si="0"/>
        <v>253770.06109999999</v>
      </c>
      <c r="N68" s="8"/>
    </row>
    <row r="69" spans="1:14" ht="12.75" x14ac:dyDescent="0.2">
      <c r="A69" s="34">
        <v>42452</v>
      </c>
      <c r="B69" s="34" t="s">
        <v>140</v>
      </c>
      <c r="C69" s="35" t="s">
        <v>225</v>
      </c>
      <c r="D69" s="36" t="s">
        <v>464</v>
      </c>
      <c r="E69" s="37" t="s">
        <v>29</v>
      </c>
      <c r="F69" s="35"/>
      <c r="G69" s="38">
        <v>10851.2</v>
      </c>
      <c r="H69" s="38"/>
      <c r="I69" s="46">
        <f t="shared" ca="1" si="0"/>
        <v>242918.86109999998</v>
      </c>
      <c r="N69" s="8"/>
    </row>
    <row r="70" spans="1:14" ht="12.75" x14ac:dyDescent="0.2">
      <c r="A70" s="34">
        <v>42454</v>
      </c>
      <c r="B70" s="34" t="s">
        <v>140</v>
      </c>
      <c r="C70" s="35" t="s">
        <v>225</v>
      </c>
      <c r="D70" s="36" t="s">
        <v>465</v>
      </c>
      <c r="E70" s="37" t="s">
        <v>29</v>
      </c>
      <c r="F70" s="35"/>
      <c r="G70" s="38">
        <v>10256.19</v>
      </c>
      <c r="H70" s="38"/>
      <c r="I70" s="46">
        <f t="shared" ca="1" si="0"/>
        <v>232662.67109999998</v>
      </c>
      <c r="N70" s="8"/>
    </row>
    <row r="71" spans="1:14" ht="12.75" x14ac:dyDescent="0.2">
      <c r="A71" s="34">
        <v>42459</v>
      </c>
      <c r="B71" s="34" t="s">
        <v>443</v>
      </c>
      <c r="C71" s="41" t="s">
        <v>466</v>
      </c>
      <c r="D71" s="42" t="s">
        <v>467</v>
      </c>
      <c r="E71" s="37"/>
      <c r="F71" s="35"/>
      <c r="G71" s="47">
        <v>500</v>
      </c>
      <c r="H71" s="47"/>
      <c r="I71" s="46">
        <f t="shared" ca="1" si="0"/>
        <v>232162.67109999998</v>
      </c>
      <c r="N71" s="8"/>
    </row>
    <row r="72" spans="1:14" ht="12.75" x14ac:dyDescent="0.2">
      <c r="A72" s="34">
        <v>42459</v>
      </c>
      <c r="B72" s="34" t="s">
        <v>443</v>
      </c>
      <c r="C72" s="41" t="s">
        <v>468</v>
      </c>
      <c r="D72" s="42" t="s">
        <v>469</v>
      </c>
      <c r="E72" s="37"/>
      <c r="F72" s="35"/>
      <c r="G72" s="47">
        <v>1287.8399999999999</v>
      </c>
      <c r="H72" s="47"/>
      <c r="I72" s="46">
        <f t="shared" ca="1" si="0"/>
        <v>230874.83109999998</v>
      </c>
      <c r="N72" s="8"/>
    </row>
    <row r="73" spans="1:14" ht="12.75" x14ac:dyDescent="0.2">
      <c r="A73" s="34">
        <v>42459</v>
      </c>
      <c r="B73" s="34" t="s">
        <v>443</v>
      </c>
      <c r="C73" s="41" t="s">
        <v>470</v>
      </c>
      <c r="D73" s="42" t="s">
        <v>471</v>
      </c>
      <c r="E73" s="37"/>
      <c r="F73" s="35"/>
      <c r="G73" s="47">
        <v>1710</v>
      </c>
      <c r="H73" s="47"/>
      <c r="I73" s="46">
        <f t="shared" ca="1" si="0"/>
        <v>229164.83109999998</v>
      </c>
      <c r="N73" s="8"/>
    </row>
    <row r="74" spans="1:14" ht="12.75" x14ac:dyDescent="0.2">
      <c r="A74" s="34">
        <v>42459</v>
      </c>
      <c r="B74" s="34" t="s">
        <v>443</v>
      </c>
      <c r="C74" s="41" t="s">
        <v>472</v>
      </c>
      <c r="D74" s="42" t="s">
        <v>385</v>
      </c>
      <c r="E74" s="37"/>
      <c r="F74" s="35"/>
      <c r="G74" s="47">
        <v>9252</v>
      </c>
      <c r="H74" s="47"/>
      <c r="I74" s="46">
        <f t="shared" ca="1" si="0"/>
        <v>219912.83109999998</v>
      </c>
      <c r="N74" s="8"/>
    </row>
    <row r="75" spans="1:14" ht="12.75" x14ac:dyDescent="0.2">
      <c r="A75" s="34">
        <v>42459</v>
      </c>
      <c r="B75" s="34" t="s">
        <v>443</v>
      </c>
      <c r="C75" s="41" t="s">
        <v>473</v>
      </c>
      <c r="D75" s="42" t="s">
        <v>47</v>
      </c>
      <c r="E75" s="37"/>
      <c r="F75" s="35"/>
      <c r="G75" s="47">
        <v>360.4</v>
      </c>
      <c r="H75" s="47"/>
      <c r="I75" s="46">
        <f t="shared" ca="1" si="0"/>
        <v>219552.43109999999</v>
      </c>
      <c r="N75" s="8"/>
    </row>
    <row r="76" spans="1:14" ht="12.75" x14ac:dyDescent="0.2">
      <c r="A76" s="34">
        <v>42459</v>
      </c>
      <c r="B76" s="34" t="s">
        <v>443</v>
      </c>
      <c r="C76" s="41" t="s">
        <v>474</v>
      </c>
      <c r="D76" s="42" t="s">
        <v>251</v>
      </c>
      <c r="E76" s="43"/>
      <c r="F76" s="35"/>
      <c r="G76" s="47">
        <v>2793.47</v>
      </c>
      <c r="H76" s="47"/>
      <c r="I76" s="46">
        <f t="shared" ca="1" si="0"/>
        <v>216758.96109999999</v>
      </c>
      <c r="N76" s="8"/>
    </row>
    <row r="77" spans="1:14" ht="12.75" x14ac:dyDescent="0.2">
      <c r="A77" s="34">
        <v>42459</v>
      </c>
      <c r="B77" s="34" t="s">
        <v>443</v>
      </c>
      <c r="C77" s="41" t="s">
        <v>475</v>
      </c>
      <c r="D77" s="42" t="s">
        <v>476</v>
      </c>
      <c r="E77" s="37"/>
      <c r="F77" s="35"/>
      <c r="G77" s="47">
        <v>100.71</v>
      </c>
      <c r="H77" s="47"/>
      <c r="I77" s="46">
        <f t="shared" ca="1" si="0"/>
        <v>216658.25109999999</v>
      </c>
      <c r="N77" s="8"/>
    </row>
    <row r="78" spans="1:14" ht="12.75" x14ac:dyDescent="0.2">
      <c r="A78" s="34">
        <v>42459</v>
      </c>
      <c r="B78" s="34" t="s">
        <v>443</v>
      </c>
      <c r="C78" s="41" t="s">
        <v>477</v>
      </c>
      <c r="D78" s="42" t="s">
        <v>267</v>
      </c>
      <c r="E78" s="37"/>
      <c r="F78" s="41"/>
      <c r="G78" s="47">
        <v>5159.8999999999996</v>
      </c>
      <c r="H78" s="47"/>
      <c r="I78" s="46">
        <f t="shared" ca="1" si="0"/>
        <v>211498.3511</v>
      </c>
      <c r="N78" s="8"/>
    </row>
    <row r="79" spans="1:14" ht="12.75" x14ac:dyDescent="0.2">
      <c r="A79" s="34">
        <v>42459</v>
      </c>
      <c r="B79" s="34" t="s">
        <v>443</v>
      </c>
      <c r="C79" s="41" t="s">
        <v>478</v>
      </c>
      <c r="D79" s="42" t="s">
        <v>479</v>
      </c>
      <c r="E79" s="37"/>
      <c r="F79" s="35"/>
      <c r="G79" s="47">
        <v>120</v>
      </c>
      <c r="H79" s="47"/>
      <c r="I79" s="46">
        <f t="shared" ca="1" si="0"/>
        <v>211378.3511</v>
      </c>
      <c r="N79" s="8"/>
    </row>
    <row r="80" spans="1:14" ht="12.75" x14ac:dyDescent="0.2">
      <c r="A80" s="34">
        <v>42459</v>
      </c>
      <c r="B80" s="34" t="s">
        <v>443</v>
      </c>
      <c r="C80" s="41" t="s">
        <v>480</v>
      </c>
      <c r="D80" s="42" t="s">
        <v>240</v>
      </c>
      <c r="E80" s="37"/>
      <c r="F80" s="35"/>
      <c r="G80" s="47">
        <v>4431.05</v>
      </c>
      <c r="H80" s="47"/>
      <c r="I80" s="46">
        <f t="shared" ca="1" si="0"/>
        <v>206947.30110000001</v>
      </c>
      <c r="N80" s="8"/>
    </row>
    <row r="81" spans="1:14" ht="12.75" x14ac:dyDescent="0.2">
      <c r="A81" s="34">
        <v>42459</v>
      </c>
      <c r="B81" s="34" t="s">
        <v>443</v>
      </c>
      <c r="C81" s="41" t="s">
        <v>481</v>
      </c>
      <c r="D81" s="42" t="s">
        <v>40</v>
      </c>
      <c r="E81" s="37"/>
      <c r="F81" s="35"/>
      <c r="G81" s="47">
        <v>2960</v>
      </c>
      <c r="H81" s="47"/>
      <c r="I81" s="46">
        <f t="shared" ca="1" si="0"/>
        <v>203987.30110000001</v>
      </c>
      <c r="N81" s="8"/>
    </row>
    <row r="82" spans="1:14" ht="12.75" x14ac:dyDescent="0.2">
      <c r="A82" s="34">
        <v>42459</v>
      </c>
      <c r="B82" s="34" t="s">
        <v>443</v>
      </c>
      <c r="C82" s="41" t="s">
        <v>482</v>
      </c>
      <c r="D82" s="42" t="s">
        <v>483</v>
      </c>
      <c r="E82" s="37"/>
      <c r="F82" s="35"/>
      <c r="G82" s="47">
        <v>2016</v>
      </c>
      <c r="H82" s="47"/>
      <c r="I82" s="46">
        <f t="shared" ca="1" si="0"/>
        <v>201971.30110000001</v>
      </c>
      <c r="N82" s="8"/>
    </row>
    <row r="83" spans="1:14" ht="12.75" x14ac:dyDescent="0.2">
      <c r="A83" s="33">
        <v>42459</v>
      </c>
      <c r="B83" s="34" t="s">
        <v>443</v>
      </c>
      <c r="C83" s="41" t="s">
        <v>484</v>
      </c>
      <c r="D83" s="42" t="s">
        <v>485</v>
      </c>
      <c r="E83" s="37"/>
      <c r="F83" s="35"/>
      <c r="G83" s="47">
        <v>5129.17</v>
      </c>
      <c r="H83" s="47"/>
      <c r="I83" s="46">
        <f t="shared" ca="1" si="0"/>
        <v>196842.1311</v>
      </c>
      <c r="N83" s="8"/>
    </row>
    <row r="84" spans="1:14" ht="12.75" x14ac:dyDescent="0.2">
      <c r="A84" s="33">
        <v>42459</v>
      </c>
      <c r="B84" s="34" t="s">
        <v>443</v>
      </c>
      <c r="C84" s="41" t="s">
        <v>486</v>
      </c>
      <c r="D84" s="42" t="s">
        <v>69</v>
      </c>
      <c r="E84" s="37"/>
      <c r="F84" s="41"/>
      <c r="G84" s="47">
        <v>2000</v>
      </c>
      <c r="H84" s="47"/>
      <c r="I84" s="46">
        <f t="shared" ca="1" si="0"/>
        <v>194842.1311</v>
      </c>
      <c r="N84" s="8"/>
    </row>
    <row r="85" spans="1:14" ht="25.5" x14ac:dyDescent="0.2">
      <c r="A85" s="33">
        <v>42459</v>
      </c>
      <c r="B85" s="34" t="s">
        <v>443</v>
      </c>
      <c r="C85" s="41" t="s">
        <v>487</v>
      </c>
      <c r="D85" s="42" t="s">
        <v>488</v>
      </c>
      <c r="E85" s="37"/>
      <c r="F85" s="35"/>
      <c r="G85" s="47">
        <v>3000</v>
      </c>
      <c r="H85" s="47"/>
      <c r="I85" s="46">
        <f t="shared" ca="1" si="0"/>
        <v>191842.1311</v>
      </c>
      <c r="N85" s="8"/>
    </row>
    <row r="86" spans="1:14" ht="12.75" x14ac:dyDescent="0.2">
      <c r="A86" s="33">
        <v>42459</v>
      </c>
      <c r="B86" s="34" t="s">
        <v>443</v>
      </c>
      <c r="C86" s="41" t="s">
        <v>489</v>
      </c>
      <c r="D86" s="42" t="s">
        <v>442</v>
      </c>
      <c r="E86" s="37"/>
      <c r="F86" s="35"/>
      <c r="G86" s="47">
        <v>900</v>
      </c>
      <c r="H86" s="47"/>
      <c r="I86" s="46">
        <f t="shared" ca="1" si="0"/>
        <v>190942.1311</v>
      </c>
      <c r="N86" s="8"/>
    </row>
    <row r="87" spans="1:14" ht="12.75" x14ac:dyDescent="0.2">
      <c r="A87" s="33">
        <v>42459</v>
      </c>
      <c r="B87" s="34" t="s">
        <v>443</v>
      </c>
      <c r="C87" s="41" t="s">
        <v>490</v>
      </c>
      <c r="D87" s="42" t="s">
        <v>491</v>
      </c>
      <c r="E87" s="37"/>
      <c r="F87" s="35"/>
      <c r="G87" s="47">
        <v>930</v>
      </c>
      <c r="H87" s="47"/>
      <c r="I87" s="46">
        <f t="shared" ca="1" si="0"/>
        <v>190012.1311</v>
      </c>
      <c r="N87" s="8"/>
    </row>
    <row r="88" spans="1:14" ht="12.75" x14ac:dyDescent="0.2">
      <c r="A88" s="33">
        <v>42459</v>
      </c>
      <c r="B88" s="34" t="s">
        <v>443</v>
      </c>
      <c r="C88" s="41" t="s">
        <v>492</v>
      </c>
      <c r="D88" s="42" t="s">
        <v>279</v>
      </c>
      <c r="E88" s="43"/>
      <c r="F88" s="35"/>
      <c r="G88" s="47">
        <v>2363.38</v>
      </c>
      <c r="H88" s="47"/>
      <c r="I88" s="46">
        <f t="shared" ca="1" si="0"/>
        <v>187648.75109999999</v>
      </c>
      <c r="N88" s="8"/>
    </row>
    <row r="89" spans="1:14" ht="12.75" x14ac:dyDescent="0.2">
      <c r="A89" s="33">
        <v>42459</v>
      </c>
      <c r="B89" s="34" t="s">
        <v>443</v>
      </c>
      <c r="C89" s="41" t="s">
        <v>493</v>
      </c>
      <c r="D89" s="42" t="s">
        <v>41</v>
      </c>
      <c r="E89" s="43"/>
      <c r="F89" s="35"/>
      <c r="G89" s="47">
        <v>892.3</v>
      </c>
      <c r="H89" s="47"/>
      <c r="I89" s="46">
        <f t="shared" ca="1" si="0"/>
        <v>186756.45110000001</v>
      </c>
      <c r="L89" s="9"/>
      <c r="N89" s="8"/>
    </row>
    <row r="90" spans="1:14" ht="12.75" x14ac:dyDescent="0.2">
      <c r="A90" s="33">
        <v>42459</v>
      </c>
      <c r="B90" s="34" t="s">
        <v>443</v>
      </c>
      <c r="C90" s="41" t="s">
        <v>494</v>
      </c>
      <c r="D90" s="42" t="s">
        <v>41</v>
      </c>
      <c r="E90" s="43"/>
      <c r="F90" s="35"/>
      <c r="G90" s="47">
        <v>547.75</v>
      </c>
      <c r="H90" s="47"/>
      <c r="I90" s="46">
        <f t="shared" ca="1" si="0"/>
        <v>186208.70110000001</v>
      </c>
      <c r="L90" s="9"/>
      <c r="N90" s="8"/>
    </row>
    <row r="91" spans="1:14" ht="12.75" x14ac:dyDescent="0.2">
      <c r="A91" s="33">
        <v>42459</v>
      </c>
      <c r="B91" s="34" t="s">
        <v>443</v>
      </c>
      <c r="C91" s="41" t="s">
        <v>495</v>
      </c>
      <c r="D91" s="42" t="s">
        <v>179</v>
      </c>
      <c r="E91" s="43"/>
      <c r="F91" s="35"/>
      <c r="G91" s="47">
        <v>80.55</v>
      </c>
      <c r="H91" s="47"/>
      <c r="I91" s="46">
        <f t="shared" ca="1" si="0"/>
        <v>186128.15110000002</v>
      </c>
      <c r="N91" s="8"/>
    </row>
    <row r="92" spans="1:14" ht="12.75" x14ac:dyDescent="0.2">
      <c r="A92" s="33">
        <v>42459</v>
      </c>
      <c r="B92" s="34" t="s">
        <v>443</v>
      </c>
      <c r="C92" s="41" t="s">
        <v>496</v>
      </c>
      <c r="D92" s="42" t="s">
        <v>85</v>
      </c>
      <c r="E92" s="43"/>
      <c r="F92" s="35"/>
      <c r="G92" s="47">
        <v>7538.71</v>
      </c>
      <c r="H92" s="47"/>
      <c r="I92" s="46">
        <f t="shared" ca="1" si="0"/>
        <v>178589.44110000003</v>
      </c>
      <c r="N92" s="8"/>
    </row>
    <row r="93" spans="1:14" ht="12.75" x14ac:dyDescent="0.2">
      <c r="A93" s="33">
        <v>42459</v>
      </c>
      <c r="B93" s="34" t="s">
        <v>443</v>
      </c>
      <c r="C93" s="41" t="s">
        <v>497</v>
      </c>
      <c r="D93" s="42" t="s">
        <v>498</v>
      </c>
      <c r="E93" s="43"/>
      <c r="F93" s="35"/>
      <c r="G93" s="47">
        <v>72.099999999999994</v>
      </c>
      <c r="H93" s="47"/>
      <c r="I93" s="46">
        <f t="shared" ca="1" si="0"/>
        <v>178517.34110000002</v>
      </c>
      <c r="N93" s="8"/>
    </row>
    <row r="94" spans="1:14" ht="25.5" x14ac:dyDescent="0.2">
      <c r="A94" s="33">
        <v>42459</v>
      </c>
      <c r="B94" s="34" t="s">
        <v>443</v>
      </c>
      <c r="C94" s="41" t="s">
        <v>497</v>
      </c>
      <c r="D94" s="42" t="s">
        <v>167</v>
      </c>
      <c r="E94" s="43"/>
      <c r="F94" s="35"/>
      <c r="G94" s="47">
        <v>530</v>
      </c>
      <c r="H94" s="47"/>
      <c r="I94" s="46">
        <f t="shared" ca="1" si="0"/>
        <v>177987.34110000002</v>
      </c>
      <c r="N94" s="8"/>
    </row>
    <row r="95" spans="1:14" ht="12.75" x14ac:dyDescent="0.2">
      <c r="A95" s="33">
        <v>42460</v>
      </c>
      <c r="B95" s="34" t="s">
        <v>443</v>
      </c>
      <c r="C95" s="41" t="s">
        <v>499</v>
      </c>
      <c r="D95" s="42" t="s">
        <v>428</v>
      </c>
      <c r="E95" s="43"/>
      <c r="F95" s="35"/>
      <c r="G95" s="47">
        <v>350</v>
      </c>
      <c r="H95" s="47"/>
      <c r="I95" s="46">
        <f t="shared" ca="1" si="0"/>
        <v>177637.34110000002</v>
      </c>
      <c r="N95" s="8"/>
    </row>
    <row r="96" spans="1:14" ht="12.75" x14ac:dyDescent="0.2">
      <c r="A96" s="33">
        <v>42460</v>
      </c>
      <c r="B96" s="34" t="s">
        <v>443</v>
      </c>
      <c r="C96" s="41" t="s">
        <v>500</v>
      </c>
      <c r="D96" s="42" t="s">
        <v>501</v>
      </c>
      <c r="E96" s="43"/>
      <c r="F96" s="35"/>
      <c r="G96" s="47">
        <v>350</v>
      </c>
      <c r="H96" s="47"/>
      <c r="I96" s="46">
        <f t="shared" ca="1" si="0"/>
        <v>177287.34110000002</v>
      </c>
      <c r="N96" s="8"/>
    </row>
    <row r="97" spans="1:14" ht="12.75" x14ac:dyDescent="0.2">
      <c r="A97" s="33">
        <v>42460</v>
      </c>
      <c r="B97" s="34" t="s">
        <v>443</v>
      </c>
      <c r="C97" s="41" t="s">
        <v>502</v>
      </c>
      <c r="D97" s="42" t="s">
        <v>182</v>
      </c>
      <c r="E97" s="43"/>
      <c r="F97" s="35"/>
      <c r="G97" s="47">
        <v>350</v>
      </c>
      <c r="H97" s="47"/>
      <c r="I97" s="46">
        <f t="shared" ca="1" si="0"/>
        <v>176937.34110000002</v>
      </c>
      <c r="N97" s="8"/>
    </row>
    <row r="98" spans="1:14" ht="12.75" x14ac:dyDescent="0.2">
      <c r="A98" s="33">
        <v>42460</v>
      </c>
      <c r="B98" s="34" t="s">
        <v>443</v>
      </c>
      <c r="C98" s="41" t="s">
        <v>503</v>
      </c>
      <c r="D98" s="42" t="s">
        <v>176</v>
      </c>
      <c r="E98" s="43"/>
      <c r="F98" s="35"/>
      <c r="G98" s="47">
        <v>850</v>
      </c>
      <c r="H98" s="47"/>
      <c r="I98" s="46">
        <f t="shared" ca="1" si="0"/>
        <v>176087.34110000002</v>
      </c>
      <c r="N98" s="8"/>
    </row>
    <row r="99" spans="1:14" ht="12.75" x14ac:dyDescent="0.2">
      <c r="A99" s="33"/>
      <c r="B99" s="34"/>
      <c r="C99" s="41"/>
      <c r="D99" s="42"/>
      <c r="E99" s="43"/>
      <c r="F99" s="35"/>
      <c r="G99" s="47"/>
      <c r="H99" s="47"/>
      <c r="I99" s="46" t="str">
        <f t="shared" ca="1" si="0"/>
        <v xml:space="preserve"> - </v>
      </c>
      <c r="N99" s="8"/>
    </row>
    <row r="100" spans="1:14" ht="12.75" x14ac:dyDescent="0.2">
      <c r="A100" s="33"/>
      <c r="B100" s="34"/>
      <c r="C100" s="41"/>
      <c r="D100" s="42"/>
      <c r="E100" s="43"/>
      <c r="F100" s="35"/>
      <c r="G100" s="47"/>
      <c r="H100" s="47"/>
      <c r="I100" s="46" t="str">
        <f t="shared" ca="1" si="0"/>
        <v xml:space="preserve"> - </v>
      </c>
      <c r="N100" s="8"/>
    </row>
    <row r="101" spans="1:14" ht="12.75" x14ac:dyDescent="0.2">
      <c r="A101" s="33"/>
      <c r="B101" s="34"/>
      <c r="C101" s="41"/>
      <c r="D101" s="42"/>
      <c r="E101" s="43"/>
      <c r="F101" s="35"/>
      <c r="G101" s="47"/>
      <c r="H101" s="47"/>
      <c r="I101" s="46" t="str">
        <f t="shared" ca="1" si="0"/>
        <v xml:space="preserve"> - </v>
      </c>
      <c r="N101" s="8"/>
    </row>
    <row r="102" spans="1:14" ht="12.75" x14ac:dyDescent="0.2">
      <c r="A102" s="33"/>
      <c r="B102" s="34"/>
      <c r="C102" s="41"/>
      <c r="D102" s="42"/>
      <c r="E102" s="43"/>
      <c r="F102" s="35"/>
      <c r="G102" s="47"/>
      <c r="H102" s="47"/>
      <c r="I102" s="46" t="str">
        <f t="shared" ca="1" si="0"/>
        <v xml:space="preserve"> - </v>
      </c>
      <c r="N102" s="8"/>
    </row>
    <row r="103" spans="1:14" ht="12.75" x14ac:dyDescent="0.2">
      <c r="A103" s="33"/>
      <c r="B103" s="34"/>
      <c r="C103" s="41"/>
      <c r="D103" s="42"/>
      <c r="E103" s="43"/>
      <c r="F103" s="35"/>
      <c r="G103" s="47"/>
      <c r="H103" s="47"/>
      <c r="I103" s="46" t="str">
        <f t="shared" ca="1" si="0"/>
        <v xml:space="preserve"> - </v>
      </c>
      <c r="N103" s="8"/>
    </row>
    <row r="104" spans="1:14" ht="12.75" x14ac:dyDescent="0.2">
      <c r="A104" s="33"/>
      <c r="B104" s="34"/>
      <c r="C104" s="41"/>
      <c r="D104" s="42"/>
      <c r="E104" s="43"/>
      <c r="F104" s="35"/>
      <c r="G104" s="47"/>
      <c r="H104" s="47"/>
      <c r="I104" s="46" t="str">
        <f t="shared" ca="1" si="0"/>
        <v xml:space="preserve"> - </v>
      </c>
      <c r="N104" s="8"/>
    </row>
    <row r="105" spans="1:14" ht="12.75" x14ac:dyDescent="0.2">
      <c r="A105" s="33"/>
      <c r="B105" s="34"/>
      <c r="C105" s="41"/>
      <c r="D105" s="42"/>
      <c r="E105" s="43"/>
      <c r="F105" s="35"/>
      <c r="G105" s="47"/>
      <c r="H105" s="47"/>
      <c r="I105" s="46" t="str">
        <f t="shared" ca="1" si="0"/>
        <v xml:space="preserve"> - </v>
      </c>
      <c r="N105" s="8"/>
    </row>
    <row r="106" spans="1:14" ht="12.75" x14ac:dyDescent="0.2">
      <c r="A106" s="33"/>
      <c r="B106" s="34"/>
      <c r="C106" s="41"/>
      <c r="D106" s="42"/>
      <c r="E106" s="43"/>
      <c r="F106" s="35"/>
      <c r="G106" s="47"/>
      <c r="H106" s="47"/>
      <c r="I106" s="46" t="str">
        <f t="shared" ca="1" si="0"/>
        <v xml:space="preserve"> - </v>
      </c>
      <c r="N106" s="8"/>
    </row>
    <row r="107" spans="1:14" ht="12.75" x14ac:dyDescent="0.2">
      <c r="A107" s="54"/>
      <c r="B107" s="34"/>
      <c r="C107" s="41"/>
      <c r="D107" s="42"/>
      <c r="E107" s="43"/>
      <c r="F107" s="35"/>
      <c r="G107" s="47"/>
      <c r="H107" s="47"/>
      <c r="I107" s="46" t="str">
        <f t="shared" ca="1" si="0"/>
        <v xml:space="preserve"> - </v>
      </c>
      <c r="N107" s="8"/>
    </row>
    <row r="108" spans="1:14" ht="12.75" x14ac:dyDescent="0.2">
      <c r="A108" s="54"/>
      <c r="B108" s="34"/>
      <c r="C108" s="41"/>
      <c r="D108" s="42"/>
      <c r="E108" s="43"/>
      <c r="F108" s="35"/>
      <c r="G108" s="47"/>
      <c r="H108" s="47"/>
      <c r="I108" s="46" t="str">
        <f t="shared" ca="1" si="0"/>
        <v xml:space="preserve"> - </v>
      </c>
      <c r="N108" s="8"/>
    </row>
    <row r="109" spans="1:14" ht="12.75" x14ac:dyDescent="0.2">
      <c r="A109" s="54"/>
      <c r="B109" s="34"/>
      <c r="C109" s="41"/>
      <c r="D109" s="42"/>
      <c r="E109" s="43"/>
      <c r="F109" s="35"/>
      <c r="G109" s="47"/>
      <c r="H109" s="47"/>
      <c r="I109" s="46" t="str">
        <f t="shared" ref="I109:I119" ca="1" si="1">IF(AND(ISBLANK(G109),ISBLANK(H109))," - ",OFFSET(I109,-1,0,1,1)+H109-G109)</f>
        <v xml:space="preserve"> - </v>
      </c>
      <c r="N109" s="8"/>
    </row>
    <row r="110" spans="1:14" ht="12.75" x14ac:dyDescent="0.2">
      <c r="A110" s="54"/>
      <c r="B110" s="34"/>
      <c r="C110" s="41"/>
      <c r="D110" s="42"/>
      <c r="E110" s="43"/>
      <c r="F110" s="35"/>
      <c r="G110" s="47"/>
      <c r="H110" s="47"/>
      <c r="I110" s="46" t="str">
        <f t="shared" ca="1" si="1"/>
        <v xml:space="preserve"> - </v>
      </c>
      <c r="N110" s="8"/>
    </row>
    <row r="111" spans="1:14" ht="12.75" x14ac:dyDescent="0.2">
      <c r="A111" s="54"/>
      <c r="B111" s="34"/>
      <c r="C111" s="41"/>
      <c r="D111" s="42"/>
      <c r="E111" s="43"/>
      <c r="F111" s="35"/>
      <c r="G111" s="47"/>
      <c r="H111" s="47"/>
      <c r="I111" s="46" t="str">
        <f t="shared" ca="1" si="1"/>
        <v xml:space="preserve"> - </v>
      </c>
      <c r="N111" s="8"/>
    </row>
    <row r="112" spans="1:14" ht="12.75" x14ac:dyDescent="0.2">
      <c r="A112" s="54"/>
      <c r="B112" s="34"/>
      <c r="C112" s="41"/>
      <c r="D112" s="42"/>
      <c r="E112" s="43"/>
      <c r="F112" s="35"/>
      <c r="G112" s="47"/>
      <c r="H112" s="47"/>
      <c r="I112" s="46" t="str">
        <f t="shared" ca="1" si="1"/>
        <v xml:space="preserve"> - </v>
      </c>
      <c r="K112" s="9">
        <v>356236</v>
      </c>
      <c r="N112" s="8"/>
    </row>
    <row r="113" spans="1:14" ht="12.75" x14ac:dyDescent="0.2">
      <c r="A113" s="54"/>
      <c r="B113" s="34"/>
      <c r="C113" s="41"/>
      <c r="D113" s="42"/>
      <c r="E113" s="43"/>
      <c r="F113" s="35"/>
      <c r="G113" s="47"/>
      <c r="H113" s="47"/>
      <c r="I113" s="46" t="str">
        <f t="shared" ca="1" si="1"/>
        <v xml:space="preserve"> - </v>
      </c>
      <c r="K113" s="9">
        <v>356743.56</v>
      </c>
      <c r="N113" s="8"/>
    </row>
    <row r="114" spans="1:14" ht="12.75" x14ac:dyDescent="0.2">
      <c r="A114" s="56"/>
      <c r="B114" s="34"/>
      <c r="C114" s="41"/>
      <c r="D114" s="42"/>
      <c r="E114" s="43"/>
      <c r="F114" s="41"/>
      <c r="G114" s="47"/>
      <c r="H114" s="47"/>
      <c r="I114" s="46" t="str">
        <f t="shared" ca="1" si="1"/>
        <v xml:space="preserve"> - </v>
      </c>
      <c r="N114" s="8"/>
    </row>
    <row r="115" spans="1:14" ht="12.75" x14ac:dyDescent="0.2">
      <c r="A115" s="56"/>
      <c r="B115" s="34"/>
      <c r="C115" s="41"/>
      <c r="D115" s="42"/>
      <c r="E115" s="43"/>
      <c r="F115" s="41"/>
      <c r="G115" s="47"/>
      <c r="H115" s="47"/>
      <c r="I115" s="46" t="str">
        <f t="shared" ca="1" si="1"/>
        <v xml:space="preserve"> - </v>
      </c>
      <c r="N115" s="8"/>
    </row>
    <row r="116" spans="1:14" ht="12.75" x14ac:dyDescent="0.2">
      <c r="A116" s="56"/>
      <c r="B116" s="34"/>
      <c r="C116" s="41"/>
      <c r="D116" s="42"/>
      <c r="E116" s="43"/>
      <c r="F116" s="41"/>
      <c r="G116" s="47"/>
      <c r="H116" s="47"/>
      <c r="I116" s="46" t="str">
        <f t="shared" ca="1" si="1"/>
        <v xml:space="preserve"> - </v>
      </c>
      <c r="N116" s="8"/>
    </row>
    <row r="117" spans="1:14" x14ac:dyDescent="0.25">
      <c r="A117" s="76"/>
      <c r="B117" s="56"/>
      <c r="C117" s="41"/>
      <c r="D117" s="42"/>
      <c r="E117" s="43"/>
      <c r="F117" s="41"/>
      <c r="G117" s="47"/>
      <c r="H117" s="47"/>
      <c r="I117" s="46" t="str">
        <f t="shared" ca="1" si="1"/>
        <v xml:space="preserve"> - </v>
      </c>
    </row>
    <row r="118" spans="1:14" x14ac:dyDescent="0.25">
      <c r="A118" s="76"/>
      <c r="B118" s="56"/>
      <c r="C118" s="41"/>
      <c r="D118" s="42"/>
      <c r="E118" s="43"/>
      <c r="F118" s="41"/>
      <c r="G118" s="47"/>
      <c r="H118" s="47"/>
      <c r="I118" s="46" t="str">
        <f t="shared" ca="1" si="1"/>
        <v xml:space="preserve"> - </v>
      </c>
    </row>
    <row r="119" spans="1:14" x14ac:dyDescent="0.25">
      <c r="A119" s="72"/>
      <c r="B119" s="63"/>
      <c r="C119" s="64"/>
      <c r="D119" s="73"/>
      <c r="E119" s="74"/>
      <c r="F119" s="64"/>
      <c r="G119" s="75"/>
      <c r="H119" s="75"/>
      <c r="I119" s="46" t="str">
        <f t="shared" ca="1" si="1"/>
        <v xml:space="preserve"> - </v>
      </c>
    </row>
    <row r="120" spans="1:14" x14ac:dyDescent="0.25">
      <c r="A120" s="85"/>
      <c r="B120" s="86"/>
      <c r="C120" s="87"/>
      <c r="D120" s="88"/>
      <c r="E120" s="89"/>
      <c r="F120" s="87"/>
      <c r="G120" s="90"/>
      <c r="H120" s="90"/>
      <c r="I120" s="91"/>
    </row>
    <row r="121" spans="1:14" x14ac:dyDescent="0.25">
      <c r="G121" s="9">
        <f>SUBTOTAL(9, G16:G120)</f>
        <v>744548.55170000019</v>
      </c>
      <c r="H121" s="9">
        <f>SUBTOTAL(9, H16:H116)</f>
        <v>155740.5</v>
      </c>
    </row>
    <row r="122" spans="1:14" x14ac:dyDescent="0.25">
      <c r="G122" s="9">
        <f>G121-H121</f>
        <v>588808.05170000019</v>
      </c>
    </row>
  </sheetData>
  <conditionalFormatting sqref="I15:I18 I114:I119">
    <cfRule type="cellIs" dxfId="239" priority="5" stopIfTrue="1" operator="lessThan">
      <formula>0</formula>
    </cfRule>
  </conditionalFormatting>
  <conditionalFormatting sqref="I3">
    <cfRule type="cellIs" dxfId="238" priority="3" stopIfTrue="1" operator="lessThan">
      <formula>0</formula>
    </cfRule>
  </conditionalFormatting>
  <conditionalFormatting sqref="I19:I113">
    <cfRule type="cellIs" dxfId="237" priority="1" stopIfTrue="1" operator="lessThan">
      <formula>0</formula>
    </cfRule>
  </conditionalFormatting>
  <dataValidations count="5">
    <dataValidation type="list" allowBlank="1" showInputMessage="1" showErrorMessage="1" sqref="E77:E87 D34 E15 E45:E51 E53:E75">
      <formula1>categoryList</formula1>
    </dataValidation>
    <dataValidation type="list" allowBlank="1" showInputMessage="1" showErrorMessage="1" sqref="F15:F28 F30:F113 G34">
      <formula1>reconcileList</formula1>
    </dataValidation>
    <dataValidation type="list" allowBlank="1" showInputMessage="1" showErrorMessage="1" sqref="A55:A106 A15:A53 B15:B119">
      <formula1>dateList</formula1>
    </dataValidation>
    <dataValidation type="list" allowBlank="1" showInputMessage="1" showErrorMessage="1" sqref="C30:C32 C55:C70 C34:C53 C15:C28">
      <formula1>numList</formula1>
    </dataValidation>
    <dataValidation type="list" allowBlank="1" showInputMessage="1" showErrorMessage="1" sqref="C33 D30:D33 D77 D26:D28 D35:D54 D56:D70 D15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A324F28C-D6D8-49AE-A7C7-4BB5C576D12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2" id="{84C24814-0238-4527-B473-F27C569FA93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I19:I113</xm:sqref>
        </x14:conditionalFormatting>
        <x14:conditionalFormatting xmlns:xm="http://schemas.microsoft.com/office/excel/2006/main">
          <x14:cfRule type="iconSet" priority="6" id="{0BF9F229-3CC2-4F0C-A75E-20C83B7CCAE2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I15:I18 I114:I119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O122"/>
  <sheetViews>
    <sheetView showGridLines="0" zoomScale="115" zoomScaleNormal="115" workbookViewId="0">
      <pane ySplit="14" topLeftCell="A15" activePane="bottomLeft" state="frozen"/>
      <selection activeCell="B18" sqref="B18"/>
      <selection pane="bottomLeft" activeCell="G93" sqref="G93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42461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VLOOKUP(9E+100,Table1345678910111213345[Balance],1)</f>
        <v>227496.01999999996</v>
      </c>
      <c r="K3" s="16"/>
      <c r="N3" s="12">
        <f>IFERROR(LARGE(Table1345678910111213345[[#All],[Cheque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SUMIF(Table1345678910111213345[R],"=r",Table1345678910111213345[Deposit,
Credit (+)])+SUMIF(Table1345678910111213345[R],"=c",Table1345678910111213345[Deposit,
Credit (+)])-SUMIF(Table1345678910111213345[R],"=R",Table1345678910111213345[Withdrawal,
Payment (-)])-SUMIF(Table1345678910111213345[R],"=C",Table1345678910111213345[Withdrawal,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504</v>
      </c>
      <c r="E15" s="37"/>
      <c r="F15" s="35"/>
      <c r="G15" s="38">
        <v>0</v>
      </c>
      <c r="H15" s="38"/>
      <c r="I15" s="39">
        <v>227866.95</v>
      </c>
      <c r="K15" s="25"/>
      <c r="N15" s="40"/>
    </row>
    <row r="16" spans="1:15" s="23" customFormat="1" ht="12.75" x14ac:dyDescent="0.2">
      <c r="A16" s="34">
        <v>42464</v>
      </c>
      <c r="B16" s="34" t="s">
        <v>24</v>
      </c>
      <c r="C16" s="41" t="s">
        <v>505</v>
      </c>
      <c r="D16" s="43" t="s">
        <v>25</v>
      </c>
      <c r="E16" s="43"/>
      <c r="F16" s="44"/>
      <c r="G16" s="38">
        <v>10667.84</v>
      </c>
      <c r="H16" s="38"/>
      <c r="I16" s="46">
        <f t="shared" ref="I16:I108" ca="1" si="0">IF(AND(ISBLANK(G16),ISBLANK(H16))," - ",OFFSET(I16,-1,0,1,1)+H16-G16)</f>
        <v>217199.11000000002</v>
      </c>
      <c r="K16" s="25"/>
      <c r="N16" s="40"/>
    </row>
    <row r="17" spans="1:14" s="23" customFormat="1" ht="12.75" x14ac:dyDescent="0.2">
      <c r="A17" s="34">
        <v>42464</v>
      </c>
      <c r="B17" s="34" t="s">
        <v>24</v>
      </c>
      <c r="C17" s="35" t="s">
        <v>506</v>
      </c>
      <c r="D17" s="43" t="s">
        <v>27</v>
      </c>
      <c r="E17" s="43"/>
      <c r="F17" s="35"/>
      <c r="G17" s="45">
        <v>170</v>
      </c>
      <c r="H17" s="45"/>
      <c r="I17" s="46">
        <f t="shared" ca="1" si="0"/>
        <v>217029.11000000002</v>
      </c>
      <c r="K17" s="25"/>
      <c r="N17" s="40"/>
    </row>
    <row r="18" spans="1:14" s="23" customFormat="1" ht="12.75" x14ac:dyDescent="0.2">
      <c r="A18" s="34">
        <v>42464</v>
      </c>
      <c r="B18" s="34" t="s">
        <v>24</v>
      </c>
      <c r="C18" s="35" t="s">
        <v>507</v>
      </c>
      <c r="D18" s="43" t="s">
        <v>28</v>
      </c>
      <c r="E18" s="43"/>
      <c r="F18" s="35"/>
      <c r="G18" s="38">
        <v>90</v>
      </c>
      <c r="H18" s="38"/>
      <c r="I18" s="46">
        <f t="shared" ca="1" si="0"/>
        <v>216939.11000000002</v>
      </c>
      <c r="K18" s="25">
        <f>H19-K19</f>
        <v>441900.97</v>
      </c>
      <c r="N18" s="40"/>
    </row>
    <row r="19" spans="1:14" s="23" customFormat="1" ht="12.75" x14ac:dyDescent="0.2">
      <c r="A19" s="34">
        <v>42473</v>
      </c>
      <c r="B19" s="34" t="s">
        <v>139</v>
      </c>
      <c r="C19" s="35"/>
      <c r="D19" s="43" t="s">
        <v>530</v>
      </c>
      <c r="E19" s="43"/>
      <c r="F19" s="35"/>
      <c r="G19" s="38"/>
      <c r="H19" s="38">
        <v>1000000</v>
      </c>
      <c r="I19" s="46">
        <f t="shared" ca="1" si="0"/>
        <v>1216939.1100000001</v>
      </c>
      <c r="K19" s="25">
        <v>558099.03</v>
      </c>
      <c r="N19" s="40"/>
    </row>
    <row r="20" spans="1:14" s="23" customFormat="1" ht="12.75" x14ac:dyDescent="0.2">
      <c r="A20" s="34">
        <v>42473</v>
      </c>
      <c r="B20" s="34"/>
      <c r="C20" s="35" t="s">
        <v>531</v>
      </c>
      <c r="D20" s="43" t="s">
        <v>508</v>
      </c>
      <c r="E20" s="43"/>
      <c r="F20" s="35"/>
      <c r="G20" s="38">
        <v>2327.9</v>
      </c>
      <c r="H20" s="38"/>
      <c r="I20" s="46">
        <f t="shared" ca="1" si="0"/>
        <v>1214611.2100000002</v>
      </c>
      <c r="K20" s="25"/>
      <c r="N20" s="40"/>
    </row>
    <row r="21" spans="1:14" s="23" customFormat="1" ht="12.75" x14ac:dyDescent="0.2">
      <c r="A21" s="34">
        <v>42473</v>
      </c>
      <c r="B21" s="34"/>
      <c r="C21" s="35" t="s">
        <v>532</v>
      </c>
      <c r="D21" s="42" t="s">
        <v>47</v>
      </c>
      <c r="E21" s="43"/>
      <c r="F21" s="64"/>
      <c r="G21" s="38">
        <v>380</v>
      </c>
      <c r="H21" s="65"/>
      <c r="I21" s="46">
        <f t="shared" ca="1" si="0"/>
        <v>1214231.2100000002</v>
      </c>
      <c r="K21" s="25"/>
      <c r="N21" s="40"/>
    </row>
    <row r="22" spans="1:14" s="23" customFormat="1" ht="12.75" x14ac:dyDescent="0.2">
      <c r="A22" s="34">
        <v>42473</v>
      </c>
      <c r="B22" s="34"/>
      <c r="C22" s="64" t="s">
        <v>533</v>
      </c>
      <c r="D22" s="61" t="s">
        <v>509</v>
      </c>
      <c r="E22" s="43"/>
      <c r="F22" s="60"/>
      <c r="G22" s="65">
        <v>4770</v>
      </c>
      <c r="H22" s="62"/>
      <c r="I22" s="46">
        <f t="shared" ca="1" si="0"/>
        <v>1209461.2100000002</v>
      </c>
      <c r="K22" s="25"/>
      <c r="N22" s="40"/>
    </row>
    <row r="23" spans="1:14" s="23" customFormat="1" ht="12.75" x14ac:dyDescent="0.2">
      <c r="A23" s="34">
        <v>42473</v>
      </c>
      <c r="B23" s="34"/>
      <c r="C23" s="60" t="s">
        <v>534</v>
      </c>
      <c r="D23" s="43" t="s">
        <v>52</v>
      </c>
      <c r="E23" s="43"/>
      <c r="F23" s="44"/>
      <c r="G23" s="62">
        <v>7820</v>
      </c>
      <c r="H23" s="45"/>
      <c r="I23" s="46">
        <f t="shared" ca="1" si="0"/>
        <v>1201641.2100000002</v>
      </c>
      <c r="K23" s="25"/>
      <c r="N23" s="40"/>
    </row>
    <row r="24" spans="1:14" s="23" customFormat="1" ht="12.75" x14ac:dyDescent="0.2">
      <c r="A24" s="34">
        <v>42473</v>
      </c>
      <c r="B24" s="34"/>
      <c r="C24" s="41" t="s">
        <v>535</v>
      </c>
      <c r="D24" s="43" t="s">
        <v>510</v>
      </c>
      <c r="E24" s="43"/>
      <c r="F24" s="44"/>
      <c r="G24" s="45">
        <v>3447</v>
      </c>
      <c r="H24" s="45"/>
      <c r="I24" s="46">
        <f t="shared" ca="1" si="0"/>
        <v>1198194.2100000002</v>
      </c>
      <c r="K24" s="25"/>
      <c r="N24" s="40"/>
    </row>
    <row r="25" spans="1:14" s="23" customFormat="1" ht="12.75" x14ac:dyDescent="0.2">
      <c r="A25" s="34">
        <v>42473</v>
      </c>
      <c r="B25" s="34"/>
      <c r="C25" s="41" t="s">
        <v>536</v>
      </c>
      <c r="D25" s="61" t="s">
        <v>511</v>
      </c>
      <c r="E25" s="43"/>
      <c r="F25" s="60"/>
      <c r="G25" s="45">
        <v>4589.8</v>
      </c>
      <c r="H25" s="62"/>
      <c r="I25" s="46">
        <f t="shared" ca="1" si="0"/>
        <v>1193604.4100000001</v>
      </c>
      <c r="K25" s="25"/>
      <c r="N25" s="40"/>
    </row>
    <row r="26" spans="1:14" s="23" customFormat="1" ht="12.75" x14ac:dyDescent="0.2">
      <c r="A26" s="34">
        <v>42473</v>
      </c>
      <c r="B26" s="34"/>
      <c r="C26" s="60" t="s">
        <v>537</v>
      </c>
      <c r="D26" s="42" t="s">
        <v>251</v>
      </c>
      <c r="E26" s="43"/>
      <c r="F26" s="41"/>
      <c r="G26" s="62">
        <v>508.8</v>
      </c>
      <c r="H26" s="38"/>
      <c r="I26" s="46">
        <f t="shared" ca="1" si="0"/>
        <v>1193095.6100000001</v>
      </c>
      <c r="K26" s="25"/>
      <c r="N26" s="40"/>
    </row>
    <row r="27" spans="1:14" s="23" customFormat="1" ht="12.75" x14ac:dyDescent="0.2">
      <c r="A27" s="34">
        <v>42473</v>
      </c>
      <c r="B27" s="34"/>
      <c r="C27" s="41" t="s">
        <v>538</v>
      </c>
      <c r="D27" s="42" t="s">
        <v>512</v>
      </c>
      <c r="E27" s="43"/>
      <c r="F27" s="41"/>
      <c r="G27" s="38">
        <v>6201</v>
      </c>
      <c r="H27" s="38"/>
      <c r="I27" s="46">
        <f t="shared" ca="1" si="0"/>
        <v>1186894.6100000001</v>
      </c>
      <c r="K27" s="25"/>
      <c r="N27" s="40"/>
    </row>
    <row r="28" spans="1:14" s="23" customFormat="1" ht="12.75" x14ac:dyDescent="0.2">
      <c r="A28" s="34">
        <v>42473</v>
      </c>
      <c r="B28" s="34"/>
      <c r="C28" s="41" t="s">
        <v>539</v>
      </c>
      <c r="D28" s="42" t="s">
        <v>53</v>
      </c>
      <c r="E28" s="43"/>
      <c r="F28" s="41"/>
      <c r="G28" s="38">
        <v>270.63</v>
      </c>
      <c r="H28" s="38"/>
      <c r="I28" s="46">
        <f t="shared" ca="1" si="0"/>
        <v>1186623.9800000002</v>
      </c>
      <c r="K28" s="25"/>
      <c r="N28" s="40"/>
    </row>
    <row r="29" spans="1:14" s="23" customFormat="1" ht="12.75" x14ac:dyDescent="0.2">
      <c r="A29" s="34">
        <v>42473</v>
      </c>
      <c r="B29" s="34"/>
      <c r="C29" s="41" t="s">
        <v>540</v>
      </c>
      <c r="D29" s="42" t="s">
        <v>267</v>
      </c>
      <c r="E29" s="43"/>
      <c r="F29" s="41"/>
      <c r="G29" s="38">
        <v>7230.7</v>
      </c>
      <c r="H29" s="38"/>
      <c r="I29" s="46">
        <f t="shared" ca="1" si="0"/>
        <v>1179393.2800000003</v>
      </c>
      <c r="K29" s="25"/>
      <c r="N29" s="40"/>
    </row>
    <row r="30" spans="1:14" ht="12.75" x14ac:dyDescent="0.2">
      <c r="A30" s="34">
        <v>42473</v>
      </c>
      <c r="B30" s="34"/>
      <c r="C30" s="41" t="s">
        <v>541</v>
      </c>
      <c r="D30" s="42" t="s">
        <v>265</v>
      </c>
      <c r="E30" s="43"/>
      <c r="F30" s="41"/>
      <c r="G30" s="38">
        <v>9000</v>
      </c>
      <c r="H30" s="47"/>
      <c r="I30" s="46">
        <f t="shared" ca="1" si="0"/>
        <v>1170393.2800000003</v>
      </c>
      <c r="N30" s="48"/>
    </row>
    <row r="31" spans="1:14" s="23" customFormat="1" ht="12.75" x14ac:dyDescent="0.2">
      <c r="A31" s="34">
        <v>42473</v>
      </c>
      <c r="B31" s="34"/>
      <c r="C31" s="41" t="s">
        <v>542</v>
      </c>
      <c r="D31" s="42" t="s">
        <v>513</v>
      </c>
      <c r="E31" s="43"/>
      <c r="F31" s="41"/>
      <c r="G31" s="47">
        <v>5000</v>
      </c>
      <c r="H31" s="38"/>
      <c r="I31" s="46">
        <f t="shared" ca="1" si="0"/>
        <v>1165393.2800000003</v>
      </c>
      <c r="K31" s="25"/>
      <c r="N31" s="40"/>
    </row>
    <row r="32" spans="1:14" s="23" customFormat="1" ht="12.75" x14ac:dyDescent="0.2">
      <c r="A32" s="34">
        <v>42473</v>
      </c>
      <c r="B32" s="34"/>
      <c r="C32" s="41" t="s">
        <v>543</v>
      </c>
      <c r="D32" s="42" t="s">
        <v>514</v>
      </c>
      <c r="E32" s="43"/>
      <c r="F32" s="41"/>
      <c r="G32" s="38">
        <v>1003.5</v>
      </c>
      <c r="H32" s="38"/>
      <c r="I32" s="46">
        <f t="shared" ca="1" si="0"/>
        <v>1164389.7800000003</v>
      </c>
      <c r="K32" s="25"/>
      <c r="N32" s="40"/>
    </row>
    <row r="33" spans="1:14" s="23" customFormat="1" ht="12.75" x14ac:dyDescent="0.2">
      <c r="A33" s="34">
        <v>42473</v>
      </c>
      <c r="B33" s="34"/>
      <c r="C33" s="41" t="s">
        <v>544</v>
      </c>
      <c r="D33" s="42" t="s">
        <v>515</v>
      </c>
      <c r="E33" s="43"/>
      <c r="F33" s="41"/>
      <c r="G33" s="38">
        <v>6010.2</v>
      </c>
      <c r="H33" s="38"/>
      <c r="I33" s="46">
        <f t="shared" ca="1" si="0"/>
        <v>1158379.5800000003</v>
      </c>
      <c r="K33" s="25"/>
      <c r="N33" s="40"/>
    </row>
    <row r="34" spans="1:14" s="23" customFormat="1" ht="12.75" x14ac:dyDescent="0.2">
      <c r="A34" s="34">
        <v>42473</v>
      </c>
      <c r="B34" s="34"/>
      <c r="C34" s="41" t="s">
        <v>545</v>
      </c>
      <c r="D34" s="42" t="s">
        <v>60</v>
      </c>
      <c r="E34" s="43"/>
      <c r="F34" s="35"/>
      <c r="G34" s="38">
        <v>420</v>
      </c>
      <c r="H34" s="38"/>
      <c r="I34" s="46">
        <f t="shared" ca="1" si="0"/>
        <v>1157959.5800000003</v>
      </c>
      <c r="K34" s="25"/>
      <c r="N34" s="40"/>
    </row>
    <row r="35" spans="1:14" s="23" customFormat="1" ht="12.75" x14ac:dyDescent="0.2">
      <c r="A35" s="34">
        <v>42473</v>
      </c>
      <c r="B35" s="34"/>
      <c r="C35" s="49" t="s">
        <v>546</v>
      </c>
      <c r="D35" s="37" t="s">
        <v>177</v>
      </c>
      <c r="E35" s="43"/>
      <c r="F35" s="35"/>
      <c r="G35" s="50">
        <v>759.85</v>
      </c>
      <c r="H35" s="38"/>
      <c r="I35" s="46">
        <f t="shared" ca="1" si="0"/>
        <v>1157199.7300000002</v>
      </c>
      <c r="K35" s="25"/>
      <c r="N35" s="48"/>
    </row>
    <row r="36" spans="1:14" s="23" customFormat="1" ht="12.75" x14ac:dyDescent="0.2">
      <c r="A36" s="34">
        <v>42473</v>
      </c>
      <c r="B36" s="34"/>
      <c r="C36" s="35" t="s">
        <v>547</v>
      </c>
      <c r="D36" s="36" t="s">
        <v>61</v>
      </c>
      <c r="E36" s="43"/>
      <c r="F36" s="35"/>
      <c r="G36" s="38">
        <v>450</v>
      </c>
      <c r="H36" s="38"/>
      <c r="I36" s="46">
        <f t="shared" ca="1" si="0"/>
        <v>1156749.7300000002</v>
      </c>
      <c r="K36" s="25"/>
      <c r="N36" s="8"/>
    </row>
    <row r="37" spans="1:14" s="23" customFormat="1" ht="12.75" x14ac:dyDescent="0.2">
      <c r="A37" s="34">
        <v>42473</v>
      </c>
      <c r="B37" s="34"/>
      <c r="C37" s="35" t="s">
        <v>548</v>
      </c>
      <c r="D37" s="36" t="s">
        <v>240</v>
      </c>
      <c r="E37" s="43"/>
      <c r="F37" s="35"/>
      <c r="G37" s="38">
        <v>8308.5</v>
      </c>
      <c r="H37" s="38"/>
      <c r="I37" s="46">
        <f t="shared" ca="1" si="0"/>
        <v>1148441.2300000002</v>
      </c>
      <c r="K37" s="25"/>
      <c r="N37" s="8"/>
    </row>
    <row r="38" spans="1:14" s="23" customFormat="1" ht="25.5" x14ac:dyDescent="0.2">
      <c r="A38" s="34">
        <v>42473</v>
      </c>
      <c r="B38" s="34"/>
      <c r="C38" s="35" t="s">
        <v>549</v>
      </c>
      <c r="D38" s="36" t="s">
        <v>166</v>
      </c>
      <c r="E38" s="43"/>
      <c r="F38" s="35"/>
      <c r="G38" s="38">
        <v>6000</v>
      </c>
      <c r="H38" s="38"/>
      <c r="I38" s="46">
        <f t="shared" ca="1" si="0"/>
        <v>1142441.2300000002</v>
      </c>
      <c r="K38" s="25"/>
      <c r="N38" s="8"/>
    </row>
    <row r="39" spans="1:14" s="23" customFormat="1" ht="12.75" x14ac:dyDescent="0.2">
      <c r="A39" s="34">
        <v>42473</v>
      </c>
      <c r="B39" s="34"/>
      <c r="C39" s="35" t="s">
        <v>550</v>
      </c>
      <c r="D39" s="36" t="s">
        <v>516</v>
      </c>
      <c r="E39" s="43"/>
      <c r="F39" s="35"/>
      <c r="G39" s="38">
        <v>270.3</v>
      </c>
      <c r="H39" s="38"/>
      <c r="I39" s="46">
        <f t="shared" ca="1" si="0"/>
        <v>1142170.9300000002</v>
      </c>
      <c r="K39" s="25"/>
      <c r="N39" s="8"/>
    </row>
    <row r="40" spans="1:14" s="23" customFormat="1" ht="12.75" x14ac:dyDescent="0.2">
      <c r="A40" s="34">
        <v>42473</v>
      </c>
      <c r="B40" s="34"/>
      <c r="C40" s="35" t="s">
        <v>551</v>
      </c>
      <c r="D40" s="36" t="s">
        <v>253</v>
      </c>
      <c r="E40" s="43"/>
      <c r="F40" s="35"/>
      <c r="G40" s="38">
        <v>742</v>
      </c>
      <c r="H40" s="38"/>
      <c r="I40" s="46">
        <f t="shared" ca="1" si="0"/>
        <v>1141428.9300000002</v>
      </c>
      <c r="K40" s="25"/>
      <c r="N40" s="8"/>
    </row>
    <row r="41" spans="1:14" s="23" customFormat="1" ht="12.75" x14ac:dyDescent="0.2">
      <c r="A41" s="34">
        <v>42473</v>
      </c>
      <c r="B41" s="34"/>
      <c r="C41" s="35" t="s">
        <v>552</v>
      </c>
      <c r="D41" s="36" t="s">
        <v>178</v>
      </c>
      <c r="E41" s="43"/>
      <c r="F41" s="35"/>
      <c r="G41" s="38">
        <v>9964</v>
      </c>
      <c r="H41" s="38"/>
      <c r="I41" s="46">
        <f t="shared" ca="1" si="0"/>
        <v>1131464.9300000002</v>
      </c>
      <c r="K41" s="25"/>
      <c r="N41" s="8"/>
    </row>
    <row r="42" spans="1:14" s="23" customFormat="1" ht="25.5" x14ac:dyDescent="0.2">
      <c r="A42" s="34">
        <v>42473</v>
      </c>
      <c r="B42" s="34"/>
      <c r="C42" s="35" t="s">
        <v>553</v>
      </c>
      <c r="D42" s="36" t="s">
        <v>65</v>
      </c>
      <c r="E42" s="43"/>
      <c r="F42" s="35"/>
      <c r="G42" s="38">
        <v>1365</v>
      </c>
      <c r="H42" s="38"/>
      <c r="I42" s="46">
        <f t="shared" ca="1" si="0"/>
        <v>1130099.9300000002</v>
      </c>
      <c r="K42" s="25"/>
      <c r="N42" s="8"/>
    </row>
    <row r="43" spans="1:14" s="23" customFormat="1" ht="25.5" x14ac:dyDescent="0.2">
      <c r="A43" s="34">
        <v>42473</v>
      </c>
      <c r="B43" s="34"/>
      <c r="C43" s="35" t="s">
        <v>554</v>
      </c>
      <c r="D43" s="42" t="s">
        <v>71</v>
      </c>
      <c r="E43" s="43"/>
      <c r="F43" s="41"/>
      <c r="G43" s="38">
        <v>1270.94</v>
      </c>
      <c r="H43" s="38"/>
      <c r="I43" s="46">
        <f t="shared" ca="1" si="0"/>
        <v>1128828.9900000002</v>
      </c>
      <c r="K43" s="25"/>
      <c r="N43" s="8"/>
    </row>
    <row r="44" spans="1:14" s="23" customFormat="1" ht="25.5" x14ac:dyDescent="0.2">
      <c r="A44" s="34">
        <v>42473</v>
      </c>
      <c r="B44" s="34"/>
      <c r="C44" s="41" t="s">
        <v>555</v>
      </c>
      <c r="D44" s="42" t="s">
        <v>70</v>
      </c>
      <c r="E44" s="43"/>
      <c r="F44" s="41"/>
      <c r="G44" s="38">
        <v>3000</v>
      </c>
      <c r="H44" s="38"/>
      <c r="I44" s="46">
        <f t="shared" ca="1" si="0"/>
        <v>1125828.9900000002</v>
      </c>
      <c r="K44" s="25"/>
      <c r="N44" s="8"/>
    </row>
    <row r="45" spans="1:14" s="23" customFormat="1" ht="12.75" x14ac:dyDescent="0.2">
      <c r="A45" s="34">
        <v>42473</v>
      </c>
      <c r="B45" s="34"/>
      <c r="C45" s="41" t="s">
        <v>556</v>
      </c>
      <c r="D45" s="36" t="s">
        <v>72</v>
      </c>
      <c r="E45" s="43"/>
      <c r="F45" s="35"/>
      <c r="G45" s="38">
        <v>9540</v>
      </c>
      <c r="H45" s="38"/>
      <c r="I45" s="46">
        <f t="shared" ca="1" si="0"/>
        <v>1116288.9900000002</v>
      </c>
      <c r="K45" s="25"/>
      <c r="N45" s="8"/>
    </row>
    <row r="46" spans="1:14" ht="12.75" x14ac:dyDescent="0.2">
      <c r="A46" s="34">
        <v>42473</v>
      </c>
      <c r="B46" s="34"/>
      <c r="C46" s="35" t="s">
        <v>557</v>
      </c>
      <c r="D46" s="36" t="s">
        <v>277</v>
      </c>
      <c r="E46" s="37"/>
      <c r="F46" s="41"/>
      <c r="G46" s="38">
        <v>1330.09</v>
      </c>
      <c r="H46" s="38"/>
      <c r="I46" s="46">
        <f t="shared" ca="1" si="0"/>
        <v>1114958.9000000001</v>
      </c>
      <c r="N46" s="8"/>
    </row>
    <row r="47" spans="1:14" ht="25.5" x14ac:dyDescent="0.2">
      <c r="A47" s="34">
        <v>42473</v>
      </c>
      <c r="B47" s="34"/>
      <c r="C47" s="41" t="s">
        <v>558</v>
      </c>
      <c r="D47" s="36" t="s">
        <v>517</v>
      </c>
      <c r="E47" s="37"/>
      <c r="F47" s="41"/>
      <c r="G47" s="38">
        <v>1692</v>
      </c>
      <c r="H47" s="38"/>
      <c r="I47" s="46">
        <f t="shared" ca="1" si="0"/>
        <v>1113266.9000000001</v>
      </c>
      <c r="N47" s="8"/>
    </row>
    <row r="48" spans="1:14" ht="12.75" x14ac:dyDescent="0.2">
      <c r="A48" s="34">
        <v>42473</v>
      </c>
      <c r="B48" s="34"/>
      <c r="C48" s="41" t="s">
        <v>559</v>
      </c>
      <c r="D48" s="42" t="s">
        <v>518</v>
      </c>
      <c r="E48" s="37"/>
      <c r="F48" s="35"/>
      <c r="G48" s="38">
        <v>1500</v>
      </c>
      <c r="H48" s="38"/>
      <c r="I48" s="46">
        <f t="shared" ca="1" si="0"/>
        <v>1111766.9000000001</v>
      </c>
      <c r="N48" s="8"/>
    </row>
    <row r="49" spans="1:14" s="23" customFormat="1" ht="12.75" x14ac:dyDescent="0.2">
      <c r="A49" s="34">
        <v>42473</v>
      </c>
      <c r="B49" s="34"/>
      <c r="C49" s="35" t="s">
        <v>560</v>
      </c>
      <c r="D49" s="36" t="s">
        <v>519</v>
      </c>
      <c r="E49" s="37"/>
      <c r="F49" s="35"/>
      <c r="G49" s="38">
        <v>2000</v>
      </c>
      <c r="H49" s="38"/>
      <c r="I49" s="46">
        <f t="shared" ca="1" si="0"/>
        <v>1109766.9000000001</v>
      </c>
      <c r="K49" s="25"/>
      <c r="N49" s="8"/>
    </row>
    <row r="50" spans="1:14" ht="25.5" x14ac:dyDescent="0.2">
      <c r="A50" s="34">
        <v>42473</v>
      </c>
      <c r="B50" s="34"/>
      <c r="C50" s="35" t="s">
        <v>561</v>
      </c>
      <c r="D50" s="36" t="s">
        <v>520</v>
      </c>
      <c r="E50" s="37"/>
      <c r="F50" s="35"/>
      <c r="G50" s="38">
        <v>540.6</v>
      </c>
      <c r="H50" s="38"/>
      <c r="I50" s="46">
        <f t="shared" ca="1" si="0"/>
        <v>1109226.3</v>
      </c>
      <c r="N50" s="8"/>
    </row>
    <row r="51" spans="1:14" ht="12.75" x14ac:dyDescent="0.2">
      <c r="A51" s="34">
        <v>42473</v>
      </c>
      <c r="B51" s="34"/>
      <c r="C51" s="35" t="s">
        <v>562</v>
      </c>
      <c r="D51" s="36" t="s">
        <v>521</v>
      </c>
      <c r="E51" s="37"/>
      <c r="F51" s="35"/>
      <c r="G51" s="38">
        <v>810</v>
      </c>
      <c r="H51" s="38"/>
      <c r="I51" s="46">
        <f t="shared" ca="1" si="0"/>
        <v>1108416.3</v>
      </c>
      <c r="N51" s="8"/>
    </row>
    <row r="52" spans="1:14" ht="12.75" x14ac:dyDescent="0.2">
      <c r="A52" s="34">
        <v>42473</v>
      </c>
      <c r="B52" s="34"/>
      <c r="C52" s="35" t="s">
        <v>563</v>
      </c>
      <c r="D52" s="36" t="s">
        <v>522</v>
      </c>
      <c r="E52" s="37"/>
      <c r="F52" s="35"/>
      <c r="G52" s="38">
        <v>1250</v>
      </c>
      <c r="H52" s="38"/>
      <c r="I52" s="46">
        <f t="shared" ca="1" si="0"/>
        <v>1107166.3</v>
      </c>
      <c r="N52" s="8"/>
    </row>
    <row r="53" spans="1:14" ht="12.75" x14ac:dyDescent="0.2">
      <c r="A53" s="34">
        <v>42473</v>
      </c>
      <c r="B53" s="34"/>
      <c r="C53" s="35" t="s">
        <v>564</v>
      </c>
      <c r="D53" s="51" t="s">
        <v>79</v>
      </c>
      <c r="E53" s="43"/>
      <c r="F53" s="44"/>
      <c r="G53" s="38">
        <v>975.45</v>
      </c>
      <c r="H53" s="45"/>
      <c r="I53" s="46">
        <f t="shared" ca="1" si="0"/>
        <v>1106190.8500000001</v>
      </c>
      <c r="N53" s="8"/>
    </row>
    <row r="54" spans="1:14" ht="12.75" x14ac:dyDescent="0.2">
      <c r="A54" s="34">
        <v>42473</v>
      </c>
      <c r="B54" s="34"/>
      <c r="C54" s="44" t="s">
        <v>565</v>
      </c>
      <c r="D54" s="42" t="s">
        <v>79</v>
      </c>
      <c r="E54" s="37"/>
      <c r="F54" s="41"/>
      <c r="G54" s="38">
        <v>1772.3</v>
      </c>
      <c r="H54" s="38"/>
      <c r="I54" s="46">
        <f t="shared" ca="1" si="0"/>
        <v>1104418.55</v>
      </c>
      <c r="N54" s="8"/>
    </row>
    <row r="55" spans="1:14" ht="12.75" x14ac:dyDescent="0.2">
      <c r="A55" s="56">
        <v>42473</v>
      </c>
      <c r="B55" s="34"/>
      <c r="C55" s="41" t="s">
        <v>566</v>
      </c>
      <c r="D55" s="36" t="s">
        <v>79</v>
      </c>
      <c r="E55" s="37"/>
      <c r="F55" s="35"/>
      <c r="G55" s="47">
        <v>482.15</v>
      </c>
      <c r="H55" s="47"/>
      <c r="I55" s="46">
        <f t="shared" ca="1" si="0"/>
        <v>1103936.4000000001</v>
      </c>
      <c r="N55" s="8"/>
    </row>
    <row r="56" spans="1:14" ht="12.75" x14ac:dyDescent="0.2">
      <c r="A56" s="34">
        <v>42473</v>
      </c>
      <c r="B56" s="34"/>
      <c r="C56" s="41" t="s">
        <v>567</v>
      </c>
      <c r="D56" s="42" t="s">
        <v>79</v>
      </c>
      <c r="E56" s="37"/>
      <c r="F56" s="35"/>
      <c r="G56" s="38">
        <v>14</v>
      </c>
      <c r="H56" s="38"/>
      <c r="I56" s="46">
        <f t="shared" ca="1" si="0"/>
        <v>1103922.4000000001</v>
      </c>
      <c r="N56" s="8"/>
    </row>
    <row r="57" spans="1:14" ht="12.75" x14ac:dyDescent="0.2">
      <c r="A57" s="34">
        <v>42473</v>
      </c>
      <c r="B57" s="34"/>
      <c r="C57" s="35" t="s">
        <v>568</v>
      </c>
      <c r="D57" s="36" t="s">
        <v>523</v>
      </c>
      <c r="E57" s="37"/>
      <c r="F57" s="35"/>
      <c r="G57" s="38">
        <v>821.5</v>
      </c>
      <c r="H57" s="38"/>
      <c r="I57" s="46">
        <f t="shared" ca="1" si="0"/>
        <v>1103100.9000000001</v>
      </c>
      <c r="N57" s="8"/>
    </row>
    <row r="58" spans="1:14" ht="12.75" x14ac:dyDescent="0.2">
      <c r="A58" s="34">
        <v>42473</v>
      </c>
      <c r="B58" s="34"/>
      <c r="C58" s="35" t="s">
        <v>569</v>
      </c>
      <c r="D58" s="36" t="s">
        <v>255</v>
      </c>
      <c r="E58" s="37"/>
      <c r="F58" s="35"/>
      <c r="G58" s="38">
        <v>445.2</v>
      </c>
      <c r="H58" s="38"/>
      <c r="I58" s="46">
        <f t="shared" ca="1" si="0"/>
        <v>1102655.7000000002</v>
      </c>
      <c r="N58" s="8"/>
    </row>
    <row r="59" spans="1:14" ht="25.5" x14ac:dyDescent="0.2">
      <c r="A59" s="34">
        <v>42473</v>
      </c>
      <c r="B59" s="34"/>
      <c r="C59" s="35" t="s">
        <v>570</v>
      </c>
      <c r="D59" s="36" t="s">
        <v>78</v>
      </c>
      <c r="E59" s="37"/>
      <c r="F59" s="35"/>
      <c r="G59" s="38">
        <v>1836.11</v>
      </c>
      <c r="H59" s="38"/>
      <c r="I59" s="46">
        <f t="shared" ca="1" si="0"/>
        <v>1100819.5900000001</v>
      </c>
      <c r="N59" s="8"/>
    </row>
    <row r="60" spans="1:14" ht="12.75" x14ac:dyDescent="0.2">
      <c r="A60" s="34">
        <v>42473</v>
      </c>
      <c r="B60" s="34"/>
      <c r="C60" s="35" t="s">
        <v>571</v>
      </c>
      <c r="D60" s="36" t="s">
        <v>85</v>
      </c>
      <c r="E60" s="37"/>
      <c r="F60" s="35"/>
      <c r="G60" s="38">
        <v>3337.8</v>
      </c>
      <c r="H60" s="38"/>
      <c r="I60" s="46">
        <f t="shared" ca="1" si="0"/>
        <v>1097481.79</v>
      </c>
      <c r="N60" s="8"/>
    </row>
    <row r="61" spans="1:14" ht="12.75" x14ac:dyDescent="0.2">
      <c r="A61" s="34">
        <v>42473</v>
      </c>
      <c r="B61" s="34"/>
      <c r="C61" s="35" t="s">
        <v>572</v>
      </c>
      <c r="D61" s="36" t="s">
        <v>86</v>
      </c>
      <c r="E61" s="37"/>
      <c r="F61" s="35"/>
      <c r="G61" s="38">
        <v>207.8</v>
      </c>
      <c r="H61" s="38"/>
      <c r="I61" s="46">
        <f t="shared" ca="1" si="0"/>
        <v>1097273.99</v>
      </c>
      <c r="N61" s="8"/>
    </row>
    <row r="62" spans="1:14" ht="12.75" x14ac:dyDescent="0.2">
      <c r="A62" s="34">
        <v>42473</v>
      </c>
      <c r="B62" s="34"/>
      <c r="C62" s="35" t="s">
        <v>573</v>
      </c>
      <c r="D62" s="36" t="s">
        <v>524</v>
      </c>
      <c r="E62" s="37"/>
      <c r="F62" s="35"/>
      <c r="G62" s="38">
        <v>1000</v>
      </c>
      <c r="H62" s="38"/>
      <c r="I62" s="46">
        <f t="shared" ca="1" si="0"/>
        <v>1096273.99</v>
      </c>
      <c r="N62" s="8"/>
    </row>
    <row r="63" spans="1:14" ht="12.75" x14ac:dyDescent="0.2">
      <c r="A63" s="34">
        <v>42473</v>
      </c>
      <c r="B63" s="34"/>
      <c r="C63" s="35" t="s">
        <v>574</v>
      </c>
      <c r="D63" s="36" t="s">
        <v>245</v>
      </c>
      <c r="E63" s="37"/>
      <c r="F63" s="35"/>
      <c r="G63" s="38">
        <v>1000</v>
      </c>
      <c r="H63" s="38"/>
      <c r="I63" s="46">
        <f t="shared" ca="1" si="0"/>
        <v>1095273.99</v>
      </c>
      <c r="N63" s="8"/>
    </row>
    <row r="64" spans="1:14" ht="25.5" x14ac:dyDescent="0.2">
      <c r="A64" s="34">
        <v>42473</v>
      </c>
      <c r="B64" s="34"/>
      <c r="C64" s="35" t="s">
        <v>575</v>
      </c>
      <c r="D64" s="36" t="s">
        <v>525</v>
      </c>
      <c r="E64" s="37"/>
      <c r="F64" s="35"/>
      <c r="G64" s="38">
        <v>1000</v>
      </c>
      <c r="H64" s="38"/>
      <c r="I64" s="46">
        <f t="shared" ca="1" si="0"/>
        <v>1094273.99</v>
      </c>
      <c r="N64" s="8"/>
    </row>
    <row r="65" spans="1:14" ht="12.75" x14ac:dyDescent="0.2">
      <c r="A65" s="34">
        <v>42473</v>
      </c>
      <c r="B65" s="34"/>
      <c r="C65" s="35" t="s">
        <v>576</v>
      </c>
      <c r="D65" s="36" t="s">
        <v>526</v>
      </c>
      <c r="E65" s="37"/>
      <c r="F65" s="35"/>
      <c r="G65" s="38">
        <v>37683</v>
      </c>
      <c r="H65" s="38"/>
      <c r="I65" s="46">
        <f t="shared" ca="1" si="0"/>
        <v>1056590.99</v>
      </c>
      <c r="N65" s="8"/>
    </row>
    <row r="66" spans="1:14" ht="12.75" x14ac:dyDescent="0.2">
      <c r="A66" s="34">
        <v>42473</v>
      </c>
      <c r="B66" s="34"/>
      <c r="C66" s="41" t="s">
        <v>577</v>
      </c>
      <c r="D66" s="42" t="s">
        <v>165</v>
      </c>
      <c r="E66" s="37"/>
      <c r="F66" s="35"/>
      <c r="G66" s="38">
        <v>23600</v>
      </c>
      <c r="H66" s="38"/>
      <c r="I66" s="46">
        <f t="shared" ca="1" si="0"/>
        <v>1032990.99</v>
      </c>
      <c r="N66" s="8"/>
    </row>
    <row r="67" spans="1:14" ht="12.75" x14ac:dyDescent="0.2">
      <c r="A67" s="34">
        <v>42473</v>
      </c>
      <c r="B67" s="34"/>
      <c r="C67" s="35" t="s">
        <v>578</v>
      </c>
      <c r="D67" s="36" t="s">
        <v>435</v>
      </c>
      <c r="E67" s="37"/>
      <c r="F67" s="41"/>
      <c r="G67" s="38">
        <v>27485.8</v>
      </c>
      <c r="H67" s="38"/>
      <c r="I67" s="46">
        <f t="shared" ca="1" si="0"/>
        <v>1005505.19</v>
      </c>
      <c r="N67" s="8"/>
    </row>
    <row r="68" spans="1:14" ht="12.75" x14ac:dyDescent="0.2">
      <c r="A68" s="34">
        <v>42473</v>
      </c>
      <c r="B68" s="34"/>
      <c r="C68" s="35" t="s">
        <v>579</v>
      </c>
      <c r="D68" s="36" t="s">
        <v>281</v>
      </c>
      <c r="E68" s="37"/>
      <c r="F68" s="35"/>
      <c r="G68" s="38">
        <v>12296</v>
      </c>
      <c r="H68" s="38"/>
      <c r="I68" s="46">
        <f t="shared" ca="1" si="0"/>
        <v>993209.19</v>
      </c>
      <c r="N68" s="8"/>
    </row>
    <row r="69" spans="1:14" ht="12.75" x14ac:dyDescent="0.2">
      <c r="A69" s="34">
        <v>42473</v>
      </c>
      <c r="B69" s="34"/>
      <c r="C69" s="35" t="s">
        <v>580</v>
      </c>
      <c r="D69" s="36" t="s">
        <v>75</v>
      </c>
      <c r="E69" s="37"/>
      <c r="F69" s="35"/>
      <c r="G69" s="38">
        <v>10149.11</v>
      </c>
      <c r="H69" s="38"/>
      <c r="I69" s="46">
        <f t="shared" ca="1" si="0"/>
        <v>983060.08</v>
      </c>
      <c r="N69" s="8"/>
    </row>
    <row r="70" spans="1:14" ht="12.75" x14ac:dyDescent="0.2">
      <c r="A70" s="34">
        <v>42473</v>
      </c>
      <c r="B70" s="34"/>
      <c r="C70" s="35" t="s">
        <v>581</v>
      </c>
      <c r="D70" s="36" t="s">
        <v>527</v>
      </c>
      <c r="E70" s="37"/>
      <c r="F70" s="35"/>
      <c r="G70" s="38">
        <v>15900</v>
      </c>
      <c r="H70" s="38"/>
      <c r="I70" s="46">
        <f t="shared" ca="1" si="0"/>
        <v>967160.08</v>
      </c>
      <c r="N70" s="8"/>
    </row>
    <row r="71" spans="1:14" ht="25.5" x14ac:dyDescent="0.2">
      <c r="A71" s="34">
        <v>42473</v>
      </c>
      <c r="B71" s="34"/>
      <c r="C71" s="41" t="s">
        <v>582</v>
      </c>
      <c r="D71" s="42" t="s">
        <v>528</v>
      </c>
      <c r="E71" s="37"/>
      <c r="F71" s="35"/>
      <c r="G71" s="47">
        <v>23320</v>
      </c>
      <c r="H71" s="47"/>
      <c r="I71" s="46">
        <f t="shared" ca="1" si="0"/>
        <v>943840.08</v>
      </c>
      <c r="N71" s="8"/>
    </row>
    <row r="72" spans="1:14" ht="12.75" x14ac:dyDescent="0.2">
      <c r="A72" s="34">
        <v>42473</v>
      </c>
      <c r="B72" s="34"/>
      <c r="C72" s="41" t="s">
        <v>583</v>
      </c>
      <c r="D72" s="42" t="s">
        <v>529</v>
      </c>
      <c r="E72" s="37"/>
      <c r="F72" s="35"/>
      <c r="G72" s="47">
        <v>285000</v>
      </c>
      <c r="H72" s="47"/>
      <c r="I72" s="46">
        <f t="shared" ca="1" si="0"/>
        <v>658840.07999999996</v>
      </c>
      <c r="N72" s="8"/>
    </row>
    <row r="73" spans="1:14" ht="12.75" x14ac:dyDescent="0.2">
      <c r="A73" s="34">
        <v>42473</v>
      </c>
      <c r="B73" s="34"/>
      <c r="C73" s="41" t="s">
        <v>586</v>
      </c>
      <c r="D73" s="42" t="s">
        <v>180</v>
      </c>
      <c r="E73" s="37"/>
      <c r="F73" s="35"/>
      <c r="G73" s="47">
        <v>2220</v>
      </c>
      <c r="H73" s="47"/>
      <c r="I73" s="46">
        <f t="shared" ca="1" si="0"/>
        <v>656620.07999999996</v>
      </c>
      <c r="N73" s="8"/>
    </row>
    <row r="74" spans="1:14" ht="12.75" x14ac:dyDescent="0.2">
      <c r="A74" s="34">
        <v>42473</v>
      </c>
      <c r="B74" s="34"/>
      <c r="C74" s="41" t="s">
        <v>587</v>
      </c>
      <c r="D74" s="42" t="s">
        <v>485</v>
      </c>
      <c r="E74" s="37"/>
      <c r="F74" s="35"/>
      <c r="G74" s="47">
        <v>7387.57</v>
      </c>
      <c r="H74" s="47"/>
      <c r="I74" s="46">
        <f t="shared" ca="1" si="0"/>
        <v>649232.51</v>
      </c>
      <c r="N74" s="8"/>
    </row>
    <row r="75" spans="1:14" ht="12.75" x14ac:dyDescent="0.2">
      <c r="A75" s="34">
        <v>42473</v>
      </c>
      <c r="B75" s="34"/>
      <c r="C75" s="41" t="s">
        <v>588</v>
      </c>
      <c r="D75" s="42" t="s">
        <v>584</v>
      </c>
      <c r="E75" s="37"/>
      <c r="F75" s="35"/>
      <c r="G75" s="47">
        <v>12729.55</v>
      </c>
      <c r="H75" s="47"/>
      <c r="I75" s="46">
        <f t="shared" ca="1" si="0"/>
        <v>636502.96</v>
      </c>
      <c r="N75" s="8"/>
    </row>
    <row r="76" spans="1:14" ht="12.75" x14ac:dyDescent="0.2">
      <c r="A76" s="34">
        <v>42473</v>
      </c>
      <c r="B76" s="34"/>
      <c r="C76" s="41" t="s">
        <v>149</v>
      </c>
      <c r="D76" s="42" t="s">
        <v>584</v>
      </c>
      <c r="E76" s="43"/>
      <c r="F76" s="35"/>
      <c r="G76" s="47">
        <v>8174.6</v>
      </c>
      <c r="H76" s="47"/>
      <c r="I76" s="46">
        <f t="shared" ca="1" si="0"/>
        <v>628328.36</v>
      </c>
      <c r="N76" s="8"/>
    </row>
    <row r="77" spans="1:14" ht="12.75" x14ac:dyDescent="0.2">
      <c r="A77" s="34">
        <v>42490</v>
      </c>
      <c r="B77" s="34"/>
      <c r="C77" s="41" t="s">
        <v>149</v>
      </c>
      <c r="D77" s="42" t="s">
        <v>171</v>
      </c>
      <c r="E77" s="37"/>
      <c r="F77" s="35"/>
      <c r="G77" s="47">
        <v>74520.639999999999</v>
      </c>
      <c r="H77" s="47"/>
      <c r="I77" s="46">
        <f t="shared" ca="1" si="0"/>
        <v>553807.72</v>
      </c>
      <c r="N77" s="8"/>
    </row>
    <row r="78" spans="1:14" ht="12.75" x14ac:dyDescent="0.2">
      <c r="A78" s="34">
        <v>42490</v>
      </c>
      <c r="B78" s="34"/>
      <c r="C78" s="41" t="s">
        <v>589</v>
      </c>
      <c r="D78" s="42" t="s">
        <v>172</v>
      </c>
      <c r="E78" s="37"/>
      <c r="F78" s="41"/>
      <c r="G78" s="47">
        <v>18790</v>
      </c>
      <c r="H78" s="47"/>
      <c r="I78" s="46">
        <f t="shared" ca="1" si="0"/>
        <v>535017.72</v>
      </c>
      <c r="N78" s="8"/>
    </row>
    <row r="79" spans="1:14" ht="12.75" x14ac:dyDescent="0.2">
      <c r="A79" s="34">
        <v>42490</v>
      </c>
      <c r="B79" s="34"/>
      <c r="C79" s="41" t="s">
        <v>590</v>
      </c>
      <c r="D79" s="42" t="s">
        <v>173</v>
      </c>
      <c r="E79" s="37"/>
      <c r="F79" s="35"/>
      <c r="G79" s="47">
        <v>1130</v>
      </c>
      <c r="H79" s="47"/>
      <c r="I79" s="46">
        <f t="shared" ca="1" si="0"/>
        <v>533887.72</v>
      </c>
      <c r="N79" s="8"/>
    </row>
    <row r="80" spans="1:14" ht="12.75" x14ac:dyDescent="0.2">
      <c r="A80" s="34">
        <v>42490</v>
      </c>
      <c r="B80" s="34"/>
      <c r="C80" s="41" t="s">
        <v>591</v>
      </c>
      <c r="D80" s="42" t="s">
        <v>28</v>
      </c>
      <c r="E80" s="37"/>
      <c r="F80" s="35"/>
      <c r="G80" s="47">
        <v>3854.9</v>
      </c>
      <c r="H80" s="47"/>
      <c r="I80" s="46">
        <f t="shared" ca="1" si="0"/>
        <v>530032.81999999995</v>
      </c>
      <c r="N80" s="8"/>
    </row>
    <row r="81" spans="1:14" ht="12.75" x14ac:dyDescent="0.2">
      <c r="A81" s="34">
        <v>42473</v>
      </c>
      <c r="B81" s="34"/>
      <c r="C81" s="41" t="s">
        <v>592</v>
      </c>
      <c r="D81" s="42" t="s">
        <v>585</v>
      </c>
      <c r="E81" s="37"/>
      <c r="F81" s="35"/>
      <c r="G81" s="47">
        <v>5936</v>
      </c>
      <c r="H81" s="47"/>
      <c r="I81" s="46">
        <f t="shared" ca="1" si="0"/>
        <v>524096.81999999995</v>
      </c>
      <c r="N81" s="8"/>
    </row>
    <row r="82" spans="1:14" ht="25.5" x14ac:dyDescent="0.2">
      <c r="A82" s="34">
        <v>42482</v>
      </c>
      <c r="B82" s="34"/>
      <c r="C82" s="41" t="s">
        <v>593</v>
      </c>
      <c r="D82" s="42" t="s">
        <v>52</v>
      </c>
      <c r="E82" s="37"/>
      <c r="F82" s="35"/>
      <c r="G82" s="47">
        <v>199404.99999999997</v>
      </c>
      <c r="H82" s="47"/>
      <c r="I82" s="46">
        <f t="shared" ca="1" si="0"/>
        <v>324691.81999999995</v>
      </c>
      <c r="N82" s="8"/>
    </row>
    <row r="83" spans="1:14" ht="12.75" x14ac:dyDescent="0.2">
      <c r="A83" s="34">
        <v>42485</v>
      </c>
      <c r="B83" s="34"/>
      <c r="C83" s="41" t="s">
        <v>225</v>
      </c>
      <c r="D83" s="42" t="s">
        <v>594</v>
      </c>
      <c r="E83" s="37"/>
      <c r="F83" s="35"/>
      <c r="G83" s="47">
        <v>94735.8</v>
      </c>
      <c r="H83" s="47"/>
      <c r="I83" s="46">
        <f t="shared" ca="1" si="0"/>
        <v>229956.01999999996</v>
      </c>
      <c r="N83" s="8"/>
    </row>
    <row r="84" spans="1:14" ht="12.75" x14ac:dyDescent="0.2">
      <c r="A84" s="33">
        <v>42481</v>
      </c>
      <c r="B84" s="34"/>
      <c r="C84" s="41" t="s">
        <v>597</v>
      </c>
      <c r="D84" s="42" t="s">
        <v>595</v>
      </c>
      <c r="E84" s="37"/>
      <c r="F84" s="41"/>
      <c r="G84" s="47">
        <v>700</v>
      </c>
      <c r="H84" s="47"/>
      <c r="I84" s="46">
        <f t="shared" ca="1" si="0"/>
        <v>229256.01999999996</v>
      </c>
      <c r="N84" s="8"/>
    </row>
    <row r="85" spans="1:14" ht="12.75" x14ac:dyDescent="0.2">
      <c r="A85" s="33">
        <v>42490</v>
      </c>
      <c r="B85" s="34"/>
      <c r="C85" s="41" t="s">
        <v>597</v>
      </c>
      <c r="D85" s="42" t="s">
        <v>428</v>
      </c>
      <c r="E85" s="37"/>
      <c r="F85" s="35"/>
      <c r="G85" s="47">
        <v>350</v>
      </c>
      <c r="H85" s="47"/>
      <c r="I85" s="46">
        <f t="shared" ca="1" si="0"/>
        <v>228906.01999999996</v>
      </c>
      <c r="N85" s="8"/>
    </row>
    <row r="86" spans="1:14" ht="12.75" x14ac:dyDescent="0.2">
      <c r="A86" s="33">
        <v>42490</v>
      </c>
      <c r="B86" s="34"/>
      <c r="C86" s="41" t="s">
        <v>598</v>
      </c>
      <c r="D86" s="42" t="s">
        <v>596</v>
      </c>
      <c r="E86" s="37"/>
      <c r="F86" s="35"/>
      <c r="G86" s="47">
        <v>280</v>
      </c>
      <c r="H86" s="47"/>
      <c r="I86" s="46">
        <f t="shared" ca="1" si="0"/>
        <v>228626.01999999996</v>
      </c>
      <c r="N86" s="8"/>
    </row>
    <row r="87" spans="1:14" ht="12.75" x14ac:dyDescent="0.2">
      <c r="A87" s="33">
        <v>42490</v>
      </c>
      <c r="B87" s="34"/>
      <c r="C87" s="41" t="s">
        <v>599</v>
      </c>
      <c r="D87" s="42" t="s">
        <v>182</v>
      </c>
      <c r="E87" s="37"/>
      <c r="F87" s="35"/>
      <c r="G87" s="47">
        <v>280</v>
      </c>
      <c r="H87" s="47"/>
      <c r="I87" s="46">
        <f t="shared" ca="1" si="0"/>
        <v>228346.01999999996</v>
      </c>
      <c r="N87" s="8"/>
    </row>
    <row r="88" spans="1:14" ht="12.75" x14ac:dyDescent="0.2">
      <c r="A88" s="33">
        <v>42490</v>
      </c>
      <c r="B88" s="34"/>
      <c r="C88" s="41" t="s">
        <v>600</v>
      </c>
      <c r="D88" s="42" t="s">
        <v>176</v>
      </c>
      <c r="E88" s="43"/>
      <c r="F88" s="35"/>
      <c r="G88" s="47">
        <v>850</v>
      </c>
      <c r="H88" s="47"/>
      <c r="I88" s="46">
        <f t="shared" ca="1" si="0"/>
        <v>227496.01999999996</v>
      </c>
      <c r="N88" s="8"/>
    </row>
    <row r="89" spans="1:14" ht="12.75" x14ac:dyDescent="0.2">
      <c r="A89" s="33"/>
      <c r="B89" s="34"/>
      <c r="C89" s="41"/>
      <c r="D89" s="42"/>
      <c r="E89" s="43"/>
      <c r="F89" s="35"/>
      <c r="G89" s="47"/>
      <c r="H89" s="47"/>
      <c r="I89" s="46" t="str">
        <f t="shared" ca="1" si="0"/>
        <v xml:space="preserve"> - </v>
      </c>
      <c r="L89" s="9"/>
      <c r="N89" s="8"/>
    </row>
    <row r="90" spans="1:14" ht="12.75" x14ac:dyDescent="0.2">
      <c r="A90" s="33"/>
      <c r="B90" s="34"/>
      <c r="C90" s="41"/>
      <c r="D90" s="42"/>
      <c r="E90" s="43"/>
      <c r="F90" s="35"/>
      <c r="G90" s="47"/>
      <c r="H90" s="47"/>
      <c r="I90" s="46" t="str">
        <f t="shared" ca="1" si="0"/>
        <v xml:space="preserve"> - </v>
      </c>
      <c r="L90" s="9"/>
      <c r="N90" s="8"/>
    </row>
    <row r="91" spans="1:14" ht="12.75" x14ac:dyDescent="0.2">
      <c r="A91" s="33"/>
      <c r="B91" s="34"/>
      <c r="C91" s="41"/>
      <c r="D91" s="42"/>
      <c r="E91" s="43"/>
      <c r="F91" s="35"/>
      <c r="G91" s="47"/>
      <c r="H91" s="47"/>
      <c r="I91" s="46" t="str">
        <f t="shared" ca="1" si="0"/>
        <v xml:space="preserve"> - </v>
      </c>
      <c r="N91" s="8"/>
    </row>
    <row r="92" spans="1:14" ht="12.75" x14ac:dyDescent="0.2">
      <c r="A92" s="33"/>
      <c r="B92" s="34"/>
      <c r="C92" s="41"/>
      <c r="D92" s="42"/>
      <c r="E92" s="43"/>
      <c r="F92" s="35"/>
      <c r="G92" s="47"/>
      <c r="H92" s="47"/>
      <c r="I92" s="46" t="str">
        <f t="shared" ca="1" si="0"/>
        <v xml:space="preserve"> - </v>
      </c>
      <c r="N92" s="8"/>
    </row>
    <row r="93" spans="1:14" ht="12.75" x14ac:dyDescent="0.2">
      <c r="A93" s="33"/>
      <c r="B93" s="34"/>
      <c r="C93" s="41"/>
      <c r="D93" s="42"/>
      <c r="E93" s="43"/>
      <c r="F93" s="35"/>
      <c r="G93" s="47"/>
      <c r="H93" s="47"/>
      <c r="I93" s="46" t="str">
        <f t="shared" ca="1" si="0"/>
        <v xml:space="preserve"> - </v>
      </c>
      <c r="N93" s="8"/>
    </row>
    <row r="94" spans="1:14" ht="12.75" x14ac:dyDescent="0.2">
      <c r="A94" s="33"/>
      <c r="B94" s="34"/>
      <c r="C94" s="41"/>
      <c r="D94" s="42"/>
      <c r="E94" s="43"/>
      <c r="F94" s="35"/>
      <c r="G94" s="47"/>
      <c r="H94" s="47"/>
      <c r="I94" s="46" t="str">
        <f t="shared" ca="1" si="0"/>
        <v xml:space="preserve"> - </v>
      </c>
      <c r="N94" s="8"/>
    </row>
    <row r="95" spans="1:14" ht="12.75" x14ac:dyDescent="0.2">
      <c r="A95" s="33"/>
      <c r="B95" s="34"/>
      <c r="C95" s="41"/>
      <c r="D95" s="42"/>
      <c r="E95" s="43"/>
      <c r="F95" s="35"/>
      <c r="G95" s="47"/>
      <c r="H95" s="47"/>
      <c r="I95" s="46" t="str">
        <f t="shared" ca="1" si="0"/>
        <v xml:space="preserve"> - </v>
      </c>
      <c r="N95" s="8"/>
    </row>
    <row r="96" spans="1:14" ht="12.75" x14ac:dyDescent="0.2">
      <c r="A96" s="33"/>
      <c r="B96" s="34"/>
      <c r="C96" s="41"/>
      <c r="D96" s="42"/>
      <c r="E96" s="43"/>
      <c r="F96" s="35"/>
      <c r="G96" s="47"/>
      <c r="H96" s="47"/>
      <c r="I96" s="46" t="str">
        <f t="shared" ca="1" si="0"/>
        <v xml:space="preserve"> - </v>
      </c>
      <c r="N96" s="8"/>
    </row>
    <row r="97" spans="1:14" ht="12.75" x14ac:dyDescent="0.2">
      <c r="A97" s="33"/>
      <c r="B97" s="34"/>
      <c r="C97" s="41"/>
      <c r="D97" s="42"/>
      <c r="E97" s="43"/>
      <c r="F97" s="35"/>
      <c r="G97" s="47"/>
      <c r="H97" s="47"/>
      <c r="I97" s="46" t="str">
        <f t="shared" ca="1" si="0"/>
        <v xml:space="preserve"> - </v>
      </c>
      <c r="N97" s="8"/>
    </row>
    <row r="98" spans="1:14" ht="12.75" x14ac:dyDescent="0.2">
      <c r="A98" s="33"/>
      <c r="B98" s="34"/>
      <c r="C98" s="41"/>
      <c r="D98" s="42"/>
      <c r="E98" s="43"/>
      <c r="F98" s="35"/>
      <c r="G98" s="47"/>
      <c r="H98" s="47"/>
      <c r="I98" s="46" t="str">
        <f t="shared" ca="1" si="0"/>
        <v xml:space="preserve"> - </v>
      </c>
      <c r="N98" s="8"/>
    </row>
    <row r="99" spans="1:14" ht="12.75" x14ac:dyDescent="0.2">
      <c r="A99" s="33"/>
      <c r="B99" s="34"/>
      <c r="C99" s="41"/>
      <c r="D99" s="42"/>
      <c r="E99" s="43"/>
      <c r="F99" s="35"/>
      <c r="G99" s="47"/>
      <c r="H99" s="47"/>
      <c r="I99" s="46" t="str">
        <f t="shared" ca="1" si="0"/>
        <v xml:space="preserve"> - </v>
      </c>
      <c r="N99" s="8"/>
    </row>
    <row r="100" spans="1:14" ht="12.75" x14ac:dyDescent="0.2">
      <c r="A100" s="33"/>
      <c r="B100" s="34"/>
      <c r="C100" s="41"/>
      <c r="D100" s="42"/>
      <c r="E100" s="43"/>
      <c r="F100" s="35"/>
      <c r="G100" s="47"/>
      <c r="H100" s="47"/>
      <c r="I100" s="46" t="str">
        <f t="shared" ca="1" si="0"/>
        <v xml:space="preserve"> - </v>
      </c>
      <c r="N100" s="8"/>
    </row>
    <row r="101" spans="1:14" ht="12.75" x14ac:dyDescent="0.2">
      <c r="A101" s="33"/>
      <c r="B101" s="34"/>
      <c r="C101" s="41"/>
      <c r="D101" s="42"/>
      <c r="E101" s="43"/>
      <c r="F101" s="35"/>
      <c r="G101" s="47"/>
      <c r="H101" s="47"/>
      <c r="I101" s="46" t="str">
        <f t="shared" ca="1" si="0"/>
        <v xml:space="preserve"> - </v>
      </c>
      <c r="N101" s="8"/>
    </row>
    <row r="102" spans="1:14" ht="12.75" x14ac:dyDescent="0.2">
      <c r="A102" s="33"/>
      <c r="B102" s="34"/>
      <c r="C102" s="41"/>
      <c r="D102" s="42"/>
      <c r="E102" s="43"/>
      <c r="F102" s="35"/>
      <c r="G102" s="47"/>
      <c r="H102" s="47"/>
      <c r="I102" s="46" t="str">
        <f t="shared" ca="1" si="0"/>
        <v xml:space="preserve"> - </v>
      </c>
      <c r="N102" s="8"/>
    </row>
    <row r="103" spans="1:14" ht="12.75" x14ac:dyDescent="0.2">
      <c r="A103" s="33"/>
      <c r="B103" s="34"/>
      <c r="C103" s="41"/>
      <c r="D103" s="42"/>
      <c r="E103" s="43"/>
      <c r="F103" s="35"/>
      <c r="G103" s="47"/>
      <c r="H103" s="47"/>
      <c r="I103" s="46" t="str">
        <f t="shared" ca="1" si="0"/>
        <v xml:space="preserve"> - </v>
      </c>
      <c r="N103" s="8"/>
    </row>
    <row r="104" spans="1:14" ht="12.75" x14ac:dyDescent="0.2">
      <c r="A104" s="33"/>
      <c r="B104" s="34"/>
      <c r="C104" s="41"/>
      <c r="D104" s="42"/>
      <c r="E104" s="43"/>
      <c r="F104" s="35"/>
      <c r="G104" s="47"/>
      <c r="H104" s="47"/>
      <c r="I104" s="46" t="str">
        <f t="shared" ca="1" si="0"/>
        <v xml:space="preserve"> - </v>
      </c>
      <c r="N104" s="8"/>
    </row>
    <row r="105" spans="1:14" ht="12.75" x14ac:dyDescent="0.2">
      <c r="A105" s="33"/>
      <c r="B105" s="34"/>
      <c r="C105" s="41"/>
      <c r="D105" s="42"/>
      <c r="E105" s="43"/>
      <c r="F105" s="35"/>
      <c r="G105" s="47"/>
      <c r="H105" s="47"/>
      <c r="I105" s="46" t="str">
        <f t="shared" ca="1" si="0"/>
        <v xml:space="preserve"> - </v>
      </c>
      <c r="N105" s="8"/>
    </row>
    <row r="106" spans="1:14" ht="12.75" x14ac:dyDescent="0.2">
      <c r="A106" s="33"/>
      <c r="B106" s="34"/>
      <c r="C106" s="41"/>
      <c r="D106" s="42"/>
      <c r="E106" s="43"/>
      <c r="F106" s="35"/>
      <c r="G106" s="47"/>
      <c r="H106" s="47"/>
      <c r="I106" s="46" t="str">
        <f t="shared" ca="1" si="0"/>
        <v xml:space="preserve"> - </v>
      </c>
      <c r="N106" s="8"/>
    </row>
    <row r="107" spans="1:14" ht="12.75" x14ac:dyDescent="0.2">
      <c r="A107" s="54"/>
      <c r="B107" s="34"/>
      <c r="C107" s="41"/>
      <c r="D107" s="42"/>
      <c r="E107" s="43"/>
      <c r="F107" s="35"/>
      <c r="G107" s="47"/>
      <c r="H107" s="47"/>
      <c r="I107" s="46" t="str">
        <f t="shared" ca="1" si="0"/>
        <v xml:space="preserve"> - </v>
      </c>
      <c r="N107" s="8"/>
    </row>
    <row r="108" spans="1:14" ht="12.75" x14ac:dyDescent="0.2">
      <c r="A108" s="54"/>
      <c r="B108" s="34"/>
      <c r="C108" s="41"/>
      <c r="D108" s="42"/>
      <c r="E108" s="43"/>
      <c r="F108" s="35"/>
      <c r="G108" s="47"/>
      <c r="H108" s="47"/>
      <c r="I108" s="46" t="str">
        <f t="shared" ca="1" si="0"/>
        <v xml:space="preserve"> - </v>
      </c>
      <c r="N108" s="8"/>
    </row>
    <row r="109" spans="1:14" ht="12.75" x14ac:dyDescent="0.2">
      <c r="A109" s="54"/>
      <c r="B109" s="34"/>
      <c r="C109" s="41"/>
      <c r="D109" s="42"/>
      <c r="E109" s="43"/>
      <c r="F109" s="35"/>
      <c r="G109" s="47"/>
      <c r="H109" s="47"/>
      <c r="I109" s="46" t="str">
        <f t="shared" ref="I109:I119" ca="1" si="1">IF(AND(ISBLANK(G109),ISBLANK(H109))," - ",OFFSET(I109,-1,0,1,1)+H109-G109)</f>
        <v xml:space="preserve"> - </v>
      </c>
      <c r="N109" s="8"/>
    </row>
    <row r="110" spans="1:14" ht="12.75" x14ac:dyDescent="0.2">
      <c r="A110" s="54"/>
      <c r="B110" s="34"/>
      <c r="C110" s="41"/>
      <c r="D110" s="42"/>
      <c r="E110" s="43"/>
      <c r="F110" s="35"/>
      <c r="G110" s="47"/>
      <c r="H110" s="47"/>
      <c r="I110" s="46" t="str">
        <f t="shared" ca="1" si="1"/>
        <v xml:space="preserve"> - </v>
      </c>
      <c r="N110" s="8"/>
    </row>
    <row r="111" spans="1:14" ht="12.75" x14ac:dyDescent="0.2">
      <c r="A111" s="54"/>
      <c r="B111" s="34"/>
      <c r="C111" s="41"/>
      <c r="D111" s="42"/>
      <c r="E111" s="43"/>
      <c r="F111" s="35"/>
      <c r="G111" s="47"/>
      <c r="H111" s="47"/>
      <c r="I111" s="46" t="str">
        <f t="shared" ca="1" si="1"/>
        <v xml:space="preserve"> - </v>
      </c>
      <c r="N111" s="8"/>
    </row>
    <row r="112" spans="1:14" ht="12.75" x14ac:dyDescent="0.2">
      <c r="A112" s="54"/>
      <c r="B112" s="34"/>
      <c r="C112" s="41"/>
      <c r="D112" s="42"/>
      <c r="E112" s="43"/>
      <c r="F112" s="35"/>
      <c r="G112" s="47"/>
      <c r="H112" s="47"/>
      <c r="I112" s="46" t="str">
        <f t="shared" ca="1" si="1"/>
        <v xml:space="preserve"> - </v>
      </c>
      <c r="K112" s="9">
        <v>356236</v>
      </c>
      <c r="N112" s="8"/>
    </row>
    <row r="113" spans="1:14" ht="12.75" x14ac:dyDescent="0.2">
      <c r="A113" s="54"/>
      <c r="B113" s="34"/>
      <c r="C113" s="41"/>
      <c r="D113" s="42"/>
      <c r="E113" s="43"/>
      <c r="F113" s="35"/>
      <c r="G113" s="47"/>
      <c r="H113" s="47"/>
      <c r="I113" s="46" t="str">
        <f t="shared" ca="1" si="1"/>
        <v xml:space="preserve"> - </v>
      </c>
      <c r="K113" s="9">
        <v>356743.56</v>
      </c>
      <c r="N113" s="8"/>
    </row>
    <row r="114" spans="1:14" ht="12.75" x14ac:dyDescent="0.2">
      <c r="A114" s="56"/>
      <c r="B114" s="34"/>
      <c r="C114" s="41"/>
      <c r="D114" s="42"/>
      <c r="E114" s="43"/>
      <c r="F114" s="41"/>
      <c r="G114" s="47"/>
      <c r="H114" s="47"/>
      <c r="I114" s="46" t="str">
        <f t="shared" ca="1" si="1"/>
        <v xml:space="preserve"> - </v>
      </c>
      <c r="N114" s="8"/>
    </row>
    <row r="115" spans="1:14" ht="12.75" x14ac:dyDescent="0.2">
      <c r="A115" s="56"/>
      <c r="B115" s="34"/>
      <c r="C115" s="41"/>
      <c r="D115" s="42"/>
      <c r="E115" s="43"/>
      <c r="F115" s="41"/>
      <c r="G115" s="47"/>
      <c r="H115" s="47"/>
      <c r="I115" s="46" t="str">
        <f t="shared" ca="1" si="1"/>
        <v xml:space="preserve"> - </v>
      </c>
      <c r="N115" s="8"/>
    </row>
    <row r="116" spans="1:14" ht="12.75" x14ac:dyDescent="0.2">
      <c r="A116" s="56"/>
      <c r="B116" s="34"/>
      <c r="C116" s="41"/>
      <c r="D116" s="42"/>
      <c r="E116" s="43"/>
      <c r="F116" s="41"/>
      <c r="G116" s="47"/>
      <c r="H116" s="47"/>
      <c r="I116" s="46" t="str">
        <f t="shared" ca="1" si="1"/>
        <v xml:space="preserve"> - </v>
      </c>
      <c r="N116" s="8"/>
    </row>
    <row r="117" spans="1:14" x14ac:dyDescent="0.25">
      <c r="A117" s="76"/>
      <c r="B117" s="56"/>
      <c r="C117" s="41"/>
      <c r="D117" s="42"/>
      <c r="E117" s="43"/>
      <c r="F117" s="41"/>
      <c r="G117" s="47"/>
      <c r="H117" s="47"/>
      <c r="I117" s="46" t="str">
        <f t="shared" ca="1" si="1"/>
        <v xml:space="preserve"> - </v>
      </c>
    </row>
    <row r="118" spans="1:14" x14ac:dyDescent="0.25">
      <c r="A118" s="76"/>
      <c r="B118" s="56"/>
      <c r="C118" s="41"/>
      <c r="D118" s="42"/>
      <c r="E118" s="43"/>
      <c r="F118" s="41"/>
      <c r="G118" s="47"/>
      <c r="H118" s="47"/>
      <c r="I118" s="46" t="str">
        <f t="shared" ca="1" si="1"/>
        <v xml:space="preserve"> - </v>
      </c>
    </row>
    <row r="119" spans="1:14" x14ac:dyDescent="0.25">
      <c r="A119" s="72"/>
      <c r="B119" s="63"/>
      <c r="C119" s="64"/>
      <c r="D119" s="73"/>
      <c r="E119" s="74"/>
      <c r="F119" s="64"/>
      <c r="G119" s="75"/>
      <c r="H119" s="75"/>
      <c r="I119" s="46" t="str">
        <f t="shared" ca="1" si="1"/>
        <v xml:space="preserve"> - </v>
      </c>
    </row>
    <row r="120" spans="1:14" x14ac:dyDescent="0.25">
      <c r="A120" s="92"/>
      <c r="B120" s="93"/>
      <c r="C120" s="94"/>
      <c r="D120" s="95"/>
      <c r="E120" s="96"/>
      <c r="F120" s="94"/>
      <c r="G120" s="97"/>
      <c r="H120" s="97"/>
      <c r="I120" s="98"/>
    </row>
    <row r="121" spans="1:14" x14ac:dyDescent="0.25">
      <c r="G121" s="9">
        <f>SUBTOTAL(9, G16:G120)</f>
        <v>1000370.93</v>
      </c>
      <c r="H121" s="9">
        <f>SUBTOTAL(9, H16:H116)</f>
        <v>1000000</v>
      </c>
    </row>
    <row r="122" spans="1:14" x14ac:dyDescent="0.25">
      <c r="G122" s="9">
        <f>G121-H121</f>
        <v>370.93000000005122</v>
      </c>
    </row>
  </sheetData>
  <conditionalFormatting sqref="I15:I18 I20:I119">
    <cfRule type="cellIs" dxfId="215" priority="9" stopIfTrue="1" operator="lessThan">
      <formula>0</formula>
    </cfRule>
  </conditionalFormatting>
  <conditionalFormatting sqref="I3">
    <cfRule type="cellIs" dxfId="214" priority="7" stopIfTrue="1" operator="lessThan">
      <formula>0</formula>
    </cfRule>
  </conditionalFormatting>
  <conditionalFormatting sqref="I19">
    <cfRule type="cellIs" dxfId="213" priority="1" stopIfTrue="1" operator="lessThan">
      <formula>0</formula>
    </cfRule>
  </conditionalFormatting>
  <dataValidations count="5">
    <dataValidation type="list" allowBlank="1" showInputMessage="1" showErrorMessage="1" sqref="D57:D70 D31:D34 D77 D27:D29 D36:D55 D15 C35">
      <formula1>payeeList</formula1>
    </dataValidation>
    <dataValidation type="list" allowBlank="1" showInputMessage="1" showErrorMessage="1" sqref="C15:C30 C57:C70 C32:C34 C36:C55">
      <formula1>numList</formula1>
    </dataValidation>
    <dataValidation type="list" allowBlank="1" showInputMessage="1" showErrorMessage="1" sqref="A15:A54 B15:B119 A56:A106">
      <formula1>dateList</formula1>
    </dataValidation>
    <dataValidation type="list" allowBlank="1" showInputMessage="1" showErrorMessage="1" sqref="F31:F113 G35 F15:F29">
      <formula1>reconcileList</formula1>
    </dataValidation>
    <dataValidation type="list" allowBlank="1" showInputMessage="1" showErrorMessage="1" sqref="E77:E87 D35 E15 E46:E52 E54:E75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F05D7147-1450-40D5-A911-CF208D2520C7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0" id="{26E35E2C-DF18-40D0-923F-09E00E58B979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I114:I119 I15:I18</xm:sqref>
        </x14:conditionalFormatting>
        <x14:conditionalFormatting xmlns:xm="http://schemas.microsoft.com/office/excel/2006/main">
          <x14:cfRule type="iconSet" priority="52" id="{28C03479-5248-40D2-8827-3F09A4F9C956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I20:I113</xm:sqref>
        </x14:conditionalFormatting>
        <x14:conditionalFormatting xmlns:xm="http://schemas.microsoft.com/office/excel/2006/main">
          <x14:cfRule type="iconSet" priority="2" id="{C23CEEC3-C6F1-483E-8279-920C9FB4003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O148"/>
  <sheetViews>
    <sheetView showGridLines="0" zoomScale="115" zoomScaleNormal="115" workbookViewId="0">
      <pane ySplit="14" topLeftCell="A135" activePane="bottomLeft" state="frozen"/>
      <selection activeCell="B18" sqref="B18"/>
      <selection pane="bottomLeft" activeCell="I144" sqref="I144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42491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VLOOKUP(9E+100,Table13456789101112133456[Balance],1)</f>
        <v>18506.907461999734</v>
      </c>
      <c r="K3" s="16"/>
      <c r="N3" s="12">
        <f>IFERROR(LARGE(Table13456789101112133456[[#All],[Cheque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SUMIF(Table13456789101112133456[R],"=r",Table13456789101112133456[Deposit,
Credit (+)])+SUMIF(Table13456789101112133456[R],"=c",Table13456789101112133456[Deposit,
Credit (+)])-SUMIF(Table13456789101112133456[R],"=R",Table13456789101112133456[Withdrawal,
Payment (-)])-SUMIF(Table13456789101112133456[R],"=C",Table13456789101112133456[Withdrawal,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601</v>
      </c>
      <c r="E15" s="37"/>
      <c r="F15" s="35"/>
      <c r="G15" s="38">
        <v>0</v>
      </c>
      <c r="H15" s="38"/>
      <c r="I15" s="39">
        <v>223143.0499999997</v>
      </c>
      <c r="K15" s="25"/>
      <c r="N15" s="40"/>
    </row>
    <row r="16" spans="1:15" s="23" customFormat="1" ht="12.75" x14ac:dyDescent="0.2">
      <c r="A16" s="34">
        <v>42492</v>
      </c>
      <c r="B16" s="34"/>
      <c r="C16" s="41" t="s">
        <v>602</v>
      </c>
      <c r="D16" s="43" t="s">
        <v>25</v>
      </c>
      <c r="E16" s="43"/>
      <c r="F16" s="44"/>
      <c r="G16" s="38">
        <v>10667.84</v>
      </c>
      <c r="H16" s="38"/>
      <c r="I16" s="46">
        <f t="shared" ref="I16:I107" ca="1" si="0">IF(AND(ISBLANK(G16),ISBLANK(H16))," - ",OFFSET(I16,-1,0,1,1)+H16-G16)</f>
        <v>212475.2099999997</v>
      </c>
      <c r="K16" s="25"/>
      <c r="N16" s="40"/>
    </row>
    <row r="17" spans="1:14" s="23" customFormat="1" ht="12.75" x14ac:dyDescent="0.2">
      <c r="A17" s="34">
        <v>42494</v>
      </c>
      <c r="B17" s="34"/>
      <c r="C17" s="35" t="s">
        <v>603</v>
      </c>
      <c r="D17" s="43" t="s">
        <v>27</v>
      </c>
      <c r="E17" s="43"/>
      <c r="F17" s="35"/>
      <c r="G17" s="45">
        <v>170</v>
      </c>
      <c r="H17" s="45"/>
      <c r="I17" s="46">
        <f t="shared" ca="1" si="0"/>
        <v>212305.2099999997</v>
      </c>
      <c r="K17" s="25"/>
      <c r="N17" s="40"/>
    </row>
    <row r="18" spans="1:14" s="23" customFormat="1" ht="12.75" x14ac:dyDescent="0.2">
      <c r="A18" s="34">
        <v>42494</v>
      </c>
      <c r="B18" s="34"/>
      <c r="C18" s="35" t="s">
        <v>604</v>
      </c>
      <c r="D18" s="43" t="s">
        <v>28</v>
      </c>
      <c r="E18" s="43"/>
      <c r="F18" s="35"/>
      <c r="G18" s="38">
        <v>90</v>
      </c>
      <c r="H18" s="38"/>
      <c r="I18" s="46">
        <f t="shared" ca="1" si="0"/>
        <v>212215.2099999997</v>
      </c>
      <c r="K18" s="25">
        <f>H19-K19</f>
        <v>-558099.03</v>
      </c>
      <c r="N18" s="40"/>
    </row>
    <row r="19" spans="1:14" s="23" customFormat="1" ht="12.75" x14ac:dyDescent="0.2">
      <c r="A19" s="34">
        <v>42494</v>
      </c>
      <c r="B19" s="34"/>
      <c r="C19" s="35" t="s">
        <v>605</v>
      </c>
      <c r="D19" s="43" t="s">
        <v>483</v>
      </c>
      <c r="E19" s="43"/>
      <c r="F19" s="35"/>
      <c r="G19" s="38">
        <v>2500</v>
      </c>
      <c r="H19" s="38"/>
      <c r="I19" s="46">
        <f t="shared" ca="1" si="0"/>
        <v>209715.2099999997</v>
      </c>
      <c r="K19" s="25">
        <v>558099.03</v>
      </c>
      <c r="N19" s="40"/>
    </row>
    <row r="20" spans="1:14" s="23" customFormat="1" ht="12.75" x14ac:dyDescent="0.2">
      <c r="A20" s="34">
        <v>42494</v>
      </c>
      <c r="B20" s="34"/>
      <c r="C20" s="35" t="s">
        <v>608</v>
      </c>
      <c r="D20" s="43" t="s">
        <v>607</v>
      </c>
      <c r="E20" s="43"/>
      <c r="F20" s="35"/>
      <c r="G20" s="38">
        <v>100000</v>
      </c>
      <c r="H20" s="38"/>
      <c r="I20" s="46">
        <f t="shared" ca="1" si="0"/>
        <v>109715.2099999997</v>
      </c>
      <c r="K20" s="25"/>
      <c r="N20" s="40"/>
    </row>
    <row r="21" spans="1:14" s="23" customFormat="1" ht="12.75" x14ac:dyDescent="0.2">
      <c r="A21" s="34">
        <v>42503</v>
      </c>
      <c r="B21" s="34"/>
      <c r="C21" s="35" t="s">
        <v>608</v>
      </c>
      <c r="D21" s="42" t="s">
        <v>606</v>
      </c>
      <c r="E21" s="43"/>
      <c r="F21" s="64"/>
      <c r="G21" s="38"/>
      <c r="H21" s="65">
        <v>100000</v>
      </c>
      <c r="I21" s="46">
        <f t="shared" ca="1" si="0"/>
        <v>209715.2099999997</v>
      </c>
      <c r="K21" s="25"/>
      <c r="N21" s="40"/>
    </row>
    <row r="22" spans="1:14" s="23" customFormat="1" ht="12.75" x14ac:dyDescent="0.2">
      <c r="A22" s="34">
        <v>42503</v>
      </c>
      <c r="B22" s="34"/>
      <c r="C22" s="64" t="s">
        <v>623</v>
      </c>
      <c r="D22" s="61" t="s">
        <v>48</v>
      </c>
      <c r="E22" s="43"/>
      <c r="F22" s="60"/>
      <c r="G22" s="65">
        <v>380</v>
      </c>
      <c r="H22" s="62"/>
      <c r="I22" s="46">
        <f t="shared" ca="1" si="0"/>
        <v>209335.2099999997</v>
      </c>
      <c r="K22" s="25"/>
      <c r="N22" s="40"/>
    </row>
    <row r="23" spans="1:14" s="23" customFormat="1" ht="12.75" x14ac:dyDescent="0.2">
      <c r="A23" s="34">
        <v>42503</v>
      </c>
      <c r="B23" s="34"/>
      <c r="C23" s="60" t="s">
        <v>624</v>
      </c>
      <c r="D23" s="43" t="s">
        <v>47</v>
      </c>
      <c r="E23" s="43"/>
      <c r="F23" s="44"/>
      <c r="G23" s="62">
        <v>720.8</v>
      </c>
      <c r="H23" s="45"/>
      <c r="I23" s="46">
        <f t="shared" ca="1" si="0"/>
        <v>208614.40999999971</v>
      </c>
      <c r="K23" s="25"/>
      <c r="N23" s="40"/>
    </row>
    <row r="24" spans="1:14" s="23" customFormat="1" ht="12.75" x14ac:dyDescent="0.2">
      <c r="A24" s="34">
        <v>42503</v>
      </c>
      <c r="B24" s="34"/>
      <c r="C24" s="41" t="s">
        <v>625</v>
      </c>
      <c r="D24" s="43" t="s">
        <v>49</v>
      </c>
      <c r="E24" s="43"/>
      <c r="F24" s="44"/>
      <c r="G24" s="45">
        <v>1537</v>
      </c>
      <c r="H24" s="45"/>
      <c r="I24" s="46">
        <f t="shared" ca="1" si="0"/>
        <v>207077.40999999971</v>
      </c>
      <c r="K24" s="25"/>
      <c r="N24" s="40"/>
    </row>
    <row r="25" spans="1:14" s="23" customFormat="1" ht="12.75" x14ac:dyDescent="0.2">
      <c r="A25" s="34">
        <v>42503</v>
      </c>
      <c r="B25" s="34"/>
      <c r="C25" s="41" t="s">
        <v>626</v>
      </c>
      <c r="D25" s="61" t="s">
        <v>180</v>
      </c>
      <c r="E25" s="43"/>
      <c r="F25" s="60"/>
      <c r="G25" s="45">
        <v>4264</v>
      </c>
      <c r="H25" s="62"/>
      <c r="I25" s="46">
        <f t="shared" ca="1" si="0"/>
        <v>202813.40999999971</v>
      </c>
      <c r="K25" s="25"/>
      <c r="N25" s="40"/>
    </row>
    <row r="26" spans="1:14" s="23" customFormat="1" ht="25.5" x14ac:dyDescent="0.2">
      <c r="A26" s="34">
        <v>42503</v>
      </c>
      <c r="B26" s="34"/>
      <c r="C26" s="60" t="s">
        <v>627</v>
      </c>
      <c r="D26" s="42" t="s">
        <v>52</v>
      </c>
      <c r="E26" s="43"/>
      <c r="F26" s="41"/>
      <c r="G26" s="62">
        <v>1220</v>
      </c>
      <c r="H26" s="38"/>
      <c r="I26" s="46">
        <f t="shared" ca="1" si="0"/>
        <v>201593.40999999971</v>
      </c>
      <c r="K26" s="25"/>
      <c r="N26" s="40"/>
    </row>
    <row r="27" spans="1:14" s="23" customFormat="1" ht="12.75" x14ac:dyDescent="0.2">
      <c r="A27" s="34">
        <v>42503</v>
      </c>
      <c r="B27" s="34"/>
      <c r="C27" s="41" t="s">
        <v>628</v>
      </c>
      <c r="D27" s="42" t="s">
        <v>435</v>
      </c>
      <c r="E27" s="43"/>
      <c r="F27" s="41"/>
      <c r="G27" s="38">
        <v>8395.2000000000007</v>
      </c>
      <c r="H27" s="38"/>
      <c r="I27" s="46">
        <f t="shared" ca="1" si="0"/>
        <v>193198.2099999997</v>
      </c>
      <c r="K27" s="25"/>
      <c r="N27" s="40"/>
    </row>
    <row r="28" spans="1:14" s="23" customFormat="1" ht="12.75" x14ac:dyDescent="0.2">
      <c r="A28" s="34">
        <v>42503</v>
      </c>
      <c r="B28" s="34"/>
      <c r="C28" s="41" t="s">
        <v>629</v>
      </c>
      <c r="D28" s="42" t="s">
        <v>53</v>
      </c>
      <c r="E28" s="43"/>
      <c r="F28" s="41"/>
      <c r="G28" s="38">
        <v>5027.51</v>
      </c>
      <c r="H28" s="38"/>
      <c r="I28" s="46">
        <f t="shared" ca="1" si="0"/>
        <v>188170.69999999969</v>
      </c>
      <c r="K28" s="25"/>
      <c r="N28" s="40"/>
    </row>
    <row r="29" spans="1:14" s="23" customFormat="1" ht="12.75" x14ac:dyDescent="0.2">
      <c r="A29" s="34">
        <v>42503</v>
      </c>
      <c r="B29" s="34"/>
      <c r="C29" s="41" t="s">
        <v>630</v>
      </c>
      <c r="D29" s="42" t="s">
        <v>251</v>
      </c>
      <c r="E29" s="43"/>
      <c r="F29" s="41"/>
      <c r="G29" s="38">
        <v>952.07</v>
      </c>
      <c r="H29" s="38"/>
      <c r="I29" s="46">
        <f t="shared" ca="1" si="0"/>
        <v>187218.62999999968</v>
      </c>
      <c r="K29" s="25"/>
      <c r="N29" s="40"/>
    </row>
    <row r="30" spans="1:14" s="23" customFormat="1" ht="12.75" x14ac:dyDescent="0.2">
      <c r="A30" s="34">
        <v>42503</v>
      </c>
      <c r="B30" s="34"/>
      <c r="C30" s="41" t="s">
        <v>631</v>
      </c>
      <c r="D30" s="42" t="s">
        <v>269</v>
      </c>
      <c r="E30" s="43"/>
      <c r="F30" s="41"/>
      <c r="G30" s="47">
        <v>411.67</v>
      </c>
      <c r="H30" s="38"/>
      <c r="I30" s="46">
        <f t="shared" ca="1" si="0"/>
        <v>186806.95999999967</v>
      </c>
      <c r="K30" s="25"/>
      <c r="N30" s="40"/>
    </row>
    <row r="31" spans="1:14" s="23" customFormat="1" ht="12.75" x14ac:dyDescent="0.2">
      <c r="A31" s="34">
        <v>42503</v>
      </c>
      <c r="B31" s="34"/>
      <c r="C31" s="41" t="s">
        <v>632</v>
      </c>
      <c r="D31" s="42" t="s">
        <v>267</v>
      </c>
      <c r="E31" s="43"/>
      <c r="F31" s="41"/>
      <c r="G31" s="38">
        <v>3021.8</v>
      </c>
      <c r="H31" s="38"/>
      <c r="I31" s="46">
        <f t="shared" ca="1" si="0"/>
        <v>183785.15999999968</v>
      </c>
      <c r="K31" s="25"/>
      <c r="N31" s="40"/>
    </row>
    <row r="32" spans="1:14" s="23" customFormat="1" ht="12.75" x14ac:dyDescent="0.2">
      <c r="A32" s="34">
        <v>42503</v>
      </c>
      <c r="B32" s="34"/>
      <c r="C32" s="41" t="s">
        <v>633</v>
      </c>
      <c r="D32" s="42" t="s">
        <v>58</v>
      </c>
      <c r="E32" s="43"/>
      <c r="F32" s="41"/>
      <c r="G32" s="38">
        <v>2200</v>
      </c>
      <c r="H32" s="38"/>
      <c r="I32" s="46">
        <f t="shared" ca="1" si="0"/>
        <v>181585.15999999968</v>
      </c>
      <c r="K32" s="25"/>
      <c r="N32" s="40"/>
    </row>
    <row r="33" spans="1:14" s="23" customFormat="1" ht="12.75" x14ac:dyDescent="0.2">
      <c r="A33" s="34">
        <v>42503</v>
      </c>
      <c r="B33" s="34"/>
      <c r="C33" s="41" t="s">
        <v>634</v>
      </c>
      <c r="D33" s="42" t="s">
        <v>609</v>
      </c>
      <c r="E33" s="43"/>
      <c r="F33" s="35"/>
      <c r="G33" s="38">
        <v>90</v>
      </c>
      <c r="H33" s="38"/>
      <c r="I33" s="46">
        <f t="shared" ca="1" si="0"/>
        <v>181495.15999999968</v>
      </c>
      <c r="K33" s="25"/>
      <c r="N33" s="40"/>
    </row>
    <row r="34" spans="1:14" s="23" customFormat="1" ht="12.75" x14ac:dyDescent="0.2">
      <c r="A34" s="34">
        <v>42503</v>
      </c>
      <c r="B34" s="34"/>
      <c r="C34" s="49" t="s">
        <v>635</v>
      </c>
      <c r="D34" s="37" t="s">
        <v>60</v>
      </c>
      <c r="E34" s="43"/>
      <c r="F34" s="35"/>
      <c r="G34" s="50">
        <v>720</v>
      </c>
      <c r="H34" s="38"/>
      <c r="I34" s="46">
        <f t="shared" ca="1" si="0"/>
        <v>180775.15999999968</v>
      </c>
      <c r="K34" s="25"/>
      <c r="N34" s="48"/>
    </row>
    <row r="35" spans="1:14" s="23" customFormat="1" ht="12.75" x14ac:dyDescent="0.2">
      <c r="A35" s="34">
        <v>42503</v>
      </c>
      <c r="B35" s="34"/>
      <c r="C35" s="35" t="s">
        <v>636</v>
      </c>
      <c r="D35" s="36" t="s">
        <v>61</v>
      </c>
      <c r="E35" s="43"/>
      <c r="F35" s="35"/>
      <c r="G35" s="38">
        <v>1160</v>
      </c>
      <c r="H35" s="38"/>
      <c r="I35" s="46">
        <f t="shared" ca="1" si="0"/>
        <v>179615.15999999968</v>
      </c>
      <c r="K35" s="25"/>
      <c r="N35" s="8"/>
    </row>
    <row r="36" spans="1:14" s="23" customFormat="1" ht="12.75" x14ac:dyDescent="0.2">
      <c r="A36" s="34">
        <v>42503</v>
      </c>
      <c r="B36" s="34"/>
      <c r="C36" s="35" t="s">
        <v>637</v>
      </c>
      <c r="D36" s="36" t="s">
        <v>284</v>
      </c>
      <c r="E36" s="43"/>
      <c r="F36" s="35"/>
      <c r="G36" s="38">
        <v>1342.45</v>
      </c>
      <c r="H36" s="38"/>
      <c r="I36" s="46">
        <f t="shared" ca="1" si="0"/>
        <v>178272.70999999967</v>
      </c>
      <c r="K36" s="25"/>
      <c r="N36" s="8"/>
    </row>
    <row r="37" spans="1:14" s="23" customFormat="1" ht="12.75" x14ac:dyDescent="0.2">
      <c r="A37" s="34">
        <v>42503</v>
      </c>
      <c r="B37" s="34"/>
      <c r="C37" s="35" t="s">
        <v>638</v>
      </c>
      <c r="D37" s="36" t="s">
        <v>485</v>
      </c>
      <c r="E37" s="43"/>
      <c r="F37" s="35"/>
      <c r="G37" s="38">
        <v>5297.23</v>
      </c>
      <c r="H37" s="38"/>
      <c r="I37" s="46">
        <f t="shared" ca="1" si="0"/>
        <v>172975.47999999966</v>
      </c>
      <c r="K37" s="25"/>
      <c r="N37" s="8"/>
    </row>
    <row r="38" spans="1:14" s="23" customFormat="1" ht="12.75" x14ac:dyDescent="0.2">
      <c r="A38" s="34">
        <v>42503</v>
      </c>
      <c r="B38" s="34"/>
      <c r="C38" s="35" t="s">
        <v>639</v>
      </c>
      <c r="D38" s="36" t="s">
        <v>273</v>
      </c>
      <c r="E38" s="43"/>
      <c r="F38" s="35"/>
      <c r="G38" s="38">
        <v>572.4</v>
      </c>
      <c r="H38" s="38"/>
      <c r="I38" s="46">
        <f t="shared" ca="1" si="0"/>
        <v>172403.07999999967</v>
      </c>
      <c r="K38" s="25"/>
      <c r="N38" s="8"/>
    </row>
    <row r="39" spans="1:14" s="23" customFormat="1" ht="12.75" x14ac:dyDescent="0.2">
      <c r="A39" s="34">
        <v>42503</v>
      </c>
      <c r="B39" s="34"/>
      <c r="C39" s="35" t="s">
        <v>640</v>
      </c>
      <c r="D39" s="36" t="s">
        <v>66</v>
      </c>
      <c r="E39" s="43"/>
      <c r="F39" s="35"/>
      <c r="G39" s="38">
        <v>385.6</v>
      </c>
      <c r="H39" s="38"/>
      <c r="I39" s="46">
        <f t="shared" ca="1" si="0"/>
        <v>172017.47999999966</v>
      </c>
      <c r="K39" s="25"/>
      <c r="N39" s="8"/>
    </row>
    <row r="40" spans="1:14" s="23" customFormat="1" ht="12.75" x14ac:dyDescent="0.2">
      <c r="A40" s="34">
        <v>42503</v>
      </c>
      <c r="B40" s="34"/>
      <c r="C40" s="35" t="s">
        <v>641</v>
      </c>
      <c r="D40" s="36" t="s">
        <v>69</v>
      </c>
      <c r="E40" s="43"/>
      <c r="F40" s="35"/>
      <c r="G40" s="38">
        <v>4000</v>
      </c>
      <c r="H40" s="38"/>
      <c r="I40" s="46">
        <f t="shared" ca="1" si="0"/>
        <v>168017.47999999966</v>
      </c>
      <c r="K40" s="25"/>
      <c r="N40" s="8"/>
    </row>
    <row r="41" spans="1:14" s="23" customFormat="1" ht="12.75" x14ac:dyDescent="0.2">
      <c r="A41" s="34">
        <v>42503</v>
      </c>
      <c r="B41" s="34"/>
      <c r="C41" s="35" t="s">
        <v>642</v>
      </c>
      <c r="D41" s="36" t="s">
        <v>253</v>
      </c>
      <c r="E41" s="43"/>
      <c r="F41" s="35"/>
      <c r="G41" s="38">
        <v>742</v>
      </c>
      <c r="H41" s="38"/>
      <c r="I41" s="46">
        <f t="shared" ca="1" si="0"/>
        <v>167275.47999999966</v>
      </c>
      <c r="K41" s="25"/>
      <c r="N41" s="8"/>
    </row>
    <row r="42" spans="1:14" s="23" customFormat="1" ht="12.75" x14ac:dyDescent="0.2">
      <c r="A42" s="34">
        <v>42503</v>
      </c>
      <c r="B42" s="34"/>
      <c r="C42" s="35" t="s">
        <v>643</v>
      </c>
      <c r="D42" s="42" t="s">
        <v>254</v>
      </c>
      <c r="E42" s="43"/>
      <c r="F42" s="41"/>
      <c r="G42" s="38">
        <v>352.1</v>
      </c>
      <c r="H42" s="38"/>
      <c r="I42" s="46">
        <f t="shared" ca="1" si="0"/>
        <v>166923.37999999966</v>
      </c>
      <c r="K42" s="25"/>
      <c r="N42" s="8"/>
    </row>
    <row r="43" spans="1:14" s="23" customFormat="1" ht="12.75" x14ac:dyDescent="0.2">
      <c r="A43" s="34">
        <v>42503</v>
      </c>
      <c r="B43" s="34"/>
      <c r="C43" s="41" t="s">
        <v>644</v>
      </c>
      <c r="D43" s="42" t="s">
        <v>277</v>
      </c>
      <c r="E43" s="43"/>
      <c r="F43" s="41"/>
      <c r="G43" s="38">
        <v>5395.4</v>
      </c>
      <c r="H43" s="38"/>
      <c r="I43" s="46">
        <f t="shared" ca="1" si="0"/>
        <v>161527.97999999966</v>
      </c>
      <c r="K43" s="25"/>
      <c r="N43" s="8"/>
    </row>
    <row r="44" spans="1:14" s="23" customFormat="1" ht="25.5" x14ac:dyDescent="0.2">
      <c r="A44" s="34">
        <v>42503</v>
      </c>
      <c r="B44" s="34"/>
      <c r="C44" s="41" t="s">
        <v>645</v>
      </c>
      <c r="D44" s="36" t="s">
        <v>71</v>
      </c>
      <c r="E44" s="43"/>
      <c r="F44" s="35"/>
      <c r="G44" s="38">
        <v>1270.94</v>
      </c>
      <c r="H44" s="38"/>
      <c r="I44" s="46">
        <f t="shared" ca="1" si="0"/>
        <v>160257.03999999966</v>
      </c>
      <c r="K44" s="25"/>
      <c r="N44" s="8"/>
    </row>
    <row r="45" spans="1:14" ht="25.5" x14ac:dyDescent="0.2">
      <c r="A45" s="34">
        <v>42503</v>
      </c>
      <c r="B45" s="34"/>
      <c r="C45" s="35" t="s">
        <v>646</v>
      </c>
      <c r="D45" s="36" t="s">
        <v>70</v>
      </c>
      <c r="E45" s="37"/>
      <c r="F45" s="41"/>
      <c r="G45" s="38">
        <v>3000</v>
      </c>
      <c r="H45" s="38"/>
      <c r="I45" s="46">
        <f t="shared" ca="1" si="0"/>
        <v>157257.03999999966</v>
      </c>
      <c r="N45" s="8"/>
    </row>
    <row r="46" spans="1:14" ht="12.75" x14ac:dyDescent="0.2">
      <c r="A46" s="34">
        <v>42503</v>
      </c>
      <c r="B46" s="34"/>
      <c r="C46" s="41" t="s">
        <v>647</v>
      </c>
      <c r="D46" s="36" t="s">
        <v>75</v>
      </c>
      <c r="E46" s="37"/>
      <c r="F46" s="41"/>
      <c r="G46" s="38">
        <v>3112.38</v>
      </c>
      <c r="H46" s="38"/>
      <c r="I46" s="46">
        <f t="shared" ca="1" si="0"/>
        <v>154144.65999999965</v>
      </c>
      <c r="N46" s="8"/>
    </row>
    <row r="47" spans="1:14" ht="12.75" x14ac:dyDescent="0.2">
      <c r="A47" s="34">
        <v>42503</v>
      </c>
      <c r="B47" s="34"/>
      <c r="C47" s="41" t="s">
        <v>648</v>
      </c>
      <c r="D47" s="42" t="s">
        <v>610</v>
      </c>
      <c r="E47" s="37"/>
      <c r="F47" s="35"/>
      <c r="G47" s="38">
        <v>2655</v>
      </c>
      <c r="H47" s="38"/>
      <c r="I47" s="46">
        <f t="shared" ca="1" si="0"/>
        <v>151489.65999999965</v>
      </c>
      <c r="N47" s="8"/>
    </row>
    <row r="48" spans="1:14" s="23" customFormat="1" ht="12.75" x14ac:dyDescent="0.2">
      <c r="A48" s="34">
        <v>42503</v>
      </c>
      <c r="B48" s="34"/>
      <c r="C48" s="35" t="s">
        <v>649</v>
      </c>
      <c r="D48" s="36" t="s">
        <v>279</v>
      </c>
      <c r="E48" s="37"/>
      <c r="F48" s="35"/>
      <c r="G48" s="38">
        <v>1152.2</v>
      </c>
      <c r="H48" s="38"/>
      <c r="I48" s="46">
        <f t="shared" ca="1" si="0"/>
        <v>150337.45999999964</v>
      </c>
      <c r="K48" s="25"/>
      <c r="N48" s="8"/>
    </row>
    <row r="49" spans="1:14" ht="12.75" x14ac:dyDescent="0.2">
      <c r="A49" s="34">
        <v>42503</v>
      </c>
      <c r="B49" s="34"/>
      <c r="C49" s="35" t="s">
        <v>650</v>
      </c>
      <c r="D49" s="36" t="s">
        <v>611</v>
      </c>
      <c r="E49" s="37"/>
      <c r="F49" s="35"/>
      <c r="G49" s="38">
        <v>528.35</v>
      </c>
      <c r="H49" s="38"/>
      <c r="I49" s="46">
        <f t="shared" ca="1" si="0"/>
        <v>149809.10999999964</v>
      </c>
      <c r="N49" s="8"/>
    </row>
    <row r="50" spans="1:14" ht="12.75" x14ac:dyDescent="0.2">
      <c r="A50" s="34">
        <v>42503</v>
      </c>
      <c r="B50" s="34"/>
      <c r="C50" s="35" t="s">
        <v>651</v>
      </c>
      <c r="D50" s="36" t="s">
        <v>612</v>
      </c>
      <c r="E50" s="37"/>
      <c r="F50" s="35"/>
      <c r="G50" s="38">
        <v>978.1</v>
      </c>
      <c r="H50" s="38"/>
      <c r="I50" s="46">
        <f t="shared" ca="1" si="0"/>
        <v>148831.00999999963</v>
      </c>
      <c r="N50" s="8"/>
    </row>
    <row r="51" spans="1:14" ht="12.75" x14ac:dyDescent="0.2">
      <c r="A51" s="34">
        <v>42503</v>
      </c>
      <c r="B51" s="34"/>
      <c r="C51" s="35" t="s">
        <v>652</v>
      </c>
      <c r="D51" s="36" t="s">
        <v>612</v>
      </c>
      <c r="E51" s="37"/>
      <c r="F51" s="35"/>
      <c r="G51" s="38">
        <v>1656.4</v>
      </c>
      <c r="H51" s="38"/>
      <c r="I51" s="46">
        <f t="shared" ca="1" si="0"/>
        <v>147174.60999999964</v>
      </c>
      <c r="N51" s="8"/>
    </row>
    <row r="52" spans="1:14" ht="12.75" x14ac:dyDescent="0.2">
      <c r="A52" s="34">
        <v>42503</v>
      </c>
      <c r="B52" s="34"/>
      <c r="C52" s="35" t="s">
        <v>653</v>
      </c>
      <c r="D52" s="51" t="s">
        <v>612</v>
      </c>
      <c r="E52" s="43"/>
      <c r="F52" s="44"/>
      <c r="G52" s="38">
        <v>553.9</v>
      </c>
      <c r="H52" s="45"/>
      <c r="I52" s="46">
        <f t="shared" ca="1" si="0"/>
        <v>146620.70999999964</v>
      </c>
      <c r="N52" s="8"/>
    </row>
    <row r="53" spans="1:14" ht="12.75" x14ac:dyDescent="0.2">
      <c r="A53" s="34">
        <v>42503</v>
      </c>
      <c r="B53" s="34"/>
      <c r="C53" s="44" t="s">
        <v>654</v>
      </c>
      <c r="D53" s="42" t="s">
        <v>612</v>
      </c>
      <c r="E53" s="37"/>
      <c r="F53" s="41"/>
      <c r="G53" s="38">
        <v>14</v>
      </c>
      <c r="H53" s="38"/>
      <c r="I53" s="46">
        <f t="shared" ca="1" si="0"/>
        <v>146606.70999999964</v>
      </c>
      <c r="N53" s="8"/>
    </row>
    <row r="54" spans="1:14" ht="12.75" x14ac:dyDescent="0.2">
      <c r="A54" s="56">
        <v>42503</v>
      </c>
      <c r="B54" s="34"/>
      <c r="C54" s="41" t="s">
        <v>655</v>
      </c>
      <c r="D54" s="36" t="s">
        <v>255</v>
      </c>
      <c r="E54" s="37"/>
      <c r="F54" s="35"/>
      <c r="G54" s="47">
        <v>149.88</v>
      </c>
      <c r="H54" s="47"/>
      <c r="I54" s="46">
        <f t="shared" ca="1" si="0"/>
        <v>146456.82999999964</v>
      </c>
      <c r="N54" s="8"/>
    </row>
    <row r="55" spans="1:14" ht="12.75" x14ac:dyDescent="0.2">
      <c r="A55" s="34">
        <v>42503</v>
      </c>
      <c r="B55" s="34"/>
      <c r="C55" s="41" t="s">
        <v>656</v>
      </c>
      <c r="D55" s="42" t="s">
        <v>613</v>
      </c>
      <c r="E55" s="37"/>
      <c r="F55" s="35"/>
      <c r="G55" s="38">
        <v>650</v>
      </c>
      <c r="H55" s="38"/>
      <c r="I55" s="46">
        <f t="shared" ca="1" si="0"/>
        <v>145806.82999999964</v>
      </c>
      <c r="N55" s="8"/>
    </row>
    <row r="56" spans="1:14" ht="12.75" x14ac:dyDescent="0.2">
      <c r="A56" s="34">
        <v>42503</v>
      </c>
      <c r="B56" s="34"/>
      <c r="C56" s="35" t="s">
        <v>657</v>
      </c>
      <c r="D56" s="36" t="s">
        <v>80</v>
      </c>
      <c r="E56" s="37"/>
      <c r="F56" s="35"/>
      <c r="G56" s="38">
        <v>810</v>
      </c>
      <c r="H56" s="38"/>
      <c r="I56" s="46">
        <f t="shared" ca="1" si="0"/>
        <v>144996.82999999964</v>
      </c>
      <c r="N56" s="8"/>
    </row>
    <row r="57" spans="1:14" ht="12.75" x14ac:dyDescent="0.2">
      <c r="A57" s="34">
        <v>42503</v>
      </c>
      <c r="B57" s="34"/>
      <c r="C57" s="35" t="s">
        <v>658</v>
      </c>
      <c r="D57" s="36" t="s">
        <v>614</v>
      </c>
      <c r="E57" s="37"/>
      <c r="F57" s="35"/>
      <c r="G57" s="38">
        <v>270</v>
      </c>
      <c r="H57" s="38"/>
      <c r="I57" s="46">
        <f t="shared" ca="1" si="0"/>
        <v>144726.82999999964</v>
      </c>
      <c r="N57" s="8"/>
    </row>
    <row r="58" spans="1:14" ht="12.75" x14ac:dyDescent="0.2">
      <c r="A58" s="34">
        <v>42503</v>
      </c>
      <c r="B58" s="34"/>
      <c r="C58" s="35" t="s">
        <v>659</v>
      </c>
      <c r="D58" s="36" t="s">
        <v>615</v>
      </c>
      <c r="E58" s="37"/>
      <c r="F58" s="35"/>
      <c r="G58" s="38">
        <v>180</v>
      </c>
      <c r="H58" s="38"/>
      <c r="I58" s="46">
        <f t="shared" ca="1" si="0"/>
        <v>144546.82999999964</v>
      </c>
      <c r="N58" s="8"/>
    </row>
    <row r="59" spans="1:14" ht="25.5" x14ac:dyDescent="0.2">
      <c r="A59" s="34">
        <v>42503</v>
      </c>
      <c r="B59" s="34"/>
      <c r="C59" s="35" t="s">
        <v>660</v>
      </c>
      <c r="D59" s="36" t="s">
        <v>78</v>
      </c>
      <c r="E59" s="37"/>
      <c r="F59" s="35"/>
      <c r="G59" s="38">
        <v>4263.6499999999996</v>
      </c>
      <c r="H59" s="38"/>
      <c r="I59" s="46">
        <f t="shared" ca="1" si="0"/>
        <v>140283.17999999964</v>
      </c>
      <c r="N59" s="8"/>
    </row>
    <row r="60" spans="1:14" ht="12.75" x14ac:dyDescent="0.2">
      <c r="A60" s="34">
        <v>42503</v>
      </c>
      <c r="B60" s="34"/>
      <c r="C60" s="35" t="s">
        <v>661</v>
      </c>
      <c r="D60" s="36" t="s">
        <v>82</v>
      </c>
      <c r="E60" s="37"/>
      <c r="F60" s="35"/>
      <c r="G60" s="38">
        <v>560</v>
      </c>
      <c r="H60" s="38"/>
      <c r="I60" s="46">
        <f t="shared" ca="1" si="0"/>
        <v>139723.17999999964</v>
      </c>
      <c r="N60" s="8"/>
    </row>
    <row r="61" spans="1:14" ht="12.75" x14ac:dyDescent="0.2">
      <c r="A61" s="34">
        <v>42503</v>
      </c>
      <c r="B61" s="34"/>
      <c r="C61" s="35" t="s">
        <v>662</v>
      </c>
      <c r="D61" s="36" t="s">
        <v>616</v>
      </c>
      <c r="E61" s="37"/>
      <c r="F61" s="35"/>
      <c r="G61" s="38">
        <v>182.32</v>
      </c>
      <c r="H61" s="38"/>
      <c r="I61" s="46">
        <f t="shared" ca="1" si="0"/>
        <v>139540.85999999964</v>
      </c>
      <c r="N61" s="8"/>
    </row>
    <row r="62" spans="1:14" ht="12.75" x14ac:dyDescent="0.2">
      <c r="A62" s="34">
        <v>42503</v>
      </c>
      <c r="B62" s="34"/>
      <c r="C62" s="35" t="s">
        <v>663</v>
      </c>
      <c r="D62" s="36" t="s">
        <v>283</v>
      </c>
      <c r="E62" s="37"/>
      <c r="F62" s="35"/>
      <c r="G62" s="38">
        <v>4612.55</v>
      </c>
      <c r="H62" s="38"/>
      <c r="I62" s="46">
        <f t="shared" ca="1" si="0"/>
        <v>134928.30999999965</v>
      </c>
      <c r="N62" s="8"/>
    </row>
    <row r="63" spans="1:14" ht="12.75" x14ac:dyDescent="0.2">
      <c r="A63" s="34">
        <v>42503</v>
      </c>
      <c r="B63" s="34"/>
      <c r="C63" s="35" t="s">
        <v>664</v>
      </c>
      <c r="D63" s="36" t="s">
        <v>617</v>
      </c>
      <c r="E63" s="37"/>
      <c r="F63" s="35"/>
      <c r="G63" s="38">
        <v>126</v>
      </c>
      <c r="H63" s="38"/>
      <c r="I63" s="46">
        <f t="shared" ca="1" si="0"/>
        <v>134802.30999999965</v>
      </c>
      <c r="N63" s="8"/>
    </row>
    <row r="64" spans="1:14" ht="25.5" x14ac:dyDescent="0.2">
      <c r="A64" s="34">
        <v>42503</v>
      </c>
      <c r="B64" s="34"/>
      <c r="C64" s="35" t="s">
        <v>665</v>
      </c>
      <c r="D64" s="36" t="s">
        <v>618</v>
      </c>
      <c r="E64" s="37"/>
      <c r="F64" s="35"/>
      <c r="G64" s="38">
        <v>2000</v>
      </c>
      <c r="H64" s="38"/>
      <c r="I64" s="46">
        <f t="shared" ca="1" si="0"/>
        <v>132802.30999999965</v>
      </c>
      <c r="N64" s="8"/>
    </row>
    <row r="65" spans="1:14" ht="12.75" x14ac:dyDescent="0.2">
      <c r="A65" s="34">
        <v>42503</v>
      </c>
      <c r="B65" s="34"/>
      <c r="C65" s="41" t="s">
        <v>666</v>
      </c>
      <c r="D65" s="42" t="s">
        <v>619</v>
      </c>
      <c r="E65" s="37"/>
      <c r="F65" s="35"/>
      <c r="G65" s="38">
        <v>1000</v>
      </c>
      <c r="H65" s="38"/>
      <c r="I65" s="46">
        <f t="shared" ca="1" si="0"/>
        <v>131802.30999999965</v>
      </c>
      <c r="N65" s="8"/>
    </row>
    <row r="66" spans="1:14" ht="12.75" x14ac:dyDescent="0.2">
      <c r="A66" s="34">
        <v>42503</v>
      </c>
      <c r="B66" s="34"/>
      <c r="C66" s="35" t="s">
        <v>667</v>
      </c>
      <c r="D66" s="36" t="s">
        <v>248</v>
      </c>
      <c r="E66" s="37"/>
      <c r="F66" s="41"/>
      <c r="G66" s="38">
        <v>1000</v>
      </c>
      <c r="H66" s="38"/>
      <c r="I66" s="46">
        <f t="shared" ca="1" si="0"/>
        <v>130802.30999999965</v>
      </c>
      <c r="N66" s="8"/>
    </row>
    <row r="67" spans="1:14" ht="12.75" x14ac:dyDescent="0.2">
      <c r="A67" s="34">
        <v>42503</v>
      </c>
      <c r="B67" s="34"/>
      <c r="C67" s="35" t="s">
        <v>668</v>
      </c>
      <c r="D67" s="36" t="s">
        <v>245</v>
      </c>
      <c r="E67" s="37"/>
      <c r="F67" s="35"/>
      <c r="G67" s="38">
        <v>1000</v>
      </c>
      <c r="H67" s="38"/>
      <c r="I67" s="46">
        <f t="shared" ca="1" si="0"/>
        <v>129802.30999999965</v>
      </c>
      <c r="N67" s="8"/>
    </row>
    <row r="68" spans="1:14" ht="12.75" x14ac:dyDescent="0.2">
      <c r="A68" s="34">
        <v>42503</v>
      </c>
      <c r="B68" s="34"/>
      <c r="C68" s="35" t="s">
        <v>669</v>
      </c>
      <c r="D68" s="36" t="s">
        <v>620</v>
      </c>
      <c r="E68" s="37"/>
      <c r="F68" s="35"/>
      <c r="G68" s="38">
        <v>1000</v>
      </c>
      <c r="H68" s="38"/>
      <c r="I68" s="46">
        <f t="shared" ca="1" si="0"/>
        <v>128802.30999999965</v>
      </c>
      <c r="N68" s="8"/>
    </row>
    <row r="69" spans="1:14" ht="12.75" x14ac:dyDescent="0.2">
      <c r="A69" s="34">
        <v>42503</v>
      </c>
      <c r="B69" s="34"/>
      <c r="C69" s="35" t="s">
        <v>670</v>
      </c>
      <c r="D69" s="36" t="s">
        <v>28</v>
      </c>
      <c r="E69" s="37"/>
      <c r="F69" s="35"/>
      <c r="G69" s="38">
        <v>15000</v>
      </c>
      <c r="H69" s="38"/>
      <c r="I69" s="46">
        <f t="shared" ca="1" si="0"/>
        <v>113802.30999999965</v>
      </c>
      <c r="N69" s="8"/>
    </row>
    <row r="70" spans="1:14" ht="12.75" x14ac:dyDescent="0.2">
      <c r="A70" s="34">
        <v>42503</v>
      </c>
      <c r="B70" s="34"/>
      <c r="C70" s="41" t="s">
        <v>671</v>
      </c>
      <c r="D70" s="42" t="s">
        <v>621</v>
      </c>
      <c r="E70" s="37"/>
      <c r="F70" s="35"/>
      <c r="G70" s="47">
        <v>11880</v>
      </c>
      <c r="H70" s="47"/>
      <c r="I70" s="46">
        <f t="shared" ca="1" si="0"/>
        <v>101922.30999999965</v>
      </c>
      <c r="N70" s="8"/>
    </row>
    <row r="71" spans="1:14" ht="12.75" x14ac:dyDescent="0.2">
      <c r="A71" s="34">
        <v>42503</v>
      </c>
      <c r="B71" s="34"/>
      <c r="C71" s="41" t="s">
        <v>672</v>
      </c>
      <c r="D71" s="42" t="s">
        <v>622</v>
      </c>
      <c r="E71" s="37"/>
      <c r="F71" s="35"/>
      <c r="G71" s="47">
        <v>72.099999999999994</v>
      </c>
      <c r="H71" s="47"/>
      <c r="I71" s="46">
        <f t="shared" ca="1" si="0"/>
        <v>101850.20999999964</v>
      </c>
      <c r="N71" s="8"/>
    </row>
    <row r="72" spans="1:14" ht="25.5" x14ac:dyDescent="0.2">
      <c r="A72" s="34">
        <v>42503</v>
      </c>
      <c r="B72" s="34"/>
      <c r="C72" s="41" t="s">
        <v>673</v>
      </c>
      <c r="D72" s="42" t="s">
        <v>52</v>
      </c>
      <c r="E72" s="37"/>
      <c r="F72" s="35"/>
      <c r="G72" s="47">
        <v>16540</v>
      </c>
      <c r="H72" s="47"/>
      <c r="I72" s="46">
        <f t="shared" ca="1" si="0"/>
        <v>85310.209999999643</v>
      </c>
      <c r="N72" s="8"/>
    </row>
    <row r="73" spans="1:14" ht="12.75" x14ac:dyDescent="0.2">
      <c r="A73" s="34">
        <v>42503</v>
      </c>
      <c r="B73" s="34"/>
      <c r="C73" s="41" t="s">
        <v>674</v>
      </c>
      <c r="D73" s="42" t="s">
        <v>165</v>
      </c>
      <c r="E73" s="37"/>
      <c r="F73" s="35"/>
      <c r="G73" s="47">
        <v>14700</v>
      </c>
      <c r="H73" s="47"/>
      <c r="I73" s="46">
        <f t="shared" ca="1" si="0"/>
        <v>70610.209999999643</v>
      </c>
      <c r="N73" s="8"/>
    </row>
    <row r="74" spans="1:14" ht="12.75" x14ac:dyDescent="0.2">
      <c r="A74" s="34">
        <v>42503</v>
      </c>
      <c r="B74" s="34"/>
      <c r="C74" s="41" t="s">
        <v>675</v>
      </c>
      <c r="D74" s="42" t="s">
        <v>431</v>
      </c>
      <c r="E74" s="37"/>
      <c r="F74" s="35"/>
      <c r="G74" s="47">
        <v>13419.6</v>
      </c>
      <c r="H74" s="47"/>
      <c r="I74" s="46">
        <f t="shared" ca="1" si="0"/>
        <v>57190.609999999644</v>
      </c>
      <c r="N74" s="8"/>
    </row>
    <row r="75" spans="1:14" ht="12.75" x14ac:dyDescent="0.2">
      <c r="A75" s="34">
        <v>42506</v>
      </c>
      <c r="B75" s="34"/>
      <c r="C75" s="41" t="s">
        <v>676</v>
      </c>
      <c r="D75" s="42" t="s">
        <v>282</v>
      </c>
      <c r="E75" s="43"/>
      <c r="F75" s="35"/>
      <c r="G75" s="47">
        <v>39856</v>
      </c>
      <c r="H75" s="47"/>
      <c r="I75" s="46">
        <f t="shared" ca="1" si="0"/>
        <v>17334.609999999644</v>
      </c>
      <c r="N75" s="8"/>
    </row>
    <row r="76" spans="1:14" ht="12.75" x14ac:dyDescent="0.2">
      <c r="A76" s="34">
        <v>42506</v>
      </c>
      <c r="B76" s="34"/>
      <c r="C76" s="41" t="s">
        <v>677</v>
      </c>
      <c r="D76" s="42" t="s">
        <v>529</v>
      </c>
      <c r="E76" s="37"/>
      <c r="F76" s="35"/>
      <c r="G76" s="47">
        <v>142500</v>
      </c>
      <c r="H76" s="47"/>
      <c r="I76" s="46">
        <f t="shared" ca="1" si="0"/>
        <v>-125165.39000000036</v>
      </c>
      <c r="K76" s="9">
        <f>SUM(G22:G74)</f>
        <v>152524.6</v>
      </c>
      <c r="N76" s="8"/>
    </row>
    <row r="77" spans="1:14" ht="12.75" x14ac:dyDescent="0.2">
      <c r="A77" s="34">
        <v>42510</v>
      </c>
      <c r="B77" s="34"/>
      <c r="C77" s="41" t="s">
        <v>8</v>
      </c>
      <c r="D77" s="42" t="s">
        <v>705</v>
      </c>
      <c r="E77" s="37" t="s">
        <v>383</v>
      </c>
      <c r="F77" s="41"/>
      <c r="G77" s="47"/>
      <c r="H77" s="47">
        <v>1000000</v>
      </c>
      <c r="I77" s="46">
        <f t="shared" ca="1" si="0"/>
        <v>874834.60999999964</v>
      </c>
      <c r="N77" s="8"/>
    </row>
    <row r="78" spans="1:14" ht="12.75" x14ac:dyDescent="0.2">
      <c r="A78" s="34">
        <v>42506</v>
      </c>
      <c r="B78" s="34"/>
      <c r="C78" s="41" t="s">
        <v>684</v>
      </c>
      <c r="D78" s="42" t="s">
        <v>678</v>
      </c>
      <c r="E78" s="37"/>
      <c r="F78" s="35"/>
      <c r="G78" s="47">
        <v>5700</v>
      </c>
      <c r="H78" s="47"/>
      <c r="I78" s="46">
        <f t="shared" ca="1" si="0"/>
        <v>869134.60999999964</v>
      </c>
      <c r="N78" s="8"/>
    </row>
    <row r="79" spans="1:14" ht="12.75" x14ac:dyDescent="0.2">
      <c r="A79" s="34">
        <v>42508</v>
      </c>
      <c r="B79" s="34"/>
      <c r="C79" s="41" t="s">
        <v>685</v>
      </c>
      <c r="D79" s="42" t="s">
        <v>49</v>
      </c>
      <c r="E79" s="37"/>
      <c r="F79" s="35"/>
      <c r="G79" s="47">
        <v>2862</v>
      </c>
      <c r="H79" s="47"/>
      <c r="I79" s="46">
        <f t="shared" ca="1" si="0"/>
        <v>866272.60999999964</v>
      </c>
      <c r="N79" s="8"/>
    </row>
    <row r="80" spans="1:14" ht="12.75" x14ac:dyDescent="0.2">
      <c r="A80" s="34">
        <v>42508</v>
      </c>
      <c r="B80" s="34"/>
      <c r="C80" s="41" t="s">
        <v>686</v>
      </c>
      <c r="D80" s="42" t="s">
        <v>431</v>
      </c>
      <c r="E80" s="37"/>
      <c r="F80" s="35"/>
      <c r="G80" s="47">
        <v>1083.82</v>
      </c>
      <c r="H80" s="47"/>
      <c r="I80" s="46">
        <f t="shared" ca="1" si="0"/>
        <v>865188.78999999969</v>
      </c>
      <c r="N80" s="8"/>
    </row>
    <row r="81" spans="1:14" ht="12.75" x14ac:dyDescent="0.2">
      <c r="A81" s="34">
        <v>42508</v>
      </c>
      <c r="B81" s="34"/>
      <c r="C81" s="41" t="s">
        <v>687</v>
      </c>
      <c r="D81" s="42" t="s">
        <v>679</v>
      </c>
      <c r="E81" s="37"/>
      <c r="F81" s="35"/>
      <c r="G81" s="47">
        <v>18</v>
      </c>
      <c r="H81" s="47"/>
      <c r="I81" s="46">
        <f t="shared" ca="1" si="0"/>
        <v>865170.78999999969</v>
      </c>
      <c r="N81" s="8"/>
    </row>
    <row r="82" spans="1:14" ht="12.75" x14ac:dyDescent="0.2">
      <c r="A82" s="34">
        <v>42508</v>
      </c>
      <c r="B82" s="34"/>
      <c r="C82" s="41" t="s">
        <v>688</v>
      </c>
      <c r="D82" s="42" t="s">
        <v>283</v>
      </c>
      <c r="E82" s="37"/>
      <c r="F82" s="35"/>
      <c r="G82" s="47">
        <v>3286</v>
      </c>
      <c r="H82" s="47"/>
      <c r="I82" s="46">
        <f t="shared" ca="1" si="0"/>
        <v>861884.78999999969</v>
      </c>
      <c r="N82" s="8"/>
    </row>
    <row r="83" spans="1:14" ht="12.75" x14ac:dyDescent="0.2">
      <c r="A83" s="34">
        <v>42508</v>
      </c>
      <c r="B83" s="34"/>
      <c r="C83" s="41" t="s">
        <v>689</v>
      </c>
      <c r="D83" s="42" t="s">
        <v>251</v>
      </c>
      <c r="E83" s="37"/>
      <c r="F83" s="41"/>
      <c r="G83" s="47">
        <v>339.2</v>
      </c>
      <c r="H83" s="47"/>
      <c r="I83" s="46">
        <f t="shared" ca="1" si="0"/>
        <v>861545.58999999973</v>
      </c>
      <c r="N83" s="8"/>
    </row>
    <row r="84" spans="1:14" ht="12.75" x14ac:dyDescent="0.2">
      <c r="A84" s="34">
        <v>42508</v>
      </c>
      <c r="B84" s="34"/>
      <c r="C84" s="41" t="s">
        <v>690</v>
      </c>
      <c r="D84" s="42" t="s">
        <v>460</v>
      </c>
      <c r="E84" s="37"/>
      <c r="F84" s="35"/>
      <c r="G84" s="47">
        <v>255.5</v>
      </c>
      <c r="H84" s="47"/>
      <c r="I84" s="46">
        <f t="shared" ca="1" si="0"/>
        <v>861290.08999999973</v>
      </c>
      <c r="N84" s="8"/>
    </row>
    <row r="85" spans="1:14" ht="12.75" x14ac:dyDescent="0.2">
      <c r="A85" s="34">
        <v>42508</v>
      </c>
      <c r="B85" s="34"/>
      <c r="C85" s="41" t="s">
        <v>691</v>
      </c>
      <c r="D85" s="42" t="s">
        <v>269</v>
      </c>
      <c r="E85" s="37"/>
      <c r="F85" s="35"/>
      <c r="G85" s="47">
        <v>3000</v>
      </c>
      <c r="H85" s="47"/>
      <c r="I85" s="46">
        <f t="shared" ca="1" si="0"/>
        <v>858290.08999999973</v>
      </c>
      <c r="N85" s="8"/>
    </row>
    <row r="86" spans="1:14" ht="12.75" x14ac:dyDescent="0.2">
      <c r="A86" s="34">
        <v>42508</v>
      </c>
      <c r="B86" s="34"/>
      <c r="C86" s="41" t="s">
        <v>692</v>
      </c>
      <c r="D86" s="42" t="s">
        <v>61</v>
      </c>
      <c r="E86" s="37"/>
      <c r="F86" s="35"/>
      <c r="G86" s="47">
        <v>270</v>
      </c>
      <c r="H86" s="47"/>
      <c r="I86" s="46">
        <f t="shared" ca="1" si="0"/>
        <v>858020.08999999973</v>
      </c>
      <c r="N86" s="8"/>
    </row>
    <row r="87" spans="1:14" ht="12.75" x14ac:dyDescent="0.2">
      <c r="A87" s="34">
        <v>42508</v>
      </c>
      <c r="B87" s="34"/>
      <c r="C87" s="41" t="s">
        <v>693</v>
      </c>
      <c r="D87" s="42" t="s">
        <v>680</v>
      </c>
      <c r="E87" s="43"/>
      <c r="F87" s="35"/>
      <c r="G87" s="47">
        <v>214.8</v>
      </c>
      <c r="H87" s="47"/>
      <c r="I87" s="46">
        <f t="shared" ca="1" si="0"/>
        <v>857805.28999999969</v>
      </c>
      <c r="N87" s="8"/>
    </row>
    <row r="88" spans="1:14" ht="12.75" x14ac:dyDescent="0.2">
      <c r="A88" s="34">
        <v>42508</v>
      </c>
      <c r="B88" s="34"/>
      <c r="C88" s="41" t="s">
        <v>694</v>
      </c>
      <c r="D88" s="42" t="s">
        <v>67</v>
      </c>
      <c r="E88" s="43"/>
      <c r="F88" s="35"/>
      <c r="G88" s="47">
        <v>5.6</v>
      </c>
      <c r="H88" s="47"/>
      <c r="I88" s="46">
        <f t="shared" ca="1" si="0"/>
        <v>857799.68999999971</v>
      </c>
      <c r="L88" s="9"/>
      <c r="N88" s="8"/>
    </row>
    <row r="89" spans="1:14" ht="12.75" x14ac:dyDescent="0.2">
      <c r="A89" s="34">
        <v>42508</v>
      </c>
      <c r="B89" s="34"/>
      <c r="C89" s="41" t="s">
        <v>695</v>
      </c>
      <c r="D89" s="42" t="s">
        <v>681</v>
      </c>
      <c r="E89" s="43"/>
      <c r="F89" s="35"/>
      <c r="G89" s="47">
        <v>1988.03</v>
      </c>
      <c r="H89" s="47"/>
      <c r="I89" s="46">
        <f t="shared" ca="1" si="0"/>
        <v>855811.65999999968</v>
      </c>
      <c r="L89" s="9"/>
      <c r="N89" s="8"/>
    </row>
    <row r="90" spans="1:14" ht="12.75" x14ac:dyDescent="0.2">
      <c r="A90" s="34">
        <v>42508</v>
      </c>
      <c r="B90" s="34"/>
      <c r="C90" s="41" t="s">
        <v>696</v>
      </c>
      <c r="D90" s="42" t="s">
        <v>611</v>
      </c>
      <c r="E90" s="43"/>
      <c r="F90" s="35"/>
      <c r="G90" s="47">
        <v>902.95</v>
      </c>
      <c r="H90" s="47"/>
      <c r="I90" s="46">
        <f t="shared" ca="1" si="0"/>
        <v>854908.70999999973</v>
      </c>
      <c r="N90" s="8"/>
    </row>
    <row r="91" spans="1:14" ht="12.75" x14ac:dyDescent="0.2">
      <c r="A91" s="34">
        <v>42508</v>
      </c>
      <c r="B91" s="34"/>
      <c r="C91" s="41" t="s">
        <v>697</v>
      </c>
      <c r="D91" s="42" t="s">
        <v>80</v>
      </c>
      <c r="E91" s="43"/>
      <c r="F91" s="35"/>
      <c r="G91" s="47">
        <v>540</v>
      </c>
      <c r="H91" s="47"/>
      <c r="I91" s="46">
        <f t="shared" ca="1" si="0"/>
        <v>854368.70999999973</v>
      </c>
      <c r="N91" s="8"/>
    </row>
    <row r="92" spans="1:14" ht="12.75" x14ac:dyDescent="0.2">
      <c r="A92" s="34">
        <v>42508</v>
      </c>
      <c r="B92" s="34"/>
      <c r="C92" s="41" t="s">
        <v>698</v>
      </c>
      <c r="D92" s="42" t="s">
        <v>179</v>
      </c>
      <c r="E92" s="43"/>
      <c r="F92" s="35"/>
      <c r="G92" s="47">
        <v>117.15</v>
      </c>
      <c r="H92" s="47"/>
      <c r="I92" s="46">
        <f t="shared" ca="1" si="0"/>
        <v>854251.55999999971</v>
      </c>
      <c r="N92" s="8"/>
    </row>
    <row r="93" spans="1:14" ht="12.75" x14ac:dyDescent="0.2">
      <c r="A93" s="34">
        <v>42508</v>
      </c>
      <c r="B93" s="34"/>
      <c r="C93" s="41" t="s">
        <v>699</v>
      </c>
      <c r="D93" s="42" t="s">
        <v>616</v>
      </c>
      <c r="E93" s="43"/>
      <c r="F93" s="35"/>
      <c r="G93" s="47">
        <v>3127</v>
      </c>
      <c r="H93" s="47"/>
      <c r="I93" s="46">
        <f t="shared" ca="1" si="0"/>
        <v>851124.55999999971</v>
      </c>
      <c r="N93" s="8"/>
    </row>
    <row r="94" spans="1:14" ht="12.75" x14ac:dyDescent="0.2">
      <c r="A94" s="34">
        <v>42508</v>
      </c>
      <c r="B94" s="34"/>
      <c r="C94" s="41" t="s">
        <v>700</v>
      </c>
      <c r="D94" s="42" t="s">
        <v>75</v>
      </c>
      <c r="E94" s="43"/>
      <c r="F94" s="35"/>
      <c r="G94" s="47">
        <v>419.83</v>
      </c>
      <c r="H94" s="47"/>
      <c r="I94" s="46">
        <f t="shared" ca="1" si="0"/>
        <v>850704.72999999975</v>
      </c>
      <c r="N94" s="8"/>
    </row>
    <row r="95" spans="1:14" ht="12.75" x14ac:dyDescent="0.2">
      <c r="A95" s="34">
        <v>42508</v>
      </c>
      <c r="B95" s="34"/>
      <c r="C95" s="41" t="s">
        <v>701</v>
      </c>
      <c r="D95" s="42" t="s">
        <v>682</v>
      </c>
      <c r="E95" s="43"/>
      <c r="F95" s="35"/>
      <c r="G95" s="47">
        <v>465</v>
      </c>
      <c r="H95" s="47"/>
      <c r="I95" s="46">
        <f t="shared" ca="1" si="0"/>
        <v>850239.72999999975</v>
      </c>
      <c r="N95" s="8"/>
    </row>
    <row r="96" spans="1:14" ht="25.5" x14ac:dyDescent="0.2">
      <c r="A96" s="34">
        <v>42510</v>
      </c>
      <c r="B96" s="34"/>
      <c r="C96" s="41" t="s">
        <v>702</v>
      </c>
      <c r="D96" s="42" t="s">
        <v>52</v>
      </c>
      <c r="E96" s="43"/>
      <c r="F96" s="35"/>
      <c r="G96" s="47">
        <v>131467</v>
      </c>
      <c r="H96" s="47"/>
      <c r="I96" s="46">
        <f t="shared" ca="1" si="0"/>
        <v>718772.72999999975</v>
      </c>
      <c r="N96" s="8"/>
    </row>
    <row r="97" spans="1:14" ht="12.75" x14ac:dyDescent="0.2">
      <c r="A97" s="34">
        <v>42510</v>
      </c>
      <c r="B97" s="34"/>
      <c r="C97" s="41" t="s">
        <v>703</v>
      </c>
      <c r="D97" s="42" t="s">
        <v>267</v>
      </c>
      <c r="E97" s="43"/>
      <c r="F97" s="35"/>
      <c r="G97" s="47">
        <v>12990.5</v>
      </c>
      <c r="H97" s="47"/>
      <c r="I97" s="46">
        <f t="shared" ca="1" si="0"/>
        <v>705782.22999999975</v>
      </c>
      <c r="N97" s="8"/>
    </row>
    <row r="98" spans="1:14" ht="25.5" x14ac:dyDescent="0.2">
      <c r="A98" s="34">
        <v>42510</v>
      </c>
      <c r="B98" s="34"/>
      <c r="C98" s="41" t="s">
        <v>704</v>
      </c>
      <c r="D98" s="42" t="s">
        <v>167</v>
      </c>
      <c r="E98" s="43"/>
      <c r="F98" s="35"/>
      <c r="G98" s="47">
        <v>1060</v>
      </c>
      <c r="H98" s="47"/>
      <c r="I98" s="46">
        <f t="shared" ca="1" si="0"/>
        <v>704722.22999999975</v>
      </c>
      <c r="N98" s="8"/>
    </row>
    <row r="99" spans="1:14" ht="12.75" x14ac:dyDescent="0.2">
      <c r="A99" s="34">
        <v>42509</v>
      </c>
      <c r="B99" s="34"/>
      <c r="C99" s="41" t="s">
        <v>225</v>
      </c>
      <c r="D99" s="42" t="s">
        <v>683</v>
      </c>
      <c r="E99" s="43"/>
      <c r="F99" s="35"/>
      <c r="G99" s="47">
        <v>17911.419999999998</v>
      </c>
      <c r="H99" s="47"/>
      <c r="I99" s="46">
        <f t="shared" ca="1" si="0"/>
        <v>686810.80999999971</v>
      </c>
      <c r="K99" s="9">
        <v>213000</v>
      </c>
      <c r="N99" s="8"/>
    </row>
    <row r="100" spans="1:14" ht="12.75" x14ac:dyDescent="0.2">
      <c r="A100" s="34">
        <v>42521</v>
      </c>
      <c r="B100" s="34"/>
      <c r="C100" s="41" t="s">
        <v>149</v>
      </c>
      <c r="D100" s="42" t="s">
        <v>171</v>
      </c>
      <c r="E100" s="43"/>
      <c r="F100" s="35"/>
      <c r="G100" s="47">
        <v>74966.14</v>
      </c>
      <c r="H100" s="47"/>
      <c r="I100" s="46">
        <f t="shared" ca="1" si="0"/>
        <v>611844.66999999969</v>
      </c>
      <c r="K100" s="9">
        <f ca="1">I99-K99</f>
        <v>473810.80999999971</v>
      </c>
      <c r="N100" s="8"/>
    </row>
    <row r="101" spans="1:14" ht="12.75" x14ac:dyDescent="0.2">
      <c r="A101" s="34">
        <v>42521</v>
      </c>
      <c r="B101" s="34"/>
      <c r="C101" s="41" t="s">
        <v>712</v>
      </c>
      <c r="D101" s="42" t="s">
        <v>172</v>
      </c>
      <c r="E101" s="43"/>
      <c r="F101" s="35"/>
      <c r="G101" s="47">
        <v>18954</v>
      </c>
      <c r="H101" s="47"/>
      <c r="I101" s="46">
        <f t="shared" ca="1" si="0"/>
        <v>592890.66999999969</v>
      </c>
      <c r="N101" s="8"/>
    </row>
    <row r="102" spans="1:14" ht="12.75" x14ac:dyDescent="0.2">
      <c r="A102" s="34">
        <v>42521</v>
      </c>
      <c r="B102" s="34"/>
      <c r="C102" s="41" t="s">
        <v>713</v>
      </c>
      <c r="D102" s="42" t="s">
        <v>173</v>
      </c>
      <c r="E102" s="43"/>
      <c r="F102" s="35"/>
      <c r="G102" s="47">
        <v>1143.5</v>
      </c>
      <c r="H102" s="47"/>
      <c r="I102" s="46">
        <f t="shared" ca="1" si="0"/>
        <v>591747.16999999969</v>
      </c>
      <c r="N102" s="8"/>
    </row>
    <row r="103" spans="1:14" ht="12.75" x14ac:dyDescent="0.2">
      <c r="A103" s="34">
        <v>42521</v>
      </c>
      <c r="B103" s="34"/>
      <c r="C103" s="41" t="s">
        <v>714</v>
      </c>
      <c r="D103" s="42" t="s">
        <v>28</v>
      </c>
      <c r="E103" s="43"/>
      <c r="F103" s="35"/>
      <c r="G103" s="47">
        <v>3854.9</v>
      </c>
      <c r="H103" s="47"/>
      <c r="I103" s="46">
        <f t="shared" ca="1" si="0"/>
        <v>587892.26999999967</v>
      </c>
      <c r="N103" s="8"/>
    </row>
    <row r="104" spans="1:14" ht="12.75" x14ac:dyDescent="0.2">
      <c r="A104" s="34">
        <v>42514</v>
      </c>
      <c r="B104" s="34"/>
      <c r="C104" s="41" t="s">
        <v>225</v>
      </c>
      <c r="D104" s="42" t="s">
        <v>464</v>
      </c>
      <c r="E104" s="43"/>
      <c r="F104" s="35"/>
      <c r="G104" s="47">
        <v>10882.34</v>
      </c>
      <c r="H104" s="47"/>
      <c r="I104" s="46">
        <f t="shared" ca="1" si="0"/>
        <v>577009.9299999997</v>
      </c>
      <c r="N104" s="8"/>
    </row>
    <row r="105" spans="1:14" ht="12.75" x14ac:dyDescent="0.2">
      <c r="A105" s="34">
        <v>42515</v>
      </c>
      <c r="B105" s="34"/>
      <c r="C105" s="41" t="s">
        <v>225</v>
      </c>
      <c r="D105" s="42" t="s">
        <v>706</v>
      </c>
      <c r="E105" s="43"/>
      <c r="F105" s="35"/>
      <c r="G105" s="100">
        <v>20429.96</v>
      </c>
      <c r="H105" s="47"/>
      <c r="I105" s="46">
        <f t="shared" ca="1" si="0"/>
        <v>556579.96999999974</v>
      </c>
      <c r="N105" s="8"/>
    </row>
    <row r="106" spans="1:14" ht="12.75" x14ac:dyDescent="0.2">
      <c r="A106" s="56">
        <v>42516</v>
      </c>
      <c r="B106" s="34"/>
      <c r="C106" s="41" t="s">
        <v>715</v>
      </c>
      <c r="D106" s="42" t="s">
        <v>261</v>
      </c>
      <c r="E106" s="43"/>
      <c r="F106" s="35"/>
      <c r="G106" s="47">
        <v>216</v>
      </c>
      <c r="H106" s="47"/>
      <c r="I106" s="46">
        <f t="shared" ca="1" si="0"/>
        <v>556363.96999999974</v>
      </c>
      <c r="N106" s="8"/>
    </row>
    <row r="107" spans="1:14" ht="12.75" x14ac:dyDescent="0.2">
      <c r="A107" s="56">
        <v>42516</v>
      </c>
      <c r="B107" s="34"/>
      <c r="C107" s="41" t="s">
        <v>716</v>
      </c>
      <c r="D107" s="42" t="s">
        <v>585</v>
      </c>
      <c r="E107" s="43"/>
      <c r="F107" s="35"/>
      <c r="G107" s="47">
        <v>5936</v>
      </c>
      <c r="H107" s="47"/>
      <c r="I107" s="46">
        <f t="shared" ca="1" si="0"/>
        <v>550427.96999999974</v>
      </c>
      <c r="N107" s="8"/>
    </row>
    <row r="108" spans="1:14" ht="12.75" x14ac:dyDescent="0.2">
      <c r="A108" s="56">
        <v>42516</v>
      </c>
      <c r="B108" s="34"/>
      <c r="C108" s="41" t="s">
        <v>717</v>
      </c>
      <c r="D108" s="42" t="s">
        <v>269</v>
      </c>
      <c r="E108" s="43"/>
      <c r="F108" s="35"/>
      <c r="G108" s="47">
        <v>5800</v>
      </c>
      <c r="H108" s="47"/>
      <c r="I108" s="46">
        <f t="shared" ref="I108:I145" ca="1" si="1">IF(AND(ISBLANK(G108),ISBLANK(H108))," - ",OFFSET(I108,-1,0,1,1)+H108-G108)</f>
        <v>544627.96999999974</v>
      </c>
      <c r="N108" s="8"/>
    </row>
    <row r="109" spans="1:14" ht="12.75" x14ac:dyDescent="0.2">
      <c r="A109" s="56">
        <v>42516</v>
      </c>
      <c r="B109" s="34"/>
      <c r="C109" s="41" t="s">
        <v>718</v>
      </c>
      <c r="D109" s="42" t="s">
        <v>460</v>
      </c>
      <c r="E109" s="43"/>
      <c r="F109" s="35"/>
      <c r="G109" s="47">
        <v>28</v>
      </c>
      <c r="H109" s="47"/>
      <c r="I109" s="46">
        <f t="shared" ca="1" si="1"/>
        <v>544599.96999999974</v>
      </c>
      <c r="N109" s="8"/>
    </row>
    <row r="110" spans="1:14" ht="12.75" x14ac:dyDescent="0.2">
      <c r="A110" s="56">
        <v>42516</v>
      </c>
      <c r="B110" s="34"/>
      <c r="C110" s="41" t="s">
        <v>719</v>
      </c>
      <c r="D110" s="42" t="s">
        <v>514</v>
      </c>
      <c r="E110" s="43"/>
      <c r="F110" s="35"/>
      <c r="G110" s="47">
        <v>3.5</v>
      </c>
      <c r="H110" s="47"/>
      <c r="I110" s="46">
        <f t="shared" ca="1" si="1"/>
        <v>544596.46999999974</v>
      </c>
      <c r="N110" s="8"/>
    </row>
    <row r="111" spans="1:14" ht="12.75" x14ac:dyDescent="0.2">
      <c r="A111" s="56">
        <v>42516</v>
      </c>
      <c r="B111" s="34"/>
      <c r="C111" s="41" t="s">
        <v>720</v>
      </c>
      <c r="D111" s="42" t="s">
        <v>240</v>
      </c>
      <c r="E111" s="43"/>
      <c r="F111" s="35"/>
      <c r="G111" s="47">
        <v>3892</v>
      </c>
      <c r="H111" s="47"/>
      <c r="I111" s="46">
        <f t="shared" ca="1" si="1"/>
        <v>540704.46999999974</v>
      </c>
      <c r="K111" s="9">
        <v>356236</v>
      </c>
      <c r="N111" s="8"/>
    </row>
    <row r="112" spans="1:14" ht="12.75" x14ac:dyDescent="0.2">
      <c r="A112" s="56">
        <v>42516</v>
      </c>
      <c r="B112" s="34"/>
      <c r="C112" s="41" t="s">
        <v>721</v>
      </c>
      <c r="D112" s="42" t="s">
        <v>611</v>
      </c>
      <c r="E112" s="43"/>
      <c r="F112" s="35"/>
      <c r="G112" s="47">
        <v>891.75</v>
      </c>
      <c r="H112" s="47"/>
      <c r="I112" s="46">
        <f t="shared" ca="1" si="1"/>
        <v>539812.71999999974</v>
      </c>
      <c r="K112" s="9">
        <v>356743.56</v>
      </c>
      <c r="N112" s="8"/>
    </row>
    <row r="113" spans="1:14" ht="12.75" x14ac:dyDescent="0.2">
      <c r="A113" s="56">
        <v>42516</v>
      </c>
      <c r="B113" s="34"/>
      <c r="C113" s="41" t="s">
        <v>722</v>
      </c>
      <c r="D113" s="42" t="s">
        <v>611</v>
      </c>
      <c r="E113" s="43"/>
      <c r="F113" s="41"/>
      <c r="G113" s="47">
        <v>524.4</v>
      </c>
      <c r="H113" s="47"/>
      <c r="I113" s="46">
        <f t="shared" ca="1" si="1"/>
        <v>539288.31999999972</v>
      </c>
      <c r="N113" s="8"/>
    </row>
    <row r="114" spans="1:14" s="108" customFormat="1" ht="12.75" x14ac:dyDescent="0.2">
      <c r="A114" s="101">
        <v>42516</v>
      </c>
      <c r="B114" s="102"/>
      <c r="C114" s="103" t="s">
        <v>723</v>
      </c>
      <c r="D114" s="104" t="s">
        <v>707</v>
      </c>
      <c r="E114" s="105"/>
      <c r="F114" s="103"/>
      <c r="G114" s="106">
        <v>2915</v>
      </c>
      <c r="H114" s="106"/>
      <c r="I114" s="107">
        <f t="shared" ca="1" si="1"/>
        <v>536373.31999999972</v>
      </c>
      <c r="K114" s="109"/>
    </row>
    <row r="115" spans="1:14" s="108" customFormat="1" ht="12.75" x14ac:dyDescent="0.2">
      <c r="A115" s="101">
        <v>42516</v>
      </c>
      <c r="B115" s="102"/>
      <c r="C115" s="103" t="s">
        <v>724</v>
      </c>
      <c r="D115" s="104" t="s">
        <v>179</v>
      </c>
      <c r="E115" s="105"/>
      <c r="F115" s="103"/>
      <c r="G115" s="106">
        <v>111.25</v>
      </c>
      <c r="H115" s="106"/>
      <c r="I115" s="107">
        <f t="shared" ca="1" si="1"/>
        <v>536262.06999999972</v>
      </c>
      <c r="K115" s="109"/>
    </row>
    <row r="116" spans="1:14" s="108" customFormat="1" x14ac:dyDescent="0.25">
      <c r="A116" s="101">
        <v>42516</v>
      </c>
      <c r="B116" s="101"/>
      <c r="C116" s="103" t="s">
        <v>725</v>
      </c>
      <c r="D116" s="104" t="s">
        <v>708</v>
      </c>
      <c r="E116" s="105"/>
      <c r="F116" s="103"/>
      <c r="G116" s="106">
        <v>1000</v>
      </c>
      <c r="H116" s="106"/>
      <c r="I116" s="107">
        <f t="shared" ca="1" si="1"/>
        <v>535262.06999999972</v>
      </c>
      <c r="K116" s="109"/>
      <c r="N116" s="110"/>
    </row>
    <row r="117" spans="1:14" s="108" customFormat="1" x14ac:dyDescent="0.25">
      <c r="A117" s="101">
        <v>42516</v>
      </c>
      <c r="B117" s="101"/>
      <c r="C117" s="103" t="s">
        <v>726</v>
      </c>
      <c r="D117" s="104" t="s">
        <v>709</v>
      </c>
      <c r="E117" s="105"/>
      <c r="F117" s="103"/>
      <c r="G117" s="106">
        <v>1000</v>
      </c>
      <c r="H117" s="106"/>
      <c r="I117" s="107">
        <f t="shared" ca="1" si="1"/>
        <v>534262.06999999972</v>
      </c>
      <c r="K117" s="109"/>
      <c r="N117" s="110"/>
    </row>
    <row r="118" spans="1:14" s="108" customFormat="1" x14ac:dyDescent="0.25">
      <c r="A118" s="101">
        <v>42516</v>
      </c>
      <c r="B118" s="101"/>
      <c r="C118" s="111" t="s">
        <v>727</v>
      </c>
      <c r="D118" s="112" t="s">
        <v>710</v>
      </c>
      <c r="E118" s="113"/>
      <c r="F118" s="111"/>
      <c r="G118" s="114">
        <v>1000</v>
      </c>
      <c r="H118" s="114"/>
      <c r="I118" s="107">
        <f t="shared" ca="1" si="1"/>
        <v>533262.06999999972</v>
      </c>
      <c r="K118" s="109"/>
      <c r="N118" s="110"/>
    </row>
    <row r="119" spans="1:14" s="108" customFormat="1" x14ac:dyDescent="0.25">
      <c r="A119" s="101">
        <v>42516</v>
      </c>
      <c r="B119" s="101"/>
      <c r="C119" s="111" t="s">
        <v>728</v>
      </c>
      <c r="D119" s="112" t="s">
        <v>43</v>
      </c>
      <c r="E119" s="113"/>
      <c r="F119" s="111"/>
      <c r="G119" s="114">
        <v>1000</v>
      </c>
      <c r="H119" s="114"/>
      <c r="I119" s="107">
        <f t="shared" ca="1" si="1"/>
        <v>532262.06999999972</v>
      </c>
      <c r="K119" s="109"/>
      <c r="N119" s="110"/>
    </row>
    <row r="120" spans="1:14" s="108" customFormat="1" ht="12.75" x14ac:dyDescent="0.2">
      <c r="A120" s="101">
        <v>42517</v>
      </c>
      <c r="B120" s="101"/>
      <c r="C120" s="103" t="s">
        <v>149</v>
      </c>
      <c r="D120" s="104" t="s">
        <v>729</v>
      </c>
      <c r="E120" s="105"/>
      <c r="F120" s="103"/>
      <c r="G120" s="106">
        <v>250000</v>
      </c>
      <c r="H120" s="106"/>
      <c r="I120" s="107">
        <f ca="1">IF(AND(ISBLANK(G120),ISBLANK(H120))," - ",OFFSET(I120,-1,0,1,1)+H120-G120)</f>
        <v>282262.06999999972</v>
      </c>
      <c r="K120" s="109"/>
    </row>
    <row r="121" spans="1:14" s="108" customFormat="1" x14ac:dyDescent="0.25">
      <c r="A121" s="101">
        <v>42517</v>
      </c>
      <c r="B121" s="101"/>
      <c r="C121" s="111" t="s">
        <v>225</v>
      </c>
      <c r="D121" s="112" t="s">
        <v>711</v>
      </c>
      <c r="E121" s="113"/>
      <c r="F121" s="111"/>
      <c r="G121" s="115">
        <f>71537.26*3.0363</f>
        <v>217208.58253799999</v>
      </c>
      <c r="H121" s="114"/>
      <c r="I121" s="107">
        <f t="shared" ca="1" si="1"/>
        <v>65053.487461999728</v>
      </c>
      <c r="K121" s="109"/>
      <c r="N121" s="110"/>
    </row>
    <row r="122" spans="1:14" s="108" customFormat="1" x14ac:dyDescent="0.25">
      <c r="A122" s="101">
        <v>42521</v>
      </c>
      <c r="B122" s="101"/>
      <c r="C122" s="111" t="s">
        <v>734</v>
      </c>
      <c r="D122" s="112" t="s">
        <v>730</v>
      </c>
      <c r="E122" s="113"/>
      <c r="F122" s="111"/>
      <c r="G122" s="114">
        <v>1500</v>
      </c>
      <c r="H122" s="114"/>
      <c r="I122" s="107">
        <f t="shared" ca="1" si="1"/>
        <v>63553.487461999728</v>
      </c>
      <c r="K122" s="109"/>
      <c r="N122" s="110"/>
    </row>
    <row r="123" spans="1:14" s="108" customFormat="1" ht="24.75" x14ac:dyDescent="0.25">
      <c r="A123" s="101">
        <v>42521</v>
      </c>
      <c r="B123" s="101"/>
      <c r="C123" s="111" t="s">
        <v>735</v>
      </c>
      <c r="D123" s="112" t="s">
        <v>52</v>
      </c>
      <c r="E123" s="113"/>
      <c r="F123" s="111"/>
      <c r="G123" s="114">
        <v>3000</v>
      </c>
      <c r="H123" s="114"/>
      <c r="I123" s="107">
        <f t="shared" ca="1" si="1"/>
        <v>60553.487461999728</v>
      </c>
      <c r="K123" s="109"/>
      <c r="N123" s="110"/>
    </row>
    <row r="124" spans="1:14" x14ac:dyDescent="0.25">
      <c r="A124" s="101">
        <v>42521</v>
      </c>
      <c r="B124" s="56"/>
      <c r="C124" s="44" t="s">
        <v>736</v>
      </c>
      <c r="D124" s="51" t="s">
        <v>251</v>
      </c>
      <c r="E124" s="55"/>
      <c r="F124" s="44"/>
      <c r="G124" s="53">
        <v>3087.23</v>
      </c>
      <c r="H124" s="53"/>
      <c r="I124" s="46">
        <f t="shared" ca="1" si="1"/>
        <v>57466.257461999725</v>
      </c>
    </row>
    <row r="125" spans="1:14" x14ac:dyDescent="0.25">
      <c r="A125" s="101">
        <v>42521</v>
      </c>
      <c r="B125" s="56"/>
      <c r="C125" s="44" t="s">
        <v>737</v>
      </c>
      <c r="D125" s="51" t="s">
        <v>731</v>
      </c>
      <c r="E125" s="55"/>
      <c r="F125" s="44"/>
      <c r="G125" s="53">
        <v>2314.6</v>
      </c>
      <c r="H125" s="53"/>
      <c r="I125" s="46">
        <f t="shared" ca="1" si="1"/>
        <v>55151.657461999726</v>
      </c>
    </row>
    <row r="126" spans="1:14" ht="24.75" x14ac:dyDescent="0.25">
      <c r="A126" s="101">
        <v>42521</v>
      </c>
      <c r="B126" s="56"/>
      <c r="C126" s="44" t="s">
        <v>738</v>
      </c>
      <c r="D126" s="51" t="s">
        <v>732</v>
      </c>
      <c r="E126" s="55"/>
      <c r="F126" s="44"/>
      <c r="G126" s="53">
        <v>1400</v>
      </c>
      <c r="H126" s="53"/>
      <c r="I126" s="46">
        <f t="shared" ca="1" si="1"/>
        <v>53751.657461999726</v>
      </c>
    </row>
    <row r="127" spans="1:14" x14ac:dyDescent="0.25">
      <c r="A127" s="101">
        <v>42521</v>
      </c>
      <c r="B127" s="56"/>
      <c r="C127" s="44" t="s">
        <v>739</v>
      </c>
      <c r="D127" s="51" t="s">
        <v>61</v>
      </c>
      <c r="E127" s="55"/>
      <c r="F127" s="44"/>
      <c r="G127" s="53">
        <v>180</v>
      </c>
      <c r="H127" s="53"/>
      <c r="I127" s="46">
        <f t="shared" ca="1" si="1"/>
        <v>53571.657461999726</v>
      </c>
    </row>
    <row r="128" spans="1:14" x14ac:dyDescent="0.25">
      <c r="A128" s="101">
        <v>42521</v>
      </c>
      <c r="B128" s="56"/>
      <c r="C128" s="44" t="s">
        <v>740</v>
      </c>
      <c r="D128" s="51" t="s">
        <v>177</v>
      </c>
      <c r="E128" s="55"/>
      <c r="F128" s="44"/>
      <c r="G128" s="53">
        <v>222.6</v>
      </c>
      <c r="H128" s="53"/>
      <c r="I128" s="46">
        <f t="shared" ca="1" si="1"/>
        <v>53349.057461999728</v>
      </c>
    </row>
    <row r="129" spans="1:9" ht="24.75" x14ac:dyDescent="0.25">
      <c r="A129" s="101">
        <v>42521</v>
      </c>
      <c r="B129" s="56"/>
      <c r="C129" s="44" t="s">
        <v>741</v>
      </c>
      <c r="D129" s="51" t="s">
        <v>166</v>
      </c>
      <c r="E129" s="55"/>
      <c r="F129" s="44"/>
      <c r="G129" s="53">
        <v>2000</v>
      </c>
      <c r="H129" s="53"/>
      <c r="I129" s="46">
        <f t="shared" ca="1" si="1"/>
        <v>51349.057461999728</v>
      </c>
    </row>
    <row r="130" spans="1:9" x14ac:dyDescent="0.25">
      <c r="A130" s="101">
        <v>42521</v>
      </c>
      <c r="B130" s="56"/>
      <c r="C130" s="44" t="s">
        <v>742</v>
      </c>
      <c r="D130" s="51" t="s">
        <v>178</v>
      </c>
      <c r="E130" s="55"/>
      <c r="F130" s="44"/>
      <c r="G130" s="53">
        <v>3922</v>
      </c>
      <c r="H130" s="53"/>
      <c r="I130" s="46">
        <f t="shared" ca="1" si="1"/>
        <v>47427.057461999728</v>
      </c>
    </row>
    <row r="131" spans="1:9" x14ac:dyDescent="0.25">
      <c r="A131" s="101">
        <v>42521</v>
      </c>
      <c r="B131" s="56"/>
      <c r="C131" s="44" t="s">
        <v>743</v>
      </c>
      <c r="D131" s="51" t="s">
        <v>613</v>
      </c>
      <c r="E131" s="55"/>
      <c r="F131" s="44"/>
      <c r="G131" s="53">
        <v>6270</v>
      </c>
      <c r="H131" s="53"/>
      <c r="I131" s="46">
        <f t="shared" ca="1" si="1"/>
        <v>41157.057461999728</v>
      </c>
    </row>
    <row r="132" spans="1:9" ht="24.75" x14ac:dyDescent="0.25">
      <c r="A132" s="101">
        <v>42521</v>
      </c>
      <c r="B132" s="56"/>
      <c r="C132" s="44" t="s">
        <v>744</v>
      </c>
      <c r="D132" s="51" t="s">
        <v>65</v>
      </c>
      <c r="E132" s="55"/>
      <c r="F132" s="44"/>
      <c r="G132" s="53">
        <v>120</v>
      </c>
      <c r="H132" s="53"/>
      <c r="I132" s="46">
        <f t="shared" ca="1" si="1"/>
        <v>41037.057461999728</v>
      </c>
    </row>
    <row r="133" spans="1:9" x14ac:dyDescent="0.25">
      <c r="A133" s="101">
        <v>42521</v>
      </c>
      <c r="B133" s="56"/>
      <c r="C133" s="44" t="s">
        <v>745</v>
      </c>
      <c r="D133" s="51" t="s">
        <v>279</v>
      </c>
      <c r="E133" s="55"/>
      <c r="F133" s="44"/>
      <c r="G133" s="53">
        <v>1200</v>
      </c>
      <c r="H133" s="53"/>
      <c r="I133" s="46">
        <f t="shared" ca="1" si="1"/>
        <v>39837.057461999728</v>
      </c>
    </row>
    <row r="134" spans="1:9" x14ac:dyDescent="0.25">
      <c r="A134" s="101">
        <v>42521</v>
      </c>
      <c r="B134" s="56"/>
      <c r="C134" s="44" t="s">
        <v>746</v>
      </c>
      <c r="D134" s="51" t="s">
        <v>80</v>
      </c>
      <c r="E134" s="55"/>
      <c r="F134" s="44"/>
      <c r="G134" s="53">
        <v>90</v>
      </c>
      <c r="H134" s="53"/>
      <c r="I134" s="46">
        <f t="shared" ca="1" si="1"/>
        <v>39747.057461999728</v>
      </c>
    </row>
    <row r="135" spans="1:9" x14ac:dyDescent="0.25">
      <c r="A135" s="101">
        <v>42521</v>
      </c>
      <c r="B135" s="56"/>
      <c r="C135" s="44" t="s">
        <v>747</v>
      </c>
      <c r="D135" s="51" t="s">
        <v>523</v>
      </c>
      <c r="E135" s="55"/>
      <c r="F135" s="44"/>
      <c r="G135" s="53">
        <v>795</v>
      </c>
      <c r="H135" s="53"/>
      <c r="I135" s="46">
        <f t="shared" ca="1" si="1"/>
        <v>38952.057461999728</v>
      </c>
    </row>
    <row r="136" spans="1:9" x14ac:dyDescent="0.25">
      <c r="A136" s="101">
        <v>42521</v>
      </c>
      <c r="B136" s="56"/>
      <c r="C136" s="44" t="s">
        <v>748</v>
      </c>
      <c r="D136" s="51" t="s">
        <v>616</v>
      </c>
      <c r="E136" s="55"/>
      <c r="F136" s="44"/>
      <c r="G136" s="53">
        <v>2069.6</v>
      </c>
      <c r="H136" s="53"/>
      <c r="I136" s="46">
        <f t="shared" ca="1" si="1"/>
        <v>36882.457461999729</v>
      </c>
    </row>
    <row r="137" spans="1:9" x14ac:dyDescent="0.25">
      <c r="A137" s="101">
        <v>42521</v>
      </c>
      <c r="B137" s="56"/>
      <c r="C137" s="44" t="s">
        <v>749</v>
      </c>
      <c r="D137" s="51" t="s">
        <v>428</v>
      </c>
      <c r="E137" s="55"/>
      <c r="F137" s="44"/>
      <c r="G137" s="53">
        <v>350</v>
      </c>
      <c r="H137" s="53"/>
      <c r="I137" s="46">
        <f t="shared" ca="1" si="1"/>
        <v>36532.457461999729</v>
      </c>
    </row>
    <row r="138" spans="1:9" x14ac:dyDescent="0.25">
      <c r="A138" s="101">
        <v>42521</v>
      </c>
      <c r="B138" s="56"/>
      <c r="C138" s="44" t="s">
        <v>750</v>
      </c>
      <c r="D138" s="51" t="s">
        <v>733</v>
      </c>
      <c r="E138" s="55"/>
      <c r="F138" s="44"/>
      <c r="G138" s="53">
        <v>259.7</v>
      </c>
      <c r="H138" s="53"/>
      <c r="I138" s="46">
        <f t="shared" ca="1" si="1"/>
        <v>36272.757461999732</v>
      </c>
    </row>
    <row r="139" spans="1:9" x14ac:dyDescent="0.25">
      <c r="A139" s="101">
        <v>42521</v>
      </c>
      <c r="B139" s="56"/>
      <c r="C139" s="44" t="s">
        <v>751</v>
      </c>
      <c r="D139" s="51" t="s">
        <v>163</v>
      </c>
      <c r="E139" s="55"/>
      <c r="F139" s="44"/>
      <c r="G139" s="53">
        <v>4960.8</v>
      </c>
      <c r="H139" s="53"/>
      <c r="I139" s="46">
        <f t="shared" ca="1" si="1"/>
        <v>31311.957461999733</v>
      </c>
    </row>
    <row r="140" spans="1:9" x14ac:dyDescent="0.25">
      <c r="A140" s="101">
        <v>42521</v>
      </c>
      <c r="B140" s="56"/>
      <c r="C140" s="44" t="s">
        <v>752</v>
      </c>
      <c r="D140" s="51" t="s">
        <v>78</v>
      </c>
      <c r="E140" s="55"/>
      <c r="F140" s="44"/>
      <c r="G140" s="53">
        <v>80.05</v>
      </c>
      <c r="H140" s="53"/>
      <c r="I140" s="46">
        <f t="shared" ca="1" si="1"/>
        <v>31231.907461999734</v>
      </c>
    </row>
    <row r="141" spans="1:9" x14ac:dyDescent="0.25">
      <c r="A141" s="101">
        <v>42521</v>
      </c>
      <c r="B141" s="56"/>
      <c r="C141" s="44" t="s">
        <v>753</v>
      </c>
      <c r="D141" s="51" t="s">
        <v>28</v>
      </c>
      <c r="E141" s="55"/>
      <c r="F141" s="44"/>
      <c r="G141" s="53">
        <v>7500</v>
      </c>
      <c r="H141" s="53"/>
      <c r="I141" s="46">
        <f t="shared" ca="1" si="1"/>
        <v>23731.907461999734</v>
      </c>
    </row>
    <row r="142" spans="1:9" x14ac:dyDescent="0.25">
      <c r="A142" s="101">
        <v>42521</v>
      </c>
      <c r="B142" s="56"/>
      <c r="C142" s="44" t="s">
        <v>754</v>
      </c>
      <c r="D142" s="51" t="s">
        <v>28</v>
      </c>
      <c r="E142" s="55"/>
      <c r="F142" s="44"/>
      <c r="G142" s="53">
        <v>1875</v>
      </c>
      <c r="H142" s="53"/>
      <c r="I142" s="46">
        <f t="shared" ca="1" si="1"/>
        <v>21856.907461999734</v>
      </c>
    </row>
    <row r="143" spans="1:9" x14ac:dyDescent="0.25">
      <c r="A143" s="101">
        <v>42521</v>
      </c>
      <c r="B143" s="56"/>
      <c r="C143" s="44" t="s">
        <v>755</v>
      </c>
      <c r="D143" s="51" t="s">
        <v>176</v>
      </c>
      <c r="E143" s="55"/>
      <c r="F143" s="44"/>
      <c r="G143" s="53">
        <v>850</v>
      </c>
      <c r="H143" s="53"/>
      <c r="I143" s="46">
        <f t="shared" ca="1" si="1"/>
        <v>21006.907461999734</v>
      </c>
    </row>
    <row r="144" spans="1:9" x14ac:dyDescent="0.25">
      <c r="A144" s="101">
        <v>42521</v>
      </c>
      <c r="B144" s="56"/>
      <c r="C144" s="44" t="s">
        <v>756</v>
      </c>
      <c r="D144" s="51" t="s">
        <v>483</v>
      </c>
      <c r="E144" s="55"/>
      <c r="F144" s="44"/>
      <c r="G144" s="53">
        <v>2500</v>
      </c>
      <c r="H144" s="53"/>
      <c r="I144" s="46">
        <f t="shared" ca="1" si="1"/>
        <v>18506.907461999734</v>
      </c>
    </row>
    <row r="145" spans="1:9" x14ac:dyDescent="0.25">
      <c r="A145" s="99"/>
      <c r="B145" s="56"/>
      <c r="C145" s="44"/>
      <c r="D145" s="51"/>
      <c r="E145" s="55"/>
      <c r="F145" s="44"/>
      <c r="G145" s="53"/>
      <c r="H145" s="53"/>
      <c r="I145" s="46" t="str">
        <f t="shared" ca="1" si="1"/>
        <v xml:space="preserve"> - </v>
      </c>
    </row>
    <row r="146" spans="1:9" x14ac:dyDescent="0.25">
      <c r="A146" s="66"/>
      <c r="B146" s="57"/>
      <c r="C146" s="67"/>
      <c r="D146" s="68"/>
      <c r="E146" s="69"/>
      <c r="F146" s="67"/>
      <c r="G146" s="70"/>
      <c r="H146" s="70"/>
      <c r="I146" s="71"/>
    </row>
    <row r="147" spans="1:9" x14ac:dyDescent="0.25">
      <c r="G147" s="9">
        <f>SUBTOTAL(9, G16:G146)</f>
        <v>1304636.1425380004</v>
      </c>
      <c r="H147" s="9">
        <f>SUBTOTAL(9, H16:H115)</f>
        <v>1100000</v>
      </c>
    </row>
    <row r="148" spans="1:9" x14ac:dyDescent="0.25">
      <c r="G148" s="9">
        <f>G147-H147</f>
        <v>204636.14253800036</v>
      </c>
    </row>
  </sheetData>
  <conditionalFormatting sqref="I15:I18 I20:I145">
    <cfRule type="cellIs" dxfId="191" priority="5" stopIfTrue="1" operator="lessThan">
      <formula>0</formula>
    </cfRule>
  </conditionalFormatting>
  <conditionalFormatting sqref="I3">
    <cfRule type="cellIs" dxfId="190" priority="3" stopIfTrue="1" operator="lessThan">
      <formula>0</formula>
    </cfRule>
  </conditionalFormatting>
  <conditionalFormatting sqref="I19">
    <cfRule type="cellIs" dxfId="189" priority="1" stopIfTrue="1" operator="lessThan">
      <formula>0</formula>
    </cfRule>
  </conditionalFormatting>
  <dataValidations count="5">
    <dataValidation type="list" allowBlank="1" showInputMessage="1" showErrorMessage="1" sqref="E76:E86 D34 E15 E45:E51 E53:E74">
      <formula1>categoryList</formula1>
    </dataValidation>
    <dataValidation type="list" allowBlank="1" showInputMessage="1" showErrorMessage="1" sqref="G34 F15:F112">
      <formula1>reconcileList</formula1>
    </dataValidation>
    <dataValidation type="list" allowBlank="1" showInputMessage="1" showErrorMessage="1" sqref="A15:A53 A55:A105 B15:B145">
      <formula1>dateList</formula1>
    </dataValidation>
    <dataValidation type="list" allowBlank="1" showInputMessage="1" showErrorMessage="1" sqref="C15:C29 C56:C69 C31:C33 C35:C54">
      <formula1>numList</formula1>
    </dataValidation>
    <dataValidation type="list" allowBlank="1" showInputMessage="1" showErrorMessage="1" sqref="D56:D69 D76 D27:D33 D35:D54 D15 C34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73DCBEB4-E2E4-4422-B703-5AB71EF9739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6" id="{5D440029-4D43-4EC6-B81C-CAB3F2CEEC9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I15:I18 I113:I145</xm:sqref>
        </x14:conditionalFormatting>
        <x14:conditionalFormatting xmlns:xm="http://schemas.microsoft.com/office/excel/2006/main">
          <x14:cfRule type="iconSet" priority="2" id="{6C7ECA72-2717-439E-B01B-A58ABBC30CC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I19</xm:sqref>
        </x14:conditionalFormatting>
        <x14:conditionalFormatting xmlns:xm="http://schemas.microsoft.com/office/excel/2006/main">
          <x14:cfRule type="iconSet" priority="56" id="{DF569858-54DB-46E0-97F6-324F32F2B466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I20:I112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O143"/>
  <sheetViews>
    <sheetView showGridLines="0" zoomScale="115" zoomScaleNormal="115" workbookViewId="0">
      <pane ySplit="14" topLeftCell="A84" activePane="bottomLeft" state="frozen"/>
      <selection activeCell="B18" sqref="B18"/>
      <selection pane="bottomLeft" activeCell="K88" sqref="K88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42522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VLOOKUP(9E+100,Table134567891011121334567[Balance],1)</f>
        <v>92782.621461999428</v>
      </c>
      <c r="K3" s="16"/>
      <c r="N3" s="12">
        <f>IFERROR(LARGE(Table134567891011121334567[[#All],[Cheque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SUMIF(Table134567891011121334567[R],"=r",Table134567891011121334567[Deposit,
Credit (+)])+SUMIF(Table134567891011121334567[R],"=c",Table134567891011121334567[Deposit,
Credit (+)])-SUMIF(Table134567891011121334567[R],"=R",Table134567891011121334567[Withdrawal,
Payment (-)])-SUMIF(Table134567891011121334567[R],"=C",Table134567891011121334567[Withdrawal,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757</v>
      </c>
      <c r="E15" s="37"/>
      <c r="F15" s="35"/>
      <c r="G15" s="38">
        <v>0</v>
      </c>
      <c r="H15" s="38"/>
      <c r="I15" s="39">
        <f ca="1">May!I144</f>
        <v>18506.907461999734</v>
      </c>
      <c r="K15" s="25"/>
      <c r="N15" s="40"/>
    </row>
    <row r="16" spans="1:15" s="23" customFormat="1" ht="12.75" x14ac:dyDescent="0.2">
      <c r="A16" s="34">
        <v>42522</v>
      </c>
      <c r="B16" s="34"/>
      <c r="C16" s="41" t="s">
        <v>149</v>
      </c>
      <c r="D16" s="43" t="s">
        <v>606</v>
      </c>
      <c r="E16" s="43"/>
      <c r="F16" s="44"/>
      <c r="G16" s="38">
        <v>0</v>
      </c>
      <c r="H16" s="38">
        <v>150000</v>
      </c>
      <c r="I16" s="46">
        <f t="shared" ref="I16:I102" ca="1" si="0">IF(AND(ISBLANK(G16),ISBLANK(H16))," - ",OFFSET(I16,-1,0,1,1)+H16-G16)</f>
        <v>168506.90746199974</v>
      </c>
      <c r="K16" s="25"/>
      <c r="N16" s="40"/>
    </row>
    <row r="17" spans="1:14" s="23" customFormat="1" ht="12.75" x14ac:dyDescent="0.2">
      <c r="A17" s="34">
        <v>42522</v>
      </c>
      <c r="B17" s="34"/>
      <c r="C17" s="41" t="s">
        <v>762</v>
      </c>
      <c r="D17" s="43" t="s">
        <v>25</v>
      </c>
      <c r="E17" s="43"/>
      <c r="F17" s="44"/>
      <c r="G17" s="38">
        <v>10667.84</v>
      </c>
      <c r="H17" s="38"/>
      <c r="I17" s="46">
        <f t="shared" ca="1" si="0"/>
        <v>157839.06746199974</v>
      </c>
      <c r="K17" s="25"/>
      <c r="N17" s="40"/>
    </row>
    <row r="18" spans="1:14" s="23" customFormat="1" ht="12.75" x14ac:dyDescent="0.2">
      <c r="A18" s="34">
        <v>42522</v>
      </c>
      <c r="B18" s="34"/>
      <c r="C18" s="35" t="s">
        <v>763</v>
      </c>
      <c r="D18" s="43" t="s">
        <v>27</v>
      </c>
      <c r="E18" s="43"/>
      <c r="F18" s="35"/>
      <c r="G18" s="45">
        <v>170</v>
      </c>
      <c r="H18" s="45"/>
      <c r="I18" s="46">
        <f t="shared" ca="1" si="0"/>
        <v>157669.06746199974</v>
      </c>
      <c r="K18" s="25"/>
      <c r="N18" s="40"/>
    </row>
    <row r="19" spans="1:14" s="23" customFormat="1" ht="12.75" x14ac:dyDescent="0.2">
      <c r="A19" s="34">
        <v>42522</v>
      </c>
      <c r="B19" s="34"/>
      <c r="C19" s="35" t="s">
        <v>764</v>
      </c>
      <c r="D19" s="43" t="s">
        <v>28</v>
      </c>
      <c r="E19" s="43"/>
      <c r="F19" s="35"/>
      <c r="G19" s="38">
        <v>90</v>
      </c>
      <c r="H19" s="38"/>
      <c r="I19" s="46">
        <f t="shared" ca="1" si="0"/>
        <v>157579.06746199974</v>
      </c>
      <c r="K19" s="25"/>
      <c r="N19" s="40"/>
    </row>
    <row r="20" spans="1:14" s="23" customFormat="1" ht="12.75" x14ac:dyDescent="0.2">
      <c r="A20" s="34">
        <v>42523</v>
      </c>
      <c r="B20" s="34"/>
      <c r="C20" s="35" t="s">
        <v>225</v>
      </c>
      <c r="D20" s="43" t="s">
        <v>759</v>
      </c>
      <c r="E20" s="43"/>
      <c r="F20" s="35"/>
      <c r="G20" s="38">
        <v>45613</v>
      </c>
      <c r="H20" s="38"/>
      <c r="I20" s="46">
        <f t="shared" ca="1" si="0"/>
        <v>111966.06746199974</v>
      </c>
      <c r="K20" s="25"/>
      <c r="N20" s="40"/>
    </row>
    <row r="21" spans="1:14" s="23" customFormat="1" ht="12.75" x14ac:dyDescent="0.2">
      <c r="A21" s="34">
        <v>42523</v>
      </c>
      <c r="B21" s="34"/>
      <c r="C21" s="35" t="s">
        <v>766</v>
      </c>
      <c r="D21" s="42" t="s">
        <v>760</v>
      </c>
      <c r="E21" s="43"/>
      <c r="F21" s="64"/>
      <c r="G21" s="38">
        <v>9.4</v>
      </c>
      <c r="H21" s="65"/>
      <c r="I21" s="46">
        <f t="shared" ca="1" si="0"/>
        <v>111956.66746199975</v>
      </c>
      <c r="K21" s="25"/>
      <c r="N21" s="40"/>
    </row>
    <row r="22" spans="1:14" s="23" customFormat="1" ht="24" x14ac:dyDescent="0.2">
      <c r="A22" s="34">
        <v>42523</v>
      </c>
      <c r="B22" s="34"/>
      <c r="C22" s="64" t="s">
        <v>767</v>
      </c>
      <c r="D22" s="61" t="s">
        <v>52</v>
      </c>
      <c r="E22" s="43"/>
      <c r="F22" s="60"/>
      <c r="G22" s="65">
        <v>8000</v>
      </c>
      <c r="H22" s="62"/>
      <c r="I22" s="46">
        <f t="shared" ca="1" si="0"/>
        <v>103956.66746199975</v>
      </c>
      <c r="K22" s="25"/>
      <c r="N22" s="40"/>
    </row>
    <row r="23" spans="1:14" s="23" customFormat="1" ht="12.75" x14ac:dyDescent="0.2">
      <c r="A23" s="34">
        <v>42523</v>
      </c>
      <c r="B23" s="34"/>
      <c r="C23" s="60" t="s">
        <v>768</v>
      </c>
      <c r="D23" s="43" t="s">
        <v>48</v>
      </c>
      <c r="E23" s="43"/>
      <c r="F23" s="44"/>
      <c r="G23" s="62">
        <v>380</v>
      </c>
      <c r="H23" s="45"/>
      <c r="I23" s="46">
        <f t="shared" ca="1" si="0"/>
        <v>103576.66746199975</v>
      </c>
      <c r="K23" s="25"/>
      <c r="N23" s="40"/>
    </row>
    <row r="24" spans="1:14" s="23" customFormat="1" ht="12.75" x14ac:dyDescent="0.2">
      <c r="A24" s="34">
        <v>42523</v>
      </c>
      <c r="B24" s="34"/>
      <c r="C24" s="41" t="s">
        <v>769</v>
      </c>
      <c r="D24" s="43" t="s">
        <v>267</v>
      </c>
      <c r="E24" s="43"/>
      <c r="F24" s="44"/>
      <c r="G24" s="45">
        <v>7966.8</v>
      </c>
      <c r="H24" s="45"/>
      <c r="I24" s="46">
        <f t="shared" ca="1" si="0"/>
        <v>95609.867461999747</v>
      </c>
      <c r="K24" s="25"/>
      <c r="N24" s="40"/>
    </row>
    <row r="25" spans="1:14" s="23" customFormat="1" ht="12.75" x14ac:dyDescent="0.2">
      <c r="A25" s="34">
        <v>42523</v>
      </c>
      <c r="B25" s="34"/>
      <c r="C25" s="41" t="s">
        <v>770</v>
      </c>
      <c r="D25" s="61" t="s">
        <v>269</v>
      </c>
      <c r="E25" s="43"/>
      <c r="F25" s="60"/>
      <c r="G25" s="45">
        <v>2400.87</v>
      </c>
      <c r="H25" s="62"/>
      <c r="I25" s="46">
        <f t="shared" ca="1" si="0"/>
        <v>93208.997461999752</v>
      </c>
      <c r="K25" s="25"/>
      <c r="N25" s="40"/>
    </row>
    <row r="26" spans="1:14" s="23" customFormat="1" ht="12.75" x14ac:dyDescent="0.2">
      <c r="A26" s="34">
        <v>42523</v>
      </c>
      <c r="B26" s="34"/>
      <c r="C26" s="60" t="s">
        <v>771</v>
      </c>
      <c r="D26" s="42" t="s">
        <v>761</v>
      </c>
      <c r="E26" s="43"/>
      <c r="F26" s="41"/>
      <c r="G26" s="62">
        <v>120</v>
      </c>
      <c r="H26" s="38"/>
      <c r="I26" s="46">
        <f t="shared" ca="1" si="0"/>
        <v>93088.997461999752</v>
      </c>
      <c r="K26" s="25"/>
      <c r="N26" s="40"/>
    </row>
    <row r="27" spans="1:14" s="23" customFormat="1" ht="12.75" x14ac:dyDescent="0.2">
      <c r="A27" s="34">
        <v>42523</v>
      </c>
      <c r="B27" s="34"/>
      <c r="C27" s="41" t="s">
        <v>772</v>
      </c>
      <c r="D27" s="42" t="s">
        <v>85</v>
      </c>
      <c r="E27" s="43"/>
      <c r="F27" s="41"/>
      <c r="G27" s="38">
        <v>2675.3</v>
      </c>
      <c r="H27" s="38"/>
      <c r="I27" s="46">
        <f t="shared" ca="1" si="0"/>
        <v>90413.697461999749</v>
      </c>
      <c r="K27" s="25"/>
      <c r="N27" s="40"/>
    </row>
    <row r="28" spans="1:14" s="23" customFormat="1" ht="12.75" x14ac:dyDescent="0.2">
      <c r="A28" s="34">
        <v>42524</v>
      </c>
      <c r="B28" s="34"/>
      <c r="C28" s="41"/>
      <c r="D28" s="42" t="s">
        <v>773</v>
      </c>
      <c r="E28" s="43" t="s">
        <v>389</v>
      </c>
      <c r="F28" s="41"/>
      <c r="G28" s="38"/>
      <c r="H28" s="38">
        <v>114242.6</v>
      </c>
      <c r="I28" s="46">
        <f t="shared" ca="1" si="0"/>
        <v>204656.29746199975</v>
      </c>
      <c r="K28" s="25"/>
      <c r="N28" s="40"/>
    </row>
    <row r="29" spans="1:14" s="23" customFormat="1" ht="12.75" x14ac:dyDescent="0.2">
      <c r="A29" s="34">
        <v>42523</v>
      </c>
      <c r="B29" s="34"/>
      <c r="C29" s="41" t="s">
        <v>772</v>
      </c>
      <c r="D29" s="42" t="s">
        <v>85</v>
      </c>
      <c r="E29" s="43"/>
      <c r="F29" s="41"/>
      <c r="G29" s="47">
        <v>2675.3</v>
      </c>
      <c r="H29" s="38"/>
      <c r="I29" s="46">
        <f t="shared" ca="1" si="0"/>
        <v>201980.99746199977</v>
      </c>
      <c r="K29" s="25"/>
      <c r="N29" s="40"/>
    </row>
    <row r="30" spans="1:14" s="23" customFormat="1" ht="12.75" x14ac:dyDescent="0.2">
      <c r="A30" s="34">
        <v>42528</v>
      </c>
      <c r="B30" s="34"/>
      <c r="C30" s="41" t="s">
        <v>779</v>
      </c>
      <c r="D30" s="42" t="s">
        <v>49</v>
      </c>
      <c r="E30" s="43"/>
      <c r="F30" s="41"/>
      <c r="G30" s="38">
        <v>7738</v>
      </c>
      <c r="H30" s="38"/>
      <c r="I30" s="46">
        <f t="shared" ca="1" si="0"/>
        <v>194242.99746199977</v>
      </c>
      <c r="K30" s="25"/>
      <c r="N30" s="40"/>
    </row>
    <row r="31" spans="1:14" s="23" customFormat="1" ht="12.75" x14ac:dyDescent="0.2">
      <c r="A31" s="34">
        <v>42528</v>
      </c>
      <c r="B31" s="34"/>
      <c r="C31" s="41" t="s">
        <v>780</v>
      </c>
      <c r="D31" s="42" t="s">
        <v>485</v>
      </c>
      <c r="E31" s="43"/>
      <c r="F31" s="41"/>
      <c r="G31" s="38">
        <v>1825</v>
      </c>
      <c r="H31" s="38"/>
      <c r="I31" s="46">
        <f t="shared" ca="1" si="0"/>
        <v>192417.99746199977</v>
      </c>
      <c r="K31" s="25"/>
      <c r="N31" s="40"/>
    </row>
    <row r="32" spans="1:14" s="23" customFormat="1" ht="12.75" x14ac:dyDescent="0.2">
      <c r="A32" s="34">
        <v>42528</v>
      </c>
      <c r="B32" s="34"/>
      <c r="C32" s="41" t="s">
        <v>781</v>
      </c>
      <c r="D32" s="42" t="s">
        <v>180</v>
      </c>
      <c r="E32" s="43"/>
      <c r="F32" s="35"/>
      <c r="G32" s="38">
        <v>2827</v>
      </c>
      <c r="H32" s="38"/>
      <c r="I32" s="46">
        <f t="shared" ca="1" si="0"/>
        <v>189590.99746199977</v>
      </c>
      <c r="K32" s="25"/>
      <c r="N32" s="40"/>
    </row>
    <row r="33" spans="1:14" s="23" customFormat="1" ht="12.75" x14ac:dyDescent="0.2">
      <c r="A33" s="34">
        <v>42528</v>
      </c>
      <c r="B33" s="34"/>
      <c r="C33" s="49" t="s">
        <v>782</v>
      </c>
      <c r="D33" s="37" t="s">
        <v>279</v>
      </c>
      <c r="E33" s="43"/>
      <c r="F33" s="35"/>
      <c r="G33" s="50">
        <v>1727</v>
      </c>
      <c r="H33" s="38"/>
      <c r="I33" s="46">
        <f t="shared" ca="1" si="0"/>
        <v>187863.99746199977</v>
      </c>
      <c r="K33" s="25"/>
      <c r="N33" s="48"/>
    </row>
    <row r="34" spans="1:14" s="23" customFormat="1" ht="12.75" x14ac:dyDescent="0.2">
      <c r="A34" s="34">
        <v>42528</v>
      </c>
      <c r="B34" s="34"/>
      <c r="C34" s="35" t="s">
        <v>783</v>
      </c>
      <c r="D34" s="36" t="s">
        <v>283</v>
      </c>
      <c r="E34" s="43"/>
      <c r="F34" s="35"/>
      <c r="G34" s="38">
        <v>1176.5999999999999</v>
      </c>
      <c r="H34" s="38"/>
      <c r="I34" s="46">
        <f t="shared" ca="1" si="0"/>
        <v>186687.39746199976</v>
      </c>
      <c r="K34" s="25"/>
      <c r="N34" s="8"/>
    </row>
    <row r="35" spans="1:14" s="23" customFormat="1" ht="12.75" x14ac:dyDescent="0.2">
      <c r="A35" s="34">
        <v>42528</v>
      </c>
      <c r="B35" s="34"/>
      <c r="C35" s="35" t="s">
        <v>784</v>
      </c>
      <c r="D35" s="36" t="s">
        <v>774</v>
      </c>
      <c r="E35" s="43"/>
      <c r="F35" s="35"/>
      <c r="G35" s="38">
        <v>1504.14</v>
      </c>
      <c r="H35" s="38"/>
      <c r="I35" s="46">
        <f t="shared" ca="1" si="0"/>
        <v>185183.25746199975</v>
      </c>
      <c r="K35" s="25"/>
      <c r="N35" s="8"/>
    </row>
    <row r="36" spans="1:14" s="23" customFormat="1" ht="12.75" x14ac:dyDescent="0.2">
      <c r="A36" s="34">
        <v>42528</v>
      </c>
      <c r="B36" s="34"/>
      <c r="C36" s="35" t="s">
        <v>785</v>
      </c>
      <c r="D36" s="36" t="s">
        <v>285</v>
      </c>
      <c r="E36" s="43"/>
      <c r="F36" s="35"/>
      <c r="G36" s="38">
        <v>2293.84</v>
      </c>
      <c r="H36" s="38"/>
      <c r="I36" s="46">
        <f t="shared" ca="1" si="0"/>
        <v>182889.41746199975</v>
      </c>
      <c r="K36" s="25"/>
      <c r="N36" s="8"/>
    </row>
    <row r="37" spans="1:14" s="23" customFormat="1" ht="12.75" x14ac:dyDescent="0.2">
      <c r="A37" s="34">
        <v>42528</v>
      </c>
      <c r="B37" s="34"/>
      <c r="C37" s="35" t="s">
        <v>786</v>
      </c>
      <c r="D37" s="36" t="s">
        <v>775</v>
      </c>
      <c r="E37" s="43"/>
      <c r="F37" s="35"/>
      <c r="G37" s="38">
        <v>1000</v>
      </c>
      <c r="H37" s="38"/>
      <c r="I37" s="46">
        <f t="shared" ca="1" si="0"/>
        <v>181889.41746199975</v>
      </c>
      <c r="K37" s="25"/>
      <c r="N37" s="8"/>
    </row>
    <row r="38" spans="1:14" s="23" customFormat="1" ht="12.75" x14ac:dyDescent="0.2">
      <c r="A38" s="34">
        <v>42528</v>
      </c>
      <c r="B38" s="34"/>
      <c r="C38" s="35" t="s">
        <v>787</v>
      </c>
      <c r="D38" s="36" t="s">
        <v>776</v>
      </c>
      <c r="E38" s="43"/>
      <c r="F38" s="35"/>
      <c r="G38" s="38">
        <v>1000</v>
      </c>
      <c r="H38" s="38"/>
      <c r="I38" s="46">
        <f t="shared" ca="1" si="0"/>
        <v>180889.41746199975</v>
      </c>
      <c r="K38" s="25"/>
      <c r="N38" s="8"/>
    </row>
    <row r="39" spans="1:14" s="23" customFormat="1" ht="12.75" x14ac:dyDescent="0.2">
      <c r="A39" s="34">
        <v>42528</v>
      </c>
      <c r="B39" s="34"/>
      <c r="C39" s="35" t="s">
        <v>788</v>
      </c>
      <c r="D39" s="36" t="s">
        <v>80</v>
      </c>
      <c r="E39" s="43"/>
      <c r="F39" s="35"/>
      <c r="G39" s="38">
        <v>270</v>
      </c>
      <c r="H39" s="38"/>
      <c r="I39" s="46">
        <f t="shared" ca="1" si="0"/>
        <v>180619.41746199975</v>
      </c>
      <c r="K39" s="25"/>
      <c r="N39" s="8"/>
    </row>
    <row r="40" spans="1:14" s="23" customFormat="1" ht="12.75" x14ac:dyDescent="0.2">
      <c r="A40" s="34">
        <v>42528</v>
      </c>
      <c r="B40" s="34"/>
      <c r="C40" s="35" t="s">
        <v>789</v>
      </c>
      <c r="D40" s="36" t="s">
        <v>79</v>
      </c>
      <c r="E40" s="43"/>
      <c r="F40" s="35"/>
      <c r="G40" s="38">
        <v>1033.9000000000001</v>
      </c>
      <c r="H40" s="38"/>
      <c r="I40" s="46">
        <f t="shared" ca="1" si="0"/>
        <v>179585.51746199976</v>
      </c>
      <c r="K40" s="25"/>
      <c r="N40" s="8"/>
    </row>
    <row r="41" spans="1:14" s="23" customFormat="1" ht="12.75" x14ac:dyDescent="0.2">
      <c r="A41" s="34">
        <v>42528</v>
      </c>
      <c r="B41" s="34"/>
      <c r="C41" s="35" t="s">
        <v>790</v>
      </c>
      <c r="D41" s="42" t="s">
        <v>79</v>
      </c>
      <c r="E41" s="43"/>
      <c r="F41" s="41"/>
      <c r="G41" s="38">
        <v>1770.15</v>
      </c>
      <c r="H41" s="38"/>
      <c r="I41" s="46">
        <f t="shared" ca="1" si="0"/>
        <v>177815.36746199976</v>
      </c>
      <c r="K41" s="25"/>
      <c r="N41" s="8"/>
    </row>
    <row r="42" spans="1:14" s="23" customFormat="1" ht="12.75" x14ac:dyDescent="0.2">
      <c r="A42" s="34">
        <v>42528</v>
      </c>
      <c r="B42" s="34"/>
      <c r="C42" s="41" t="s">
        <v>791</v>
      </c>
      <c r="D42" s="42" t="s">
        <v>79</v>
      </c>
      <c r="E42" s="43"/>
      <c r="F42" s="41"/>
      <c r="G42" s="38">
        <v>161.75</v>
      </c>
      <c r="H42" s="38"/>
      <c r="I42" s="46">
        <f t="shared" ca="1" si="0"/>
        <v>177653.61746199976</v>
      </c>
      <c r="K42" s="25"/>
      <c r="N42" s="8"/>
    </row>
    <row r="43" spans="1:14" s="23" customFormat="1" ht="12.75" x14ac:dyDescent="0.2">
      <c r="A43" s="34">
        <v>42528</v>
      </c>
      <c r="B43" s="34"/>
      <c r="C43" s="41" t="s">
        <v>792</v>
      </c>
      <c r="D43" s="36" t="s">
        <v>79</v>
      </c>
      <c r="E43" s="43"/>
      <c r="F43" s="35"/>
      <c r="G43" s="38">
        <v>22.15</v>
      </c>
      <c r="H43" s="38"/>
      <c r="I43" s="46">
        <f t="shared" ca="1" si="0"/>
        <v>177631.46746199977</v>
      </c>
      <c r="K43" s="25"/>
      <c r="N43" s="8"/>
    </row>
    <row r="44" spans="1:14" ht="12.75" x14ac:dyDescent="0.2">
      <c r="A44" s="34">
        <v>42528</v>
      </c>
      <c r="B44" s="34"/>
      <c r="C44" s="35" t="s">
        <v>793</v>
      </c>
      <c r="D44" s="36" t="s">
        <v>86</v>
      </c>
      <c r="E44" s="37"/>
      <c r="F44" s="41"/>
      <c r="G44" s="38">
        <v>415.6</v>
      </c>
      <c r="H44" s="38"/>
      <c r="I44" s="46">
        <f t="shared" ca="1" si="0"/>
        <v>177215.86746199976</v>
      </c>
      <c r="N44" s="8"/>
    </row>
    <row r="45" spans="1:14" ht="25.5" x14ac:dyDescent="0.2">
      <c r="A45" s="34">
        <v>42528</v>
      </c>
      <c r="B45" s="34"/>
      <c r="C45" s="41" t="s">
        <v>794</v>
      </c>
      <c r="D45" s="36" t="s">
        <v>78</v>
      </c>
      <c r="E45" s="37"/>
      <c r="F45" s="41"/>
      <c r="G45" s="38">
        <v>230.33</v>
      </c>
      <c r="H45" s="38"/>
      <c r="I45" s="46">
        <f t="shared" ca="1" si="0"/>
        <v>176985.53746199977</v>
      </c>
      <c r="N45" s="8"/>
    </row>
    <row r="46" spans="1:14" ht="12.75" x14ac:dyDescent="0.2">
      <c r="A46" s="56">
        <v>42528</v>
      </c>
      <c r="B46" s="34"/>
      <c r="C46" s="41" t="s">
        <v>225</v>
      </c>
      <c r="D46" s="36" t="s">
        <v>778</v>
      </c>
      <c r="E46" s="37"/>
      <c r="F46" s="35"/>
      <c r="G46" s="47">
        <v>29924.3</v>
      </c>
      <c r="H46" s="47"/>
      <c r="I46" s="46">
        <f t="shared" ref="I46" ca="1" si="1">IF(AND(ISBLANK(G46),ISBLANK(H46))," - ",OFFSET(I46,-1,0,1,1)+H46-G46)</f>
        <v>147061.23746199979</v>
      </c>
      <c r="N46" s="8"/>
    </row>
    <row r="47" spans="1:14" ht="12.75" x14ac:dyDescent="0.2">
      <c r="A47" s="34">
        <v>42528</v>
      </c>
      <c r="B47" s="34"/>
      <c r="C47" s="41" t="s">
        <v>765</v>
      </c>
      <c r="D47" s="42" t="s">
        <v>758</v>
      </c>
      <c r="E47" s="37"/>
      <c r="F47" s="35"/>
      <c r="G47" s="38">
        <v>58100</v>
      </c>
      <c r="H47" s="38"/>
      <c r="I47" s="46">
        <f t="shared" ca="1" si="0"/>
        <v>88961.237461999786</v>
      </c>
      <c r="N47" s="8"/>
    </row>
    <row r="48" spans="1:14" s="23" customFormat="1" ht="25.5" x14ac:dyDescent="0.2">
      <c r="A48" s="34">
        <v>42534</v>
      </c>
      <c r="B48" s="34"/>
      <c r="C48" s="35" t="s">
        <v>795</v>
      </c>
      <c r="D48" s="36" t="s">
        <v>52</v>
      </c>
      <c r="E48" s="37"/>
      <c r="F48" s="35"/>
      <c r="G48" s="38">
        <v>10724.9</v>
      </c>
      <c r="H48" s="38"/>
      <c r="I48" s="46">
        <f t="shared" ca="1" si="0"/>
        <v>78236.337461999792</v>
      </c>
      <c r="K48" s="25"/>
      <c r="N48" s="8"/>
    </row>
    <row r="49" spans="1:14" ht="12.75" x14ac:dyDescent="0.2">
      <c r="A49" s="34">
        <v>42534</v>
      </c>
      <c r="B49" s="34"/>
      <c r="C49" s="35" t="s">
        <v>796</v>
      </c>
      <c r="D49" s="36" t="s">
        <v>267</v>
      </c>
      <c r="E49" s="37"/>
      <c r="F49" s="35"/>
      <c r="G49" s="38">
        <v>19017.900000000001</v>
      </c>
      <c r="H49" s="38"/>
      <c r="I49" s="46">
        <f t="shared" ca="1" si="0"/>
        <v>59218.437461999791</v>
      </c>
      <c r="N49" s="8"/>
    </row>
    <row r="50" spans="1:14" ht="12.75" x14ac:dyDescent="0.2">
      <c r="A50" s="34">
        <v>42534</v>
      </c>
      <c r="B50" s="34"/>
      <c r="C50" s="35" t="s">
        <v>797</v>
      </c>
      <c r="D50" s="36" t="s">
        <v>777</v>
      </c>
      <c r="E50" s="37"/>
      <c r="F50" s="35"/>
      <c r="G50" s="38">
        <v>11650</v>
      </c>
      <c r="H50" s="38"/>
      <c r="I50" s="46">
        <f t="shared" ca="1" si="0"/>
        <v>47568.437461999791</v>
      </c>
      <c r="N50" s="8"/>
    </row>
    <row r="51" spans="1:14" ht="12.75" x14ac:dyDescent="0.2">
      <c r="A51" s="34">
        <v>42534</v>
      </c>
      <c r="B51" s="34"/>
      <c r="C51" s="35" t="s">
        <v>798</v>
      </c>
      <c r="D51" s="36" t="s">
        <v>165</v>
      </c>
      <c r="E51" s="37"/>
      <c r="F51" s="35"/>
      <c r="G51" s="38">
        <v>11800</v>
      </c>
      <c r="H51" s="38"/>
      <c r="I51" s="46">
        <f t="shared" ca="1" si="0"/>
        <v>35768.437461999791</v>
      </c>
      <c r="N51" s="8"/>
    </row>
    <row r="52" spans="1:14" ht="12.75" x14ac:dyDescent="0.2">
      <c r="A52" s="34">
        <v>42534</v>
      </c>
      <c r="B52" s="34"/>
      <c r="C52" s="35" t="s">
        <v>799</v>
      </c>
      <c r="D52" s="51" t="s">
        <v>277</v>
      </c>
      <c r="E52" s="43"/>
      <c r="F52" s="44"/>
      <c r="G52" s="38">
        <v>11237.1</v>
      </c>
      <c r="H52" s="45"/>
      <c r="I52" s="46">
        <f t="shared" ca="1" si="0"/>
        <v>24531.337461999792</v>
      </c>
      <c r="N52" s="8"/>
    </row>
    <row r="53" spans="1:14" ht="12.75" x14ac:dyDescent="0.2">
      <c r="A53" s="34">
        <v>42534</v>
      </c>
      <c r="B53" s="34"/>
      <c r="C53" s="44" t="s">
        <v>800</v>
      </c>
      <c r="D53" s="42" t="s">
        <v>434</v>
      </c>
      <c r="E53" s="37"/>
      <c r="F53" s="41"/>
      <c r="G53" s="38">
        <v>42930</v>
      </c>
      <c r="H53" s="38"/>
      <c r="I53" s="46">
        <f t="shared" ca="1" si="0"/>
        <v>-18398.662538000208</v>
      </c>
      <c r="N53" s="8"/>
    </row>
    <row r="54" spans="1:14" ht="12.75" x14ac:dyDescent="0.2">
      <c r="A54" s="34">
        <v>42534</v>
      </c>
      <c r="B54" s="34"/>
      <c r="C54" s="41" t="s">
        <v>225</v>
      </c>
      <c r="D54" s="42" t="s">
        <v>801</v>
      </c>
      <c r="E54" s="37"/>
      <c r="F54" s="35"/>
      <c r="G54" s="116">
        <v>5151.2000000000007</v>
      </c>
      <c r="H54" s="47"/>
      <c r="I54" s="46">
        <f t="shared" ca="1" si="0"/>
        <v>-23549.862538000209</v>
      </c>
      <c r="N54" s="8"/>
    </row>
    <row r="55" spans="1:14" ht="12.75" x14ac:dyDescent="0.2">
      <c r="A55" s="34">
        <v>42538</v>
      </c>
      <c r="B55" s="34"/>
      <c r="C55" s="41" t="s">
        <v>808</v>
      </c>
      <c r="D55" s="42" t="s">
        <v>809</v>
      </c>
      <c r="E55" s="37"/>
      <c r="F55" s="35"/>
      <c r="G55" s="38"/>
      <c r="H55" s="38">
        <v>1000000</v>
      </c>
      <c r="I55" s="46">
        <f t="shared" ca="1" si="0"/>
        <v>976450.13746199978</v>
      </c>
      <c r="N55" s="8"/>
    </row>
    <row r="56" spans="1:14" ht="12.75" x14ac:dyDescent="0.2">
      <c r="A56" s="34">
        <v>42541</v>
      </c>
      <c r="B56" s="34"/>
      <c r="C56" s="35" t="s">
        <v>805</v>
      </c>
      <c r="D56" s="36" t="s">
        <v>802</v>
      </c>
      <c r="E56" s="37"/>
      <c r="F56" s="35"/>
      <c r="G56" s="38">
        <v>1254.4000000000001</v>
      </c>
      <c r="H56" s="38"/>
      <c r="I56" s="46">
        <f t="shared" ca="1" si="0"/>
        <v>975195.73746199976</v>
      </c>
      <c r="N56" s="8"/>
    </row>
    <row r="57" spans="1:14" ht="12.75" x14ac:dyDescent="0.2">
      <c r="A57" s="34">
        <v>42541</v>
      </c>
      <c r="B57" s="34"/>
      <c r="C57" s="35" t="s">
        <v>806</v>
      </c>
      <c r="D57" s="36" t="s">
        <v>803</v>
      </c>
      <c r="E57" s="37"/>
      <c r="F57" s="35"/>
      <c r="G57" s="38">
        <v>2700</v>
      </c>
      <c r="H57" s="38"/>
      <c r="I57" s="46">
        <f t="shared" ca="1" si="0"/>
        <v>972495.73746199976</v>
      </c>
      <c r="N57" s="8"/>
    </row>
    <row r="58" spans="1:14" ht="12.75" x14ac:dyDescent="0.2">
      <c r="A58" s="34">
        <v>42542</v>
      </c>
      <c r="B58" s="117"/>
      <c r="C58" s="118" t="s">
        <v>808</v>
      </c>
      <c r="D58" s="119" t="s">
        <v>810</v>
      </c>
      <c r="E58" s="120"/>
      <c r="F58" s="118"/>
      <c r="G58" s="121"/>
      <c r="H58" s="38">
        <v>1000000</v>
      </c>
      <c r="I58" s="46">
        <f t="shared" ca="1" si="0"/>
        <v>1972495.7374619998</v>
      </c>
      <c r="N58" s="8"/>
    </row>
    <row r="59" spans="1:14" ht="12.75" x14ac:dyDescent="0.2">
      <c r="A59" s="34">
        <v>42544</v>
      </c>
      <c r="B59" s="34"/>
      <c r="C59" s="35" t="s">
        <v>811</v>
      </c>
      <c r="D59" s="36" t="s">
        <v>47</v>
      </c>
      <c r="E59" s="37"/>
      <c r="F59" s="35"/>
      <c r="G59" s="38">
        <v>360.4</v>
      </c>
      <c r="H59" s="38"/>
      <c r="I59" s="46">
        <f t="shared" ca="1" si="0"/>
        <v>1972135.3374619999</v>
      </c>
      <c r="N59" s="8"/>
    </row>
    <row r="60" spans="1:14" ht="12.75" x14ac:dyDescent="0.2">
      <c r="A60" s="34">
        <v>42544</v>
      </c>
      <c r="B60" s="34"/>
      <c r="C60" s="35" t="s">
        <v>812</v>
      </c>
      <c r="D60" s="36" t="s">
        <v>261</v>
      </c>
      <c r="E60" s="37"/>
      <c r="F60" s="35"/>
      <c r="G60" s="38">
        <v>168</v>
      </c>
      <c r="H60" s="38"/>
      <c r="I60" s="46">
        <f t="shared" ca="1" si="0"/>
        <v>1971967.3374619999</v>
      </c>
      <c r="N60" s="8"/>
    </row>
    <row r="61" spans="1:14" ht="12.75" x14ac:dyDescent="0.2">
      <c r="A61" s="34">
        <v>42544</v>
      </c>
      <c r="B61" s="34"/>
      <c r="C61" s="35" t="s">
        <v>813</v>
      </c>
      <c r="D61" s="36" t="s">
        <v>460</v>
      </c>
      <c r="E61" s="37"/>
      <c r="F61" s="35"/>
      <c r="G61" s="38">
        <v>31.5</v>
      </c>
      <c r="H61" s="38"/>
      <c r="I61" s="46">
        <f t="shared" ca="1" si="0"/>
        <v>1971935.8374619999</v>
      </c>
      <c r="N61" s="8"/>
    </row>
    <row r="62" spans="1:14" ht="12.75" x14ac:dyDescent="0.2">
      <c r="A62" s="34">
        <v>42544</v>
      </c>
      <c r="B62" s="34"/>
      <c r="C62" s="35" t="s">
        <v>814</v>
      </c>
      <c r="D62" s="36" t="s">
        <v>49</v>
      </c>
      <c r="E62" s="37"/>
      <c r="F62" s="35"/>
      <c r="G62" s="38">
        <v>4240</v>
      </c>
      <c r="H62" s="38"/>
      <c r="I62" s="46">
        <f t="shared" ca="1" si="0"/>
        <v>1967695.8374619999</v>
      </c>
      <c r="N62" s="8"/>
    </row>
    <row r="63" spans="1:14" ht="12.75" x14ac:dyDescent="0.2">
      <c r="A63" s="34">
        <v>42544</v>
      </c>
      <c r="B63" s="34"/>
      <c r="C63" s="35" t="s">
        <v>815</v>
      </c>
      <c r="D63" s="36" t="s">
        <v>431</v>
      </c>
      <c r="E63" s="37"/>
      <c r="F63" s="35"/>
      <c r="G63" s="38">
        <v>3392</v>
      </c>
      <c r="H63" s="38"/>
      <c r="I63" s="46">
        <f t="shared" ca="1" si="0"/>
        <v>1964303.8374619999</v>
      </c>
      <c r="N63" s="8"/>
    </row>
    <row r="64" spans="1:14" ht="12.75" x14ac:dyDescent="0.2">
      <c r="A64" s="34">
        <v>42544</v>
      </c>
      <c r="B64" s="34"/>
      <c r="C64" s="41" t="s">
        <v>816</v>
      </c>
      <c r="D64" s="42" t="s">
        <v>283</v>
      </c>
      <c r="E64" s="37"/>
      <c r="F64" s="35"/>
      <c r="G64" s="38">
        <v>4943.49</v>
      </c>
      <c r="H64" s="38"/>
      <c r="I64" s="46">
        <f t="shared" ca="1" si="0"/>
        <v>1959360.3474619999</v>
      </c>
      <c r="N64" s="8"/>
    </row>
    <row r="65" spans="1:14" ht="12.75" x14ac:dyDescent="0.2">
      <c r="A65" s="34">
        <v>42544</v>
      </c>
      <c r="B65" s="34"/>
      <c r="C65" s="35" t="s">
        <v>817</v>
      </c>
      <c r="D65" s="36" t="s">
        <v>818</v>
      </c>
      <c r="E65" s="37"/>
      <c r="F65" s="41"/>
      <c r="G65" s="38">
        <v>300</v>
      </c>
      <c r="H65" s="38"/>
      <c r="I65" s="46">
        <f t="shared" ca="1" si="0"/>
        <v>1959060.3474619999</v>
      </c>
      <c r="N65" s="8"/>
    </row>
    <row r="66" spans="1:14" ht="25.5" x14ac:dyDescent="0.2">
      <c r="A66" s="34">
        <v>42544</v>
      </c>
      <c r="B66" s="34"/>
      <c r="C66" s="35" t="s">
        <v>819</v>
      </c>
      <c r="D66" s="36" t="s">
        <v>71</v>
      </c>
      <c r="E66" s="37"/>
      <c r="F66" s="35"/>
      <c r="G66" s="38">
        <v>1270.94</v>
      </c>
      <c r="H66" s="38"/>
      <c r="I66" s="46">
        <f t="shared" ca="1" si="0"/>
        <v>1957789.4074619999</v>
      </c>
      <c r="N66" s="8"/>
    </row>
    <row r="67" spans="1:14" ht="12.75" x14ac:dyDescent="0.2">
      <c r="A67" s="34">
        <v>42544</v>
      </c>
      <c r="B67" s="34"/>
      <c r="C67" s="35" t="s">
        <v>820</v>
      </c>
      <c r="D67" s="36" t="s">
        <v>281</v>
      </c>
      <c r="E67" s="37"/>
      <c r="F67" s="35"/>
      <c r="G67" s="38">
        <v>5724</v>
      </c>
      <c r="H67" s="38"/>
      <c r="I67" s="46">
        <f t="shared" ca="1" si="0"/>
        <v>1952065.4074619999</v>
      </c>
      <c r="N67" s="8"/>
    </row>
    <row r="68" spans="1:14" ht="12.75" x14ac:dyDescent="0.2">
      <c r="A68" s="34">
        <v>42544</v>
      </c>
      <c r="B68" s="34"/>
      <c r="C68" s="35" t="s">
        <v>821</v>
      </c>
      <c r="D68" s="36" t="s">
        <v>822</v>
      </c>
      <c r="E68" s="37"/>
      <c r="F68" s="35"/>
      <c r="G68" s="38">
        <v>5350</v>
      </c>
      <c r="H68" s="38"/>
      <c r="I68" s="46">
        <f t="shared" ca="1" si="0"/>
        <v>1946715.4074619999</v>
      </c>
      <c r="N68" s="8"/>
    </row>
    <row r="69" spans="1:14" ht="12.75" x14ac:dyDescent="0.2">
      <c r="A69" s="34">
        <v>42544</v>
      </c>
      <c r="B69" s="34"/>
      <c r="C69" s="41" t="s">
        <v>823</v>
      </c>
      <c r="D69" s="42" t="s">
        <v>824</v>
      </c>
      <c r="E69" s="37"/>
      <c r="F69" s="35"/>
      <c r="G69" s="38">
        <v>420</v>
      </c>
      <c r="H69" s="47"/>
      <c r="I69" s="46">
        <f t="shared" ca="1" si="0"/>
        <v>1946295.4074619999</v>
      </c>
      <c r="N69" s="8"/>
    </row>
    <row r="70" spans="1:14" ht="12.75" x14ac:dyDescent="0.2">
      <c r="A70" s="34">
        <v>42544</v>
      </c>
      <c r="B70" s="34"/>
      <c r="C70" s="41" t="s">
        <v>825</v>
      </c>
      <c r="D70" s="42" t="s">
        <v>826</v>
      </c>
      <c r="E70" s="37"/>
      <c r="F70" s="35"/>
      <c r="G70" s="38">
        <v>480</v>
      </c>
      <c r="H70" s="47"/>
      <c r="I70" s="46">
        <f t="shared" ca="1" si="0"/>
        <v>1945815.4074619999</v>
      </c>
      <c r="N70" s="8"/>
    </row>
    <row r="71" spans="1:14" ht="12.75" x14ac:dyDescent="0.2">
      <c r="A71" s="34">
        <v>42544</v>
      </c>
      <c r="B71" s="34"/>
      <c r="C71" s="41" t="s">
        <v>827</v>
      </c>
      <c r="D71" s="42" t="s">
        <v>251</v>
      </c>
      <c r="E71" s="37"/>
      <c r="F71" s="35"/>
      <c r="G71" s="38">
        <v>971.1</v>
      </c>
      <c r="H71" s="47"/>
      <c r="I71" s="46">
        <f t="shared" ca="1" si="0"/>
        <v>1944844.3074619998</v>
      </c>
      <c r="N71" s="8"/>
    </row>
    <row r="72" spans="1:14" ht="25.5" x14ac:dyDescent="0.2">
      <c r="A72" s="34">
        <v>42544</v>
      </c>
      <c r="B72" s="34"/>
      <c r="C72" s="41" t="s">
        <v>828</v>
      </c>
      <c r="D72" s="42" t="s">
        <v>166</v>
      </c>
      <c r="E72" s="37"/>
      <c r="F72" s="35"/>
      <c r="G72" s="38">
        <v>2000</v>
      </c>
      <c r="H72" s="47"/>
      <c r="I72" s="46">
        <f t="shared" ca="1" si="0"/>
        <v>1942844.3074619998</v>
      </c>
      <c r="N72" s="8"/>
    </row>
    <row r="73" spans="1:14" ht="12.75" x14ac:dyDescent="0.2">
      <c r="A73" s="34">
        <v>42544</v>
      </c>
      <c r="B73" s="34"/>
      <c r="C73" s="41" t="s">
        <v>829</v>
      </c>
      <c r="D73" s="42" t="s">
        <v>178</v>
      </c>
      <c r="E73" s="37"/>
      <c r="F73" s="35"/>
      <c r="G73" s="38">
        <v>3922</v>
      </c>
      <c r="H73" s="47"/>
      <c r="I73" s="46">
        <f t="shared" ca="1" si="0"/>
        <v>1938922.3074619998</v>
      </c>
      <c r="N73" s="8"/>
    </row>
    <row r="74" spans="1:14" ht="12.75" x14ac:dyDescent="0.2">
      <c r="A74" s="34">
        <v>42544</v>
      </c>
      <c r="B74" s="34"/>
      <c r="C74" s="41" t="s">
        <v>830</v>
      </c>
      <c r="D74" s="42" t="s">
        <v>776</v>
      </c>
      <c r="E74" s="43"/>
      <c r="F74" s="35"/>
      <c r="G74" s="47">
        <v>2000</v>
      </c>
      <c r="H74" s="47"/>
      <c r="I74" s="46">
        <f t="shared" ca="1" si="0"/>
        <v>1936922.3074619998</v>
      </c>
      <c r="N74" s="8"/>
    </row>
    <row r="75" spans="1:14" ht="12.75" x14ac:dyDescent="0.2">
      <c r="A75" s="34">
        <v>42544</v>
      </c>
      <c r="B75" s="34"/>
      <c r="C75" s="41" t="s">
        <v>831</v>
      </c>
      <c r="D75" s="42" t="s">
        <v>832</v>
      </c>
      <c r="E75" s="37"/>
      <c r="F75" s="35"/>
      <c r="G75" s="38">
        <v>1500</v>
      </c>
      <c r="H75" s="47"/>
      <c r="I75" s="46">
        <f t="shared" ca="1" si="0"/>
        <v>1935422.3074619998</v>
      </c>
      <c r="N75" s="8"/>
    </row>
    <row r="76" spans="1:14" ht="25.5" x14ac:dyDescent="0.2">
      <c r="A76" s="34">
        <v>42544</v>
      </c>
      <c r="B76" s="34"/>
      <c r="C76" s="41" t="s">
        <v>833</v>
      </c>
      <c r="D76" s="42" t="s">
        <v>834</v>
      </c>
      <c r="E76" s="37"/>
      <c r="F76" s="41"/>
      <c r="G76" s="38">
        <v>9800</v>
      </c>
      <c r="H76" s="47"/>
      <c r="I76" s="46">
        <f t="shared" ca="1" si="0"/>
        <v>1925622.3074619998</v>
      </c>
      <c r="N76" s="8"/>
    </row>
    <row r="77" spans="1:14" ht="12.75" x14ac:dyDescent="0.2">
      <c r="A77" s="34">
        <v>42544</v>
      </c>
      <c r="B77" s="34"/>
      <c r="C77" s="41" t="s">
        <v>835</v>
      </c>
      <c r="D77" s="42" t="s">
        <v>836</v>
      </c>
      <c r="E77" s="37"/>
      <c r="F77" s="35"/>
      <c r="G77" s="38">
        <v>300</v>
      </c>
      <c r="H77" s="47"/>
      <c r="I77" s="46">
        <f t="shared" ca="1" si="0"/>
        <v>1925322.3074619998</v>
      </c>
      <c r="N77" s="8"/>
    </row>
    <row r="78" spans="1:14" ht="12.75" x14ac:dyDescent="0.2">
      <c r="A78" s="34">
        <v>42544</v>
      </c>
      <c r="B78" s="34"/>
      <c r="C78" s="41" t="s">
        <v>837</v>
      </c>
      <c r="D78" s="42" t="s">
        <v>41</v>
      </c>
      <c r="E78" s="37"/>
      <c r="F78" s="35"/>
      <c r="G78" s="38">
        <v>516.79999999999995</v>
      </c>
      <c r="H78" s="47"/>
      <c r="I78" s="46">
        <f t="shared" ca="1" si="0"/>
        <v>1924805.5074619998</v>
      </c>
      <c r="N78" s="8"/>
    </row>
    <row r="79" spans="1:14" ht="12.75" x14ac:dyDescent="0.2">
      <c r="A79" s="34">
        <v>42544</v>
      </c>
      <c r="B79" s="34"/>
      <c r="C79" s="41" t="s">
        <v>838</v>
      </c>
      <c r="D79" s="42" t="s">
        <v>526</v>
      </c>
      <c r="E79" s="37"/>
      <c r="F79" s="35"/>
      <c r="G79" s="38">
        <v>55109.4</v>
      </c>
      <c r="H79" s="47"/>
      <c r="I79" s="46">
        <f t="shared" ca="1" si="0"/>
        <v>1869696.1074619999</v>
      </c>
      <c r="N79" s="8"/>
    </row>
    <row r="80" spans="1:14" ht="12.75" x14ac:dyDescent="0.2">
      <c r="A80" s="34">
        <v>42544</v>
      </c>
      <c r="B80" s="34"/>
      <c r="C80" s="41" t="s">
        <v>839</v>
      </c>
      <c r="D80" s="42" t="s">
        <v>163</v>
      </c>
      <c r="E80" s="37"/>
      <c r="F80" s="35"/>
      <c r="G80" s="38">
        <v>10499.3</v>
      </c>
      <c r="H80" s="47"/>
      <c r="I80" s="46">
        <f t="shared" ca="1" si="0"/>
        <v>1859196.8074619998</v>
      </c>
      <c r="N80" s="8"/>
    </row>
    <row r="81" spans="1:14" ht="12.75" x14ac:dyDescent="0.2">
      <c r="A81" s="34">
        <v>42544</v>
      </c>
      <c r="B81" s="34"/>
      <c r="C81" s="41" t="s">
        <v>840</v>
      </c>
      <c r="D81" s="42" t="s">
        <v>255</v>
      </c>
      <c r="E81" s="37"/>
      <c r="F81" s="35"/>
      <c r="G81" s="38">
        <v>165.89</v>
      </c>
      <c r="H81" s="47"/>
      <c r="I81" s="46">
        <f t="shared" ca="1" si="0"/>
        <v>1859030.9174619999</v>
      </c>
      <c r="N81" s="8"/>
    </row>
    <row r="82" spans="1:14" ht="12.75" x14ac:dyDescent="0.2">
      <c r="A82" s="34">
        <v>42544</v>
      </c>
      <c r="B82" s="34"/>
      <c r="C82" s="41" t="s">
        <v>841</v>
      </c>
      <c r="D82" s="42" t="s">
        <v>61</v>
      </c>
      <c r="E82" s="37"/>
      <c r="F82" s="41"/>
      <c r="G82" s="38">
        <v>600</v>
      </c>
      <c r="H82" s="47"/>
      <c r="I82" s="46">
        <f t="shared" ca="1" si="0"/>
        <v>1858430.9174619999</v>
      </c>
      <c r="N82" s="8"/>
    </row>
    <row r="83" spans="1:14" ht="12.75" x14ac:dyDescent="0.2">
      <c r="A83" s="34">
        <v>42544</v>
      </c>
      <c r="B83" s="34"/>
      <c r="C83" s="41" t="s">
        <v>842</v>
      </c>
      <c r="D83" s="42" t="s">
        <v>277</v>
      </c>
      <c r="E83" s="37"/>
      <c r="F83" s="35"/>
      <c r="G83" s="38">
        <v>1570.4959999999999</v>
      </c>
      <c r="H83" s="47"/>
      <c r="I83" s="46">
        <f t="shared" ca="1" si="0"/>
        <v>1856860.4214619999</v>
      </c>
      <c r="N83" s="8"/>
    </row>
    <row r="84" spans="1:14" ht="12.75" x14ac:dyDescent="0.2">
      <c r="A84" s="34">
        <v>42545</v>
      </c>
      <c r="B84" s="34"/>
      <c r="C84" s="41" t="s">
        <v>846</v>
      </c>
      <c r="D84" s="42" t="s">
        <v>67</v>
      </c>
      <c r="E84" s="43"/>
      <c r="F84" s="35"/>
      <c r="G84" s="47">
        <v>5.6</v>
      </c>
      <c r="H84" s="47"/>
      <c r="I84" s="46">
        <f t="shared" ca="1" si="0"/>
        <v>1856854.8214619998</v>
      </c>
      <c r="L84" s="9"/>
      <c r="N84" s="8"/>
    </row>
    <row r="85" spans="1:14" ht="12.75" x14ac:dyDescent="0.2">
      <c r="A85" s="34">
        <v>42545</v>
      </c>
      <c r="B85" s="34"/>
      <c r="C85" s="41" t="s">
        <v>847</v>
      </c>
      <c r="D85" s="42" t="s">
        <v>177</v>
      </c>
      <c r="E85" s="43"/>
      <c r="F85" s="35"/>
      <c r="G85" s="47">
        <v>222.6</v>
      </c>
      <c r="H85" s="47"/>
      <c r="I85" s="46">
        <f t="shared" ca="1" si="0"/>
        <v>1856632.2214619997</v>
      </c>
      <c r="N85" s="8"/>
    </row>
    <row r="86" spans="1:14" ht="25.5" x14ac:dyDescent="0.2">
      <c r="A86" s="34">
        <v>42545</v>
      </c>
      <c r="B86" s="34"/>
      <c r="C86" s="41" t="s">
        <v>848</v>
      </c>
      <c r="D86" s="42" t="s">
        <v>78</v>
      </c>
      <c r="E86" s="43"/>
      <c r="F86" s="35"/>
      <c r="G86" s="47">
        <v>258.82</v>
      </c>
      <c r="H86" s="47"/>
      <c r="I86" s="46">
        <f t="shared" ca="1" si="0"/>
        <v>1856373.4014619996</v>
      </c>
      <c r="N86" s="8"/>
    </row>
    <row r="87" spans="1:14" ht="12.75" x14ac:dyDescent="0.2">
      <c r="A87" s="34">
        <v>42545</v>
      </c>
      <c r="B87" s="34"/>
      <c r="C87" s="41" t="s">
        <v>849</v>
      </c>
      <c r="D87" s="42" t="s">
        <v>850</v>
      </c>
      <c r="E87" s="43"/>
      <c r="F87" s="35"/>
      <c r="G87" s="47">
        <v>72.45</v>
      </c>
      <c r="H87" s="47"/>
      <c r="I87" s="46">
        <f t="shared" ca="1" si="0"/>
        <v>1856300.9514619997</v>
      </c>
      <c r="N87" s="8"/>
    </row>
    <row r="88" spans="1:14" ht="12.75" x14ac:dyDescent="0.2">
      <c r="A88" s="34">
        <v>42545</v>
      </c>
      <c r="B88" s="34"/>
      <c r="C88" s="41" t="s">
        <v>851</v>
      </c>
      <c r="D88" s="42" t="s">
        <v>85</v>
      </c>
      <c r="E88" s="43"/>
      <c r="F88" s="35"/>
      <c r="G88" s="47">
        <v>5703.27</v>
      </c>
      <c r="H88" s="47"/>
      <c r="I88" s="46">
        <f t="shared" ca="1" si="0"/>
        <v>1850597.6814619997</v>
      </c>
      <c r="N88" s="8"/>
    </row>
    <row r="89" spans="1:14" ht="12.75" x14ac:dyDescent="0.2">
      <c r="A89" s="34">
        <v>42545</v>
      </c>
      <c r="B89" s="34"/>
      <c r="C89" s="41" t="s">
        <v>852</v>
      </c>
      <c r="D89" s="42" t="s">
        <v>853</v>
      </c>
      <c r="E89" s="43"/>
      <c r="F89" s="35"/>
      <c r="G89" s="47">
        <v>1000</v>
      </c>
      <c r="H89" s="47"/>
      <c r="I89" s="46">
        <f t="shared" ca="1" si="0"/>
        <v>1849597.6814619997</v>
      </c>
      <c r="N89" s="8"/>
    </row>
    <row r="90" spans="1:14" ht="12.75" x14ac:dyDescent="0.2">
      <c r="A90" s="34">
        <v>42548</v>
      </c>
      <c r="B90" s="34"/>
      <c r="C90" s="35" t="s">
        <v>149</v>
      </c>
      <c r="D90" s="36" t="s">
        <v>804</v>
      </c>
      <c r="E90" s="37"/>
      <c r="F90" s="35"/>
      <c r="G90" s="38">
        <v>51901.11</v>
      </c>
      <c r="H90" s="38"/>
      <c r="I90" s="46">
        <f t="shared" ca="1" si="0"/>
        <v>1797696.5714619996</v>
      </c>
      <c r="N90" s="8"/>
    </row>
    <row r="91" spans="1:14" ht="12.75" x14ac:dyDescent="0.2">
      <c r="A91" s="34">
        <v>42548</v>
      </c>
      <c r="B91" s="34"/>
      <c r="C91" s="35" t="s">
        <v>149</v>
      </c>
      <c r="D91" s="36" t="s">
        <v>807</v>
      </c>
      <c r="E91" s="37"/>
      <c r="F91" s="35"/>
      <c r="G91" s="38">
        <v>1500000</v>
      </c>
      <c r="H91" s="38"/>
      <c r="I91" s="46">
        <f t="shared" ca="1" si="0"/>
        <v>297696.57146199956</v>
      </c>
      <c r="N91" s="8"/>
    </row>
    <row r="92" spans="1:14" ht="12.75" x14ac:dyDescent="0.2">
      <c r="A92" s="34">
        <v>42550</v>
      </c>
      <c r="B92" s="34"/>
      <c r="C92" s="41" t="s">
        <v>149</v>
      </c>
      <c r="D92" s="42" t="s">
        <v>606</v>
      </c>
      <c r="E92" s="43"/>
      <c r="F92" s="35"/>
      <c r="G92" s="47"/>
      <c r="H92" s="47">
        <v>200000</v>
      </c>
      <c r="I92" s="46">
        <f ca="1">IF(AND(ISBLANK(G92),ISBLANK(H92))," - ",OFFSET(I92,-1,0,1,1)+H92-G92)</f>
        <v>497696.57146199956</v>
      </c>
      <c r="N92" s="8"/>
    </row>
    <row r="93" spans="1:14" ht="12.75" x14ac:dyDescent="0.2">
      <c r="A93" s="34">
        <v>42551</v>
      </c>
      <c r="B93" s="34"/>
      <c r="C93" s="41" t="s">
        <v>149</v>
      </c>
      <c r="D93" s="42" t="s">
        <v>171</v>
      </c>
      <c r="E93" s="37"/>
      <c r="F93" s="35"/>
      <c r="G93" s="38">
        <v>75777.2</v>
      </c>
      <c r="H93" s="47"/>
      <c r="I93" s="46">
        <f t="shared" ca="1" si="0"/>
        <v>421919.37146199954</v>
      </c>
      <c r="K93" s="9">
        <v>976450.13746200001</v>
      </c>
      <c r="N93" s="8"/>
    </row>
    <row r="94" spans="1:14" ht="12.75" x14ac:dyDescent="0.2">
      <c r="A94" s="34">
        <v>42551</v>
      </c>
      <c r="B94" s="34"/>
      <c r="C94" s="41" t="s">
        <v>843</v>
      </c>
      <c r="D94" s="42" t="s">
        <v>172</v>
      </c>
      <c r="E94" s="37"/>
      <c r="F94" s="35"/>
      <c r="G94" s="38">
        <v>18958</v>
      </c>
      <c r="H94" s="47"/>
      <c r="I94" s="46">
        <f t="shared" ca="1" si="0"/>
        <v>402961.37146199954</v>
      </c>
      <c r="K94" s="9">
        <v>1849597.6814619997</v>
      </c>
      <c r="N94" s="8"/>
    </row>
    <row r="95" spans="1:14" ht="12.75" x14ac:dyDescent="0.2">
      <c r="A95" s="34">
        <v>42551</v>
      </c>
      <c r="B95" s="34"/>
      <c r="C95" s="41" t="s">
        <v>844</v>
      </c>
      <c r="D95" s="42" t="s">
        <v>173</v>
      </c>
      <c r="E95" s="43"/>
      <c r="F95" s="35"/>
      <c r="G95" s="47">
        <v>1371.2</v>
      </c>
      <c r="H95" s="47"/>
      <c r="I95" s="46">
        <f t="shared" ca="1" si="0"/>
        <v>401590.17146199953</v>
      </c>
      <c r="K95" s="9">
        <f>K94-K93</f>
        <v>873147.54399999965</v>
      </c>
      <c r="N95" s="8"/>
    </row>
    <row r="96" spans="1:14" ht="12.75" x14ac:dyDescent="0.2">
      <c r="A96" s="34">
        <v>42551</v>
      </c>
      <c r="B96" s="34"/>
      <c r="C96" s="41" t="s">
        <v>845</v>
      </c>
      <c r="D96" s="42" t="s">
        <v>28</v>
      </c>
      <c r="E96" s="43"/>
      <c r="F96" s="35"/>
      <c r="G96" s="47">
        <v>10682.3</v>
      </c>
      <c r="H96" s="47"/>
      <c r="I96" s="46">
        <f t="shared" ca="1" si="0"/>
        <v>390907.87146199954</v>
      </c>
      <c r="L96" s="9"/>
      <c r="N96" s="8"/>
    </row>
    <row r="97" spans="1:14" ht="12.75" x14ac:dyDescent="0.2">
      <c r="A97" s="34">
        <v>42550</v>
      </c>
      <c r="B97" s="34"/>
      <c r="C97" s="41" t="s">
        <v>861</v>
      </c>
      <c r="D97" s="42" t="s">
        <v>47</v>
      </c>
      <c r="E97" s="43"/>
      <c r="F97" s="35"/>
      <c r="G97" s="47">
        <v>360.4</v>
      </c>
      <c r="H97" s="47"/>
      <c r="I97" s="46">
        <f t="shared" ca="1" si="0"/>
        <v>390547.47146199952</v>
      </c>
      <c r="N97" s="8"/>
    </row>
    <row r="98" spans="1:14" ht="12.75" x14ac:dyDescent="0.2">
      <c r="A98" s="34">
        <v>42550</v>
      </c>
      <c r="B98" s="34"/>
      <c r="C98" s="41" t="s">
        <v>862</v>
      </c>
      <c r="D98" s="42" t="s">
        <v>48</v>
      </c>
      <c r="E98" s="43"/>
      <c r="F98" s="35"/>
      <c r="G98" s="47">
        <v>380</v>
      </c>
      <c r="H98" s="47"/>
      <c r="I98" s="46">
        <f t="shared" ca="1" si="0"/>
        <v>390167.47146199952</v>
      </c>
      <c r="N98" s="8"/>
    </row>
    <row r="99" spans="1:14" ht="12.75" x14ac:dyDescent="0.2">
      <c r="A99" s="34">
        <v>42550</v>
      </c>
      <c r="B99" s="34"/>
      <c r="C99" s="41" t="s">
        <v>863</v>
      </c>
      <c r="D99" s="42" t="s">
        <v>180</v>
      </c>
      <c r="E99" s="43"/>
      <c r="F99" s="35"/>
      <c r="G99" s="47">
        <v>50.39</v>
      </c>
      <c r="H99" s="47"/>
      <c r="I99" s="46">
        <f t="shared" ca="1" si="0"/>
        <v>390117.08146199951</v>
      </c>
      <c r="N99" s="8"/>
    </row>
    <row r="100" spans="1:14" ht="12.75" x14ac:dyDescent="0.2">
      <c r="A100" s="34">
        <v>42550</v>
      </c>
      <c r="B100" s="34"/>
      <c r="C100" s="41" t="s">
        <v>864</v>
      </c>
      <c r="D100" s="42" t="s">
        <v>54</v>
      </c>
      <c r="E100" s="43"/>
      <c r="F100" s="35"/>
      <c r="G100" s="100">
        <v>9381</v>
      </c>
      <c r="H100" s="47"/>
      <c r="I100" s="46">
        <f t="shared" ca="1" si="0"/>
        <v>380736.08146199951</v>
      </c>
      <c r="N100" s="8"/>
    </row>
    <row r="101" spans="1:14" ht="12.75" x14ac:dyDescent="0.2">
      <c r="A101" s="56">
        <v>42550</v>
      </c>
      <c r="B101" s="34"/>
      <c r="C101" s="41" t="s">
        <v>865</v>
      </c>
      <c r="D101" s="42" t="s">
        <v>176</v>
      </c>
      <c r="E101" s="43"/>
      <c r="F101" s="35"/>
      <c r="G101" s="47">
        <v>850</v>
      </c>
      <c r="H101" s="47"/>
      <c r="I101" s="46">
        <f t="shared" ca="1" si="0"/>
        <v>379886.08146199951</v>
      </c>
      <c r="N101" s="8"/>
    </row>
    <row r="102" spans="1:14" ht="12.75" x14ac:dyDescent="0.2">
      <c r="A102" s="56">
        <v>42550</v>
      </c>
      <c r="B102" s="34"/>
      <c r="C102" s="41" t="s">
        <v>866</v>
      </c>
      <c r="D102" s="42" t="s">
        <v>514</v>
      </c>
      <c r="E102" s="43"/>
      <c r="F102" s="35"/>
      <c r="G102" s="47">
        <v>17.5</v>
      </c>
      <c r="H102" s="47"/>
      <c r="I102" s="46">
        <f t="shared" ca="1" si="0"/>
        <v>379868.58146199951</v>
      </c>
      <c r="N102" s="8"/>
    </row>
    <row r="103" spans="1:14" ht="12.75" x14ac:dyDescent="0.2">
      <c r="A103" s="56">
        <v>42550</v>
      </c>
      <c r="B103" s="34"/>
      <c r="C103" s="41" t="s">
        <v>867</v>
      </c>
      <c r="D103" s="42" t="s">
        <v>860</v>
      </c>
      <c r="E103" s="43"/>
      <c r="F103" s="35"/>
      <c r="G103" s="47">
        <v>1447.4</v>
      </c>
      <c r="H103" s="47"/>
      <c r="I103" s="46">
        <f t="shared" ref="I103:I140" ca="1" si="2">IF(AND(ISBLANK(G103),ISBLANK(H103))," - ",OFFSET(I103,-1,0,1,1)+H103-G103)</f>
        <v>378421.18146199948</v>
      </c>
      <c r="N103" s="8"/>
    </row>
    <row r="104" spans="1:14" ht="12.75" x14ac:dyDescent="0.2">
      <c r="A104" s="56">
        <v>42550</v>
      </c>
      <c r="B104" s="34"/>
      <c r="C104" s="41" t="s">
        <v>868</v>
      </c>
      <c r="D104" s="42" t="s">
        <v>61</v>
      </c>
      <c r="E104" s="43"/>
      <c r="F104" s="35"/>
      <c r="G104" s="47">
        <v>360</v>
      </c>
      <c r="H104" s="47"/>
      <c r="I104" s="46">
        <f t="shared" ca="1" si="2"/>
        <v>378061.18146199948</v>
      </c>
      <c r="N104" s="8"/>
    </row>
    <row r="105" spans="1:14" ht="12.75" x14ac:dyDescent="0.2">
      <c r="A105" s="56">
        <v>42550</v>
      </c>
      <c r="B105" s="34"/>
      <c r="C105" s="41" t="s">
        <v>869</v>
      </c>
      <c r="D105" s="42" t="s">
        <v>41</v>
      </c>
      <c r="E105" s="43"/>
      <c r="F105" s="35"/>
      <c r="G105" s="47">
        <v>932.4</v>
      </c>
      <c r="H105" s="47"/>
      <c r="I105" s="46">
        <f t="shared" ca="1" si="2"/>
        <v>377128.78146199946</v>
      </c>
      <c r="N105" s="8"/>
    </row>
    <row r="106" spans="1:14" ht="12.75" x14ac:dyDescent="0.2">
      <c r="A106" s="56">
        <v>42550</v>
      </c>
      <c r="B106" s="34"/>
      <c r="C106" s="41" t="s">
        <v>870</v>
      </c>
      <c r="D106" s="42" t="s">
        <v>80</v>
      </c>
      <c r="E106" s="43"/>
      <c r="F106" s="35"/>
      <c r="G106" s="47">
        <v>630</v>
      </c>
      <c r="H106" s="47"/>
      <c r="I106" s="46">
        <f t="shared" ca="1" si="2"/>
        <v>376498.78146199946</v>
      </c>
      <c r="K106" s="9">
        <v>356236</v>
      </c>
      <c r="N106" s="8"/>
    </row>
    <row r="107" spans="1:14" ht="25.5" x14ac:dyDescent="0.2">
      <c r="A107" s="56">
        <v>42550</v>
      </c>
      <c r="B107" s="34"/>
      <c r="C107" s="41" t="s">
        <v>871</v>
      </c>
      <c r="D107" s="42" t="s">
        <v>78</v>
      </c>
      <c r="E107" s="43"/>
      <c r="F107" s="35"/>
      <c r="G107" s="47">
        <v>556.34</v>
      </c>
      <c r="H107" s="47"/>
      <c r="I107" s="46">
        <f t="shared" ca="1" si="2"/>
        <v>375942.44146199943</v>
      </c>
      <c r="K107" s="9">
        <v>356743.56</v>
      </c>
      <c r="N107" s="8"/>
    </row>
    <row r="108" spans="1:14" ht="12.75" x14ac:dyDescent="0.2">
      <c r="A108" s="56">
        <v>42551</v>
      </c>
      <c r="B108" s="34"/>
      <c r="C108" s="41" t="s">
        <v>872</v>
      </c>
      <c r="D108" s="42" t="s">
        <v>428</v>
      </c>
      <c r="E108" s="43"/>
      <c r="F108" s="41"/>
      <c r="G108" s="47">
        <v>350</v>
      </c>
      <c r="H108" s="47"/>
      <c r="I108" s="46">
        <f t="shared" ca="1" si="2"/>
        <v>375592.44146199943</v>
      </c>
      <c r="N108" s="8"/>
    </row>
    <row r="109" spans="1:14" s="108" customFormat="1" ht="12.75" x14ac:dyDescent="0.2">
      <c r="A109" s="101">
        <v>42551</v>
      </c>
      <c r="B109" s="102"/>
      <c r="C109" s="103" t="s">
        <v>873</v>
      </c>
      <c r="D109" s="104" t="s">
        <v>733</v>
      </c>
      <c r="E109" s="105"/>
      <c r="F109" s="103"/>
      <c r="G109" s="106">
        <v>350</v>
      </c>
      <c r="H109" s="106"/>
      <c r="I109" s="46">
        <f t="shared" ca="1" si="2"/>
        <v>375242.44146199943</v>
      </c>
      <c r="K109" s="109"/>
    </row>
    <row r="110" spans="1:14" s="108" customFormat="1" ht="12.75" x14ac:dyDescent="0.2">
      <c r="A110" s="101">
        <v>42551</v>
      </c>
      <c r="B110" s="102"/>
      <c r="C110" s="103" t="s">
        <v>874</v>
      </c>
      <c r="D110" s="104" t="s">
        <v>165</v>
      </c>
      <c r="E110" s="105"/>
      <c r="F110" s="103"/>
      <c r="G110" s="106">
        <v>11800</v>
      </c>
      <c r="H110" s="106"/>
      <c r="I110" s="46">
        <f t="shared" ca="1" si="2"/>
        <v>363442.44146199943</v>
      </c>
      <c r="K110" s="109"/>
    </row>
    <row r="111" spans="1:14" s="108" customFormat="1" ht="26.25" x14ac:dyDescent="0.25">
      <c r="A111" s="101">
        <v>42551</v>
      </c>
      <c r="B111" s="101"/>
      <c r="C111" s="103" t="s">
        <v>875</v>
      </c>
      <c r="D111" s="104" t="s">
        <v>528</v>
      </c>
      <c r="E111" s="105"/>
      <c r="F111" s="103"/>
      <c r="G111" s="106">
        <v>23320</v>
      </c>
      <c r="H111" s="106"/>
      <c r="I111" s="46">
        <f t="shared" ca="1" si="2"/>
        <v>340122.44146199943</v>
      </c>
      <c r="K111" s="109"/>
      <c r="N111" s="110"/>
    </row>
    <row r="112" spans="1:14" s="108" customFormat="1" x14ac:dyDescent="0.25">
      <c r="A112" s="101">
        <v>42551</v>
      </c>
      <c r="B112" s="101"/>
      <c r="C112" s="103" t="s">
        <v>876</v>
      </c>
      <c r="D112" s="104" t="s">
        <v>758</v>
      </c>
      <c r="E112" s="105"/>
      <c r="F112" s="103"/>
      <c r="G112" s="106">
        <v>24900</v>
      </c>
      <c r="H112" s="106"/>
      <c r="I112" s="46">
        <f t="shared" ca="1" si="2"/>
        <v>315222.44146199943</v>
      </c>
      <c r="K112" s="109"/>
      <c r="N112" s="110"/>
    </row>
    <row r="113" spans="1:14" s="108" customFormat="1" ht="24.75" x14ac:dyDescent="0.25">
      <c r="A113" s="101">
        <v>42551</v>
      </c>
      <c r="B113" s="101"/>
      <c r="C113" s="111" t="s">
        <v>856</v>
      </c>
      <c r="D113" s="112" t="s">
        <v>167</v>
      </c>
      <c r="E113" s="113"/>
      <c r="F113" s="111"/>
      <c r="G113" s="114">
        <v>530</v>
      </c>
      <c r="H113" s="114"/>
      <c r="I113" s="46">
        <f t="shared" ca="1" si="2"/>
        <v>314692.44146199943</v>
      </c>
      <c r="K113" s="109"/>
      <c r="N113" s="110"/>
    </row>
    <row r="114" spans="1:14" s="108" customFormat="1" x14ac:dyDescent="0.25">
      <c r="A114" s="101">
        <v>42551</v>
      </c>
      <c r="B114" s="101"/>
      <c r="C114" s="111" t="s">
        <v>877</v>
      </c>
      <c r="D114" s="112" t="s">
        <v>85</v>
      </c>
      <c r="E114" s="113"/>
      <c r="F114" s="111"/>
      <c r="G114" s="114">
        <v>3134.93</v>
      </c>
      <c r="H114" s="114"/>
      <c r="I114" s="46">
        <f t="shared" ca="1" si="2"/>
        <v>311557.51146199944</v>
      </c>
      <c r="K114" s="109"/>
      <c r="N114" s="110"/>
    </row>
    <row r="115" spans="1:14" s="108" customFormat="1" ht="12.75" x14ac:dyDescent="0.2">
      <c r="A115" s="101">
        <v>42551</v>
      </c>
      <c r="B115" s="101"/>
      <c r="C115" s="103" t="s">
        <v>878</v>
      </c>
      <c r="D115" s="104" t="s">
        <v>483</v>
      </c>
      <c r="E115" s="105"/>
      <c r="F115" s="103"/>
      <c r="G115" s="106">
        <v>2500</v>
      </c>
      <c r="H115" s="106"/>
      <c r="I115" s="46">
        <f t="shared" ca="1" si="2"/>
        <v>309057.51146199944</v>
      </c>
      <c r="K115" s="109"/>
    </row>
    <row r="116" spans="1:14" s="108" customFormat="1" x14ac:dyDescent="0.25">
      <c r="A116" s="101">
        <v>42551</v>
      </c>
      <c r="B116" s="101"/>
      <c r="C116" s="111" t="s">
        <v>225</v>
      </c>
      <c r="D116" s="112" t="s">
        <v>711</v>
      </c>
      <c r="E116" s="113"/>
      <c r="F116" s="111"/>
      <c r="G116" s="115">
        <v>216274.89</v>
      </c>
      <c r="H116" s="114"/>
      <c r="I116" s="46">
        <f t="shared" ca="1" si="2"/>
        <v>92782.621461999428</v>
      </c>
      <c r="K116" s="109"/>
      <c r="N116" s="110"/>
    </row>
    <row r="117" spans="1:14" s="108" customFormat="1" x14ac:dyDescent="0.25">
      <c r="A117" s="101"/>
      <c r="B117" s="101"/>
      <c r="C117" s="111"/>
      <c r="D117" s="112"/>
      <c r="E117" s="113"/>
      <c r="F117" s="111"/>
      <c r="G117" s="114"/>
      <c r="H117" s="114"/>
      <c r="I117" s="46" t="str">
        <f t="shared" ca="1" si="2"/>
        <v xml:space="preserve"> - </v>
      </c>
      <c r="K117" s="109"/>
      <c r="N117" s="110"/>
    </row>
    <row r="118" spans="1:14" s="108" customFormat="1" x14ac:dyDescent="0.25">
      <c r="A118" s="101"/>
      <c r="B118" s="101"/>
      <c r="C118" s="111"/>
      <c r="D118" s="112"/>
      <c r="E118" s="113"/>
      <c r="F118" s="111"/>
      <c r="G118" s="114"/>
      <c r="H118" s="114"/>
      <c r="I118" s="46" t="str">
        <f t="shared" ca="1" si="2"/>
        <v xml:space="preserve"> - </v>
      </c>
      <c r="K118" s="109"/>
      <c r="N118" s="110"/>
    </row>
    <row r="119" spans="1:14" x14ac:dyDescent="0.25">
      <c r="A119" s="101"/>
      <c r="B119" s="56"/>
      <c r="C119" s="44"/>
      <c r="D119" s="51"/>
      <c r="E119" s="55"/>
      <c r="F119" s="44"/>
      <c r="G119" s="53"/>
      <c r="H119" s="53"/>
      <c r="I119" s="46" t="str">
        <f t="shared" ca="1" si="2"/>
        <v xml:space="preserve"> - </v>
      </c>
    </row>
    <row r="120" spans="1:14" x14ac:dyDescent="0.25">
      <c r="A120" s="101"/>
      <c r="B120" s="56"/>
      <c r="C120" s="44"/>
      <c r="D120" s="51"/>
      <c r="E120" s="55"/>
      <c r="F120" s="44"/>
      <c r="G120" s="53"/>
      <c r="H120" s="53"/>
      <c r="I120" s="46" t="str">
        <f t="shared" ca="1" si="2"/>
        <v xml:space="preserve"> - </v>
      </c>
    </row>
    <row r="121" spans="1:14" x14ac:dyDescent="0.25">
      <c r="A121" s="101"/>
      <c r="B121" s="56"/>
      <c r="C121" s="44"/>
      <c r="D121" s="51"/>
      <c r="E121" s="55"/>
      <c r="F121" s="44"/>
      <c r="G121" s="53"/>
      <c r="H121" s="53"/>
      <c r="I121" s="46" t="str">
        <f t="shared" ca="1" si="2"/>
        <v xml:space="preserve"> - </v>
      </c>
    </row>
    <row r="122" spans="1:14" x14ac:dyDescent="0.25">
      <c r="A122" s="101"/>
      <c r="B122" s="56"/>
      <c r="C122" s="44"/>
      <c r="D122" s="51"/>
      <c r="E122" s="55"/>
      <c r="F122" s="44"/>
      <c r="G122" s="53"/>
      <c r="H122" s="53"/>
      <c r="I122" s="46" t="str">
        <f t="shared" ca="1" si="2"/>
        <v xml:space="preserve"> - </v>
      </c>
    </row>
    <row r="123" spans="1:14" x14ac:dyDescent="0.25">
      <c r="A123" s="101"/>
      <c r="B123" s="56"/>
      <c r="C123" s="44"/>
      <c r="D123" s="51"/>
      <c r="E123" s="55"/>
      <c r="F123" s="44"/>
      <c r="G123" s="53"/>
      <c r="H123" s="53"/>
      <c r="I123" s="46" t="str">
        <f t="shared" ca="1" si="2"/>
        <v xml:space="preserve"> - </v>
      </c>
    </row>
    <row r="124" spans="1:14" x14ac:dyDescent="0.25">
      <c r="A124" s="101"/>
      <c r="B124" s="56"/>
      <c r="C124" s="44"/>
      <c r="D124" s="51"/>
      <c r="E124" s="55"/>
      <c r="F124" s="44"/>
      <c r="G124" s="53"/>
      <c r="H124" s="53"/>
      <c r="I124" s="46" t="str">
        <f t="shared" ca="1" si="2"/>
        <v xml:space="preserve"> - </v>
      </c>
    </row>
    <row r="125" spans="1:14" x14ac:dyDescent="0.25">
      <c r="A125" s="101"/>
      <c r="B125" s="56"/>
      <c r="C125" s="44"/>
      <c r="D125" s="51"/>
      <c r="E125" s="55"/>
      <c r="F125" s="44"/>
      <c r="G125" s="53"/>
      <c r="H125" s="53"/>
      <c r="I125" s="46" t="str">
        <f t="shared" ca="1" si="2"/>
        <v xml:space="preserve"> - </v>
      </c>
    </row>
    <row r="126" spans="1:14" x14ac:dyDescent="0.25">
      <c r="A126" s="101"/>
      <c r="B126" s="56"/>
      <c r="C126" s="44"/>
      <c r="D126" s="51"/>
      <c r="E126" s="55"/>
      <c r="F126" s="44"/>
      <c r="G126" s="53"/>
      <c r="H126" s="53"/>
      <c r="I126" s="46" t="str">
        <f t="shared" ca="1" si="2"/>
        <v xml:space="preserve"> - </v>
      </c>
    </row>
    <row r="127" spans="1:14" x14ac:dyDescent="0.25">
      <c r="A127" s="101"/>
      <c r="B127" s="56"/>
      <c r="C127" s="44"/>
      <c r="D127" s="51"/>
      <c r="E127" s="55"/>
      <c r="F127" s="44"/>
      <c r="G127" s="53"/>
      <c r="H127" s="53"/>
      <c r="I127" s="46" t="str">
        <f t="shared" ca="1" si="2"/>
        <v xml:space="preserve"> - </v>
      </c>
    </row>
    <row r="128" spans="1:14" x14ac:dyDescent="0.25">
      <c r="A128" s="101"/>
      <c r="B128" s="56"/>
      <c r="C128" s="44"/>
      <c r="D128" s="51"/>
      <c r="E128" s="55"/>
      <c r="F128" s="44"/>
      <c r="G128" s="53"/>
      <c r="H128" s="53"/>
      <c r="I128" s="46" t="str">
        <f t="shared" ca="1" si="2"/>
        <v xml:space="preserve"> - </v>
      </c>
    </row>
    <row r="129" spans="1:9" x14ac:dyDescent="0.25">
      <c r="A129" s="101"/>
      <c r="B129" s="56"/>
      <c r="C129" s="44"/>
      <c r="D129" s="51"/>
      <c r="E129" s="55"/>
      <c r="F129" s="44"/>
      <c r="G129" s="53"/>
      <c r="H129" s="53"/>
      <c r="I129" s="46" t="str">
        <f t="shared" ca="1" si="2"/>
        <v xml:space="preserve"> - </v>
      </c>
    </row>
    <row r="130" spans="1:9" x14ac:dyDescent="0.25">
      <c r="A130" s="101"/>
      <c r="B130" s="56"/>
      <c r="C130" s="44"/>
      <c r="D130" s="51"/>
      <c r="E130" s="55"/>
      <c r="F130" s="44"/>
      <c r="G130" s="53"/>
      <c r="H130" s="53"/>
      <c r="I130" s="46" t="str">
        <f t="shared" ca="1" si="2"/>
        <v xml:space="preserve"> - </v>
      </c>
    </row>
    <row r="131" spans="1:9" x14ac:dyDescent="0.25">
      <c r="A131" s="101"/>
      <c r="B131" s="56"/>
      <c r="C131" s="44"/>
      <c r="D131" s="51"/>
      <c r="E131" s="55"/>
      <c r="F131" s="44"/>
      <c r="G131" s="53"/>
      <c r="H131" s="53"/>
      <c r="I131" s="46" t="str">
        <f t="shared" ca="1" si="2"/>
        <v xml:space="preserve"> - </v>
      </c>
    </row>
    <row r="132" spans="1:9" x14ac:dyDescent="0.25">
      <c r="A132" s="101"/>
      <c r="B132" s="56"/>
      <c r="C132" s="44"/>
      <c r="D132" s="51"/>
      <c r="E132" s="55"/>
      <c r="F132" s="44"/>
      <c r="G132" s="53"/>
      <c r="H132" s="53"/>
      <c r="I132" s="46" t="str">
        <f t="shared" ca="1" si="2"/>
        <v xml:space="preserve"> - </v>
      </c>
    </row>
    <row r="133" spans="1:9" x14ac:dyDescent="0.25">
      <c r="A133" s="101"/>
      <c r="B133" s="56"/>
      <c r="C133" s="44"/>
      <c r="D133" s="51"/>
      <c r="E133" s="55"/>
      <c r="F133" s="44"/>
      <c r="G133" s="53"/>
      <c r="H133" s="53"/>
      <c r="I133" s="46" t="str">
        <f t="shared" ca="1" si="2"/>
        <v xml:space="preserve"> - </v>
      </c>
    </row>
    <row r="134" spans="1:9" x14ac:dyDescent="0.25">
      <c r="A134" s="101"/>
      <c r="B134" s="56"/>
      <c r="C134" s="44"/>
      <c r="D134" s="51"/>
      <c r="E134" s="55"/>
      <c r="F134" s="44"/>
      <c r="G134" s="53"/>
      <c r="H134" s="53"/>
      <c r="I134" s="46" t="str">
        <f t="shared" ca="1" si="2"/>
        <v xml:space="preserve"> - </v>
      </c>
    </row>
    <row r="135" spans="1:9" x14ac:dyDescent="0.25">
      <c r="A135" s="101"/>
      <c r="B135" s="56"/>
      <c r="C135" s="44"/>
      <c r="D135" s="51"/>
      <c r="E135" s="55"/>
      <c r="F135" s="44"/>
      <c r="G135" s="53"/>
      <c r="H135" s="53"/>
      <c r="I135" s="46" t="str">
        <f t="shared" ca="1" si="2"/>
        <v xml:space="preserve"> - </v>
      </c>
    </row>
    <row r="136" spans="1:9" x14ac:dyDescent="0.25">
      <c r="A136" s="101"/>
      <c r="B136" s="56"/>
      <c r="C136" s="44"/>
      <c r="D136" s="51"/>
      <c r="E136" s="55"/>
      <c r="F136" s="44"/>
      <c r="G136" s="53"/>
      <c r="H136" s="53"/>
      <c r="I136" s="46" t="str">
        <f t="shared" ca="1" si="2"/>
        <v xml:space="preserve"> - </v>
      </c>
    </row>
    <row r="137" spans="1:9" x14ac:dyDescent="0.25">
      <c r="A137" s="101"/>
      <c r="B137" s="56"/>
      <c r="C137" s="44"/>
      <c r="D137" s="51"/>
      <c r="E137" s="55"/>
      <c r="F137" s="44"/>
      <c r="G137" s="53"/>
      <c r="H137" s="53"/>
      <c r="I137" s="46" t="str">
        <f t="shared" ca="1" si="2"/>
        <v xml:space="preserve"> - </v>
      </c>
    </row>
    <row r="138" spans="1:9" x14ac:dyDescent="0.25">
      <c r="A138" s="101"/>
      <c r="B138" s="56"/>
      <c r="C138" s="44"/>
      <c r="D138" s="51"/>
      <c r="E138" s="55"/>
      <c r="F138" s="44"/>
      <c r="G138" s="53"/>
      <c r="H138" s="53"/>
      <c r="I138" s="46" t="str">
        <f t="shared" ca="1" si="2"/>
        <v xml:space="preserve"> - </v>
      </c>
    </row>
    <row r="139" spans="1:9" x14ac:dyDescent="0.25">
      <c r="A139" s="101"/>
      <c r="B139" s="56"/>
      <c r="C139" s="44"/>
      <c r="D139" s="51"/>
      <c r="E139" s="55"/>
      <c r="F139" s="44"/>
      <c r="G139" s="53"/>
      <c r="H139" s="53"/>
      <c r="I139" s="46" t="str">
        <f t="shared" ca="1" si="2"/>
        <v xml:space="preserve"> - </v>
      </c>
    </row>
    <row r="140" spans="1:9" x14ac:dyDescent="0.25">
      <c r="A140" s="99"/>
      <c r="B140" s="56"/>
      <c r="C140" s="44"/>
      <c r="D140" s="51"/>
      <c r="E140" s="55"/>
      <c r="F140" s="44"/>
      <c r="G140" s="53"/>
      <c r="H140" s="53"/>
      <c r="I140" s="46" t="str">
        <f t="shared" ca="1" si="2"/>
        <v xml:space="preserve"> - </v>
      </c>
    </row>
    <row r="141" spans="1:9" x14ac:dyDescent="0.25">
      <c r="A141" s="122"/>
      <c r="B141" s="123"/>
      <c r="C141" s="124"/>
      <c r="D141" s="125"/>
      <c r="E141" s="126"/>
      <c r="F141" s="124"/>
      <c r="G141" s="127"/>
      <c r="H141" s="127"/>
      <c r="I141" s="128"/>
    </row>
    <row r="142" spans="1:9" x14ac:dyDescent="0.25">
      <c r="G142" s="9">
        <f>SUBTOTAL(9, G16:G141)</f>
        <v>2389966.8859999999</v>
      </c>
      <c r="H142" s="9">
        <f>SUBTOTAL(9, H16:H110)</f>
        <v>2464242.6</v>
      </c>
    </row>
    <row r="143" spans="1:9" x14ac:dyDescent="0.25">
      <c r="G143" s="9">
        <f>G142-H142</f>
        <v>-74275.714000000153</v>
      </c>
    </row>
  </sheetData>
  <conditionalFormatting sqref="I15:I18 I20:I45 I47:I140">
    <cfRule type="cellIs" dxfId="167" priority="11" stopIfTrue="1" operator="lessThan">
      <formula>0</formula>
    </cfRule>
  </conditionalFormatting>
  <conditionalFormatting sqref="I3">
    <cfRule type="cellIs" dxfId="166" priority="9" stopIfTrue="1" operator="lessThan">
      <formula>0</formula>
    </cfRule>
  </conditionalFormatting>
  <conditionalFormatting sqref="I19">
    <cfRule type="cellIs" dxfId="165" priority="7" stopIfTrue="1" operator="lessThan">
      <formula>0</formula>
    </cfRule>
  </conditionalFormatting>
  <conditionalFormatting sqref="I46">
    <cfRule type="cellIs" dxfId="164" priority="5" stopIfTrue="1" operator="lessThan">
      <formula>0</formula>
    </cfRule>
  </conditionalFormatting>
  <dataValidations count="5">
    <dataValidation type="list" allowBlank="1" showInputMessage="1" showErrorMessage="1" sqref="D75 C33 D27:D32 D15 D34:D53 D56:D68 D90:D91">
      <formula1>payeeList</formula1>
    </dataValidation>
    <dataValidation type="list" allowBlank="1" showInputMessage="1" showErrorMessage="1" sqref="C15:C28 C30:C32 C34:C53 C56:C68 C90:C91">
      <formula1>numList</formula1>
    </dataValidation>
    <dataValidation type="list" allowBlank="1" showInputMessage="1" showErrorMessage="1" sqref="A15:B45 B46:B96 B97:B140 A47:A96 A97:A100">
      <formula1>dateList</formula1>
    </dataValidation>
    <dataValidation type="list" allowBlank="1" showInputMessage="1" showErrorMessage="1" sqref="G33 F15:F96 F97:F107">
      <formula1>reconcileList</formula1>
    </dataValidation>
    <dataValidation type="list" allowBlank="1" showInputMessage="1" showErrorMessage="1" sqref="E75:E83 D33 E15 E44:E51 G75:G83 G59:G73 G93:G94 E53:E73 E90:E91 E93:E94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B3422121-81E1-4522-953B-8B909AF600B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12" id="{4DB4BC9E-FEB3-4EEB-AE33-EA4F6932B7D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I15:I18</xm:sqref>
        </x14:conditionalFormatting>
        <x14:conditionalFormatting xmlns:xm="http://schemas.microsoft.com/office/excel/2006/main">
          <x14:cfRule type="iconSet" priority="8" id="{E0D407A6-C16E-45A6-A5CF-95E5458CD8C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I19</xm:sqref>
        </x14:conditionalFormatting>
        <x14:conditionalFormatting xmlns:xm="http://schemas.microsoft.com/office/excel/2006/main">
          <x14:cfRule type="iconSet" priority="6" id="{37D27215-91C3-401D-832D-0BD7755FDCD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I46</xm:sqref>
        </x14:conditionalFormatting>
        <x14:conditionalFormatting xmlns:xm="http://schemas.microsoft.com/office/excel/2006/main">
          <x14:cfRule type="iconSet" priority="69" id="{C1C85255-3709-4A5F-99C5-92C79C70EFAB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I20:I45 I47:I140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O144"/>
  <sheetViews>
    <sheetView showGridLines="0" zoomScale="115" zoomScaleNormal="115" workbookViewId="0">
      <pane ySplit="14" topLeftCell="A42" activePane="bottomLeft" state="frozen"/>
      <selection activeCell="B18" sqref="B18"/>
      <selection pane="bottomLeft" activeCell="D75" sqref="D75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42552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VLOOKUP(9E+100,Table1345678910111213345678[Balance],1)</f>
        <v>53313.810000000056</v>
      </c>
      <c r="K3" s="16"/>
      <c r="N3" s="12">
        <f>IFERROR(LARGE(Table1345678910111213345678[[#All],[Cheque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SUMIF(Table1345678910111213345678[R],"=r",Table1345678910111213345678[Deposit,
Credit (+)])+SUMIF(Table1345678910111213345678[R],"=c",Table1345678910111213345678[Deposit,
Credit (+)])-SUMIF(Table1345678910111213345678[R],"=R",Table1345678910111213345678[Withdrawal,
Payment (-)])-SUMIF(Table1345678910111213345678[R],"=C",Table1345678910111213345678[Withdrawal,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854</v>
      </c>
      <c r="E15" s="37"/>
      <c r="F15" s="35"/>
      <c r="G15" s="38">
        <v>0</v>
      </c>
      <c r="H15" s="38"/>
      <c r="I15" s="39">
        <v>129850.31</v>
      </c>
      <c r="K15" s="25"/>
      <c r="N15" s="40"/>
    </row>
    <row r="16" spans="1:15" s="23" customFormat="1" ht="12.75" x14ac:dyDescent="0.2">
      <c r="A16" s="34">
        <v>42552</v>
      </c>
      <c r="B16" s="34"/>
      <c r="C16" s="41" t="s">
        <v>856</v>
      </c>
      <c r="D16" s="43" t="s">
        <v>25</v>
      </c>
      <c r="E16" s="43"/>
      <c r="F16" s="44"/>
      <c r="G16" s="38">
        <v>10667.84</v>
      </c>
      <c r="H16" s="38"/>
      <c r="I16" s="46">
        <f t="shared" ref="I16:I103" ca="1" si="0">IF(AND(ISBLANK(G16),ISBLANK(H16))," - ",OFFSET(I16,-1,0,1,1)+H16-G16)</f>
        <v>119182.47</v>
      </c>
      <c r="K16" s="25"/>
      <c r="N16" s="40"/>
    </row>
    <row r="17" spans="1:14" s="23" customFormat="1" ht="12.75" x14ac:dyDescent="0.2">
      <c r="A17" s="34">
        <v>42552</v>
      </c>
      <c r="B17" s="34"/>
      <c r="C17" s="41" t="s">
        <v>857</v>
      </c>
      <c r="D17" s="43" t="s">
        <v>27</v>
      </c>
      <c r="E17" s="43"/>
      <c r="F17" s="44"/>
      <c r="G17" s="38">
        <v>170</v>
      </c>
      <c r="H17" s="38"/>
      <c r="I17" s="46">
        <f t="shared" ca="1" si="0"/>
        <v>119012.47</v>
      </c>
      <c r="K17" s="25"/>
      <c r="N17" s="40"/>
    </row>
    <row r="18" spans="1:14" s="23" customFormat="1" ht="12.75" x14ac:dyDescent="0.2">
      <c r="A18" s="34">
        <v>42552</v>
      </c>
      <c r="B18" s="34"/>
      <c r="C18" s="35" t="s">
        <v>858</v>
      </c>
      <c r="D18" s="43" t="s">
        <v>28</v>
      </c>
      <c r="E18" s="43"/>
      <c r="F18" s="35"/>
      <c r="G18" s="45">
        <v>90</v>
      </c>
      <c r="H18" s="45"/>
      <c r="I18" s="46">
        <f t="shared" ca="1" si="0"/>
        <v>118922.47</v>
      </c>
      <c r="K18" s="25"/>
      <c r="N18" s="40"/>
    </row>
    <row r="19" spans="1:14" s="23" customFormat="1" ht="12.75" x14ac:dyDescent="0.2">
      <c r="A19" s="34">
        <v>42552</v>
      </c>
      <c r="B19" s="34"/>
      <c r="C19" s="35" t="s">
        <v>859</v>
      </c>
      <c r="D19" s="43" t="s">
        <v>855</v>
      </c>
      <c r="E19" s="43"/>
      <c r="F19" s="35"/>
      <c r="G19" s="38">
        <v>2842</v>
      </c>
      <c r="H19" s="38"/>
      <c r="I19" s="46">
        <f t="shared" ca="1" si="0"/>
        <v>116080.47</v>
      </c>
      <c r="K19" s="25"/>
      <c r="N19" s="40"/>
    </row>
    <row r="20" spans="1:14" s="23" customFormat="1" ht="12.75" x14ac:dyDescent="0.2">
      <c r="A20" s="34">
        <v>42569</v>
      </c>
      <c r="B20" s="34"/>
      <c r="C20" s="35" t="s">
        <v>882</v>
      </c>
      <c r="D20" s="43" t="s">
        <v>510</v>
      </c>
      <c r="E20" s="43"/>
      <c r="F20" s="35"/>
      <c r="G20" s="38">
        <v>383</v>
      </c>
      <c r="H20" s="38"/>
      <c r="I20" s="46">
        <f t="shared" ca="1" si="0"/>
        <v>115697.47</v>
      </c>
      <c r="K20" s="25"/>
      <c r="N20" s="40"/>
    </row>
    <row r="21" spans="1:14" s="23" customFormat="1" ht="12.75" x14ac:dyDescent="0.2">
      <c r="A21" s="34">
        <v>42569</v>
      </c>
      <c r="B21" s="34"/>
      <c r="C21" s="35" t="s">
        <v>883</v>
      </c>
      <c r="D21" s="42" t="s">
        <v>485</v>
      </c>
      <c r="E21" s="43"/>
      <c r="F21" s="64"/>
      <c r="G21" s="38">
        <v>6047.1</v>
      </c>
      <c r="H21" s="65"/>
      <c r="I21" s="46">
        <f t="shared" ca="1" si="0"/>
        <v>109650.37</v>
      </c>
      <c r="K21" s="25"/>
      <c r="N21" s="40"/>
    </row>
    <row r="22" spans="1:14" s="23" customFormat="1" ht="12.75" x14ac:dyDescent="0.2">
      <c r="A22" s="34">
        <v>42569</v>
      </c>
      <c r="B22" s="34"/>
      <c r="C22" s="64" t="s">
        <v>884</v>
      </c>
      <c r="D22" s="61" t="s">
        <v>179</v>
      </c>
      <c r="E22" s="43"/>
      <c r="F22" s="60"/>
      <c r="G22" s="65">
        <v>40.450000000000003</v>
      </c>
      <c r="H22" s="62"/>
      <c r="I22" s="46">
        <f t="shared" ca="1" si="0"/>
        <v>109609.92</v>
      </c>
      <c r="K22" s="25"/>
      <c r="N22" s="40"/>
    </row>
    <row r="23" spans="1:14" s="23" customFormat="1" ht="12.75" x14ac:dyDescent="0.2">
      <c r="A23" s="34">
        <v>42571</v>
      </c>
      <c r="B23" s="34"/>
      <c r="C23" s="60" t="s">
        <v>885</v>
      </c>
      <c r="D23" s="43" t="s">
        <v>251</v>
      </c>
      <c r="E23" s="43"/>
      <c r="F23" s="44"/>
      <c r="G23" s="62">
        <v>339.2</v>
      </c>
      <c r="H23" s="45"/>
      <c r="I23" s="46">
        <f t="shared" ca="1" si="0"/>
        <v>109270.72</v>
      </c>
      <c r="K23" s="25"/>
      <c r="N23" s="40"/>
    </row>
    <row r="24" spans="1:14" s="23" customFormat="1" ht="12.75" x14ac:dyDescent="0.2">
      <c r="A24" s="34">
        <v>42571</v>
      </c>
      <c r="B24" s="34"/>
      <c r="C24" s="41" t="s">
        <v>886</v>
      </c>
      <c r="D24" s="43" t="s">
        <v>52</v>
      </c>
      <c r="E24" s="43"/>
      <c r="F24" s="44"/>
      <c r="G24" s="45">
        <v>2630</v>
      </c>
      <c r="H24" s="45"/>
      <c r="I24" s="46">
        <f t="shared" ca="1" si="0"/>
        <v>106640.72</v>
      </c>
      <c r="K24" s="25"/>
      <c r="N24" s="40"/>
    </row>
    <row r="25" spans="1:14" s="23" customFormat="1" ht="12.75" x14ac:dyDescent="0.2">
      <c r="A25" s="34">
        <v>42571</v>
      </c>
      <c r="B25" s="34"/>
      <c r="C25" s="41" t="s">
        <v>887</v>
      </c>
      <c r="D25" s="61" t="s">
        <v>267</v>
      </c>
      <c r="E25" s="43"/>
      <c r="F25" s="60"/>
      <c r="G25" s="45">
        <v>9474.5</v>
      </c>
      <c r="H25" s="62"/>
      <c r="I25" s="46">
        <f t="shared" ca="1" si="0"/>
        <v>97166.22</v>
      </c>
      <c r="K25" s="25"/>
      <c r="N25" s="40"/>
    </row>
    <row r="26" spans="1:14" s="23" customFormat="1" ht="12.75" x14ac:dyDescent="0.2">
      <c r="A26" s="34">
        <v>42571</v>
      </c>
      <c r="B26" s="34"/>
      <c r="C26" s="60" t="s">
        <v>888</v>
      </c>
      <c r="D26" s="42" t="s">
        <v>178</v>
      </c>
      <c r="E26" s="43"/>
      <c r="F26" s="41"/>
      <c r="G26" s="62">
        <v>3922</v>
      </c>
      <c r="H26" s="38"/>
      <c r="I26" s="46">
        <f t="shared" ca="1" si="0"/>
        <v>93244.22</v>
      </c>
      <c r="K26" s="25"/>
      <c r="N26" s="40"/>
    </row>
    <row r="27" spans="1:14" s="23" customFormat="1" ht="12.75" x14ac:dyDescent="0.2">
      <c r="A27" s="34">
        <v>42571</v>
      </c>
      <c r="B27" s="34"/>
      <c r="C27" s="41" t="s">
        <v>889</v>
      </c>
      <c r="D27" s="42" t="s">
        <v>879</v>
      </c>
      <c r="E27" s="43"/>
      <c r="F27" s="41"/>
      <c r="G27" s="38">
        <v>625.4</v>
      </c>
      <c r="H27" s="38"/>
      <c r="I27" s="46">
        <f t="shared" ca="1" si="0"/>
        <v>92618.82</v>
      </c>
      <c r="K27" s="25"/>
      <c r="N27" s="40"/>
    </row>
    <row r="28" spans="1:14" s="23" customFormat="1" ht="12.75" x14ac:dyDescent="0.2">
      <c r="A28" s="34">
        <v>42571</v>
      </c>
      <c r="B28" s="34"/>
      <c r="C28" s="41" t="s">
        <v>890</v>
      </c>
      <c r="D28" s="42" t="s">
        <v>72</v>
      </c>
      <c r="E28" s="43"/>
      <c r="F28" s="41"/>
      <c r="G28" s="38">
        <v>3180</v>
      </c>
      <c r="H28" s="38"/>
      <c r="I28" s="46">
        <f t="shared" ca="1" si="0"/>
        <v>89438.82</v>
      </c>
      <c r="K28" s="25"/>
      <c r="N28" s="40"/>
    </row>
    <row r="29" spans="1:14" s="23" customFormat="1" ht="12.75" x14ac:dyDescent="0.2">
      <c r="A29" s="34">
        <v>42571</v>
      </c>
      <c r="B29" s="34"/>
      <c r="C29" s="41" t="s">
        <v>891</v>
      </c>
      <c r="D29" s="42" t="s">
        <v>277</v>
      </c>
      <c r="E29" s="43"/>
      <c r="F29" s="41"/>
      <c r="G29" s="47">
        <v>2294.9</v>
      </c>
      <c r="H29" s="38"/>
      <c r="I29" s="46">
        <f t="shared" ca="1" si="0"/>
        <v>87143.920000000013</v>
      </c>
      <c r="K29" s="25"/>
      <c r="N29" s="40"/>
    </row>
    <row r="30" spans="1:14" s="23" customFormat="1" ht="25.5" x14ac:dyDescent="0.2">
      <c r="A30" s="34">
        <v>42571</v>
      </c>
      <c r="B30" s="34"/>
      <c r="C30" s="41" t="s">
        <v>892</v>
      </c>
      <c r="D30" s="42" t="s">
        <v>71</v>
      </c>
      <c r="E30" s="43"/>
      <c r="F30" s="41"/>
      <c r="G30" s="38">
        <v>1270.94</v>
      </c>
      <c r="H30" s="38"/>
      <c r="I30" s="46">
        <f t="shared" ca="1" si="0"/>
        <v>85872.98000000001</v>
      </c>
      <c r="K30" s="25"/>
      <c r="N30" s="40"/>
    </row>
    <row r="31" spans="1:14" s="23" customFormat="1" ht="12.75" x14ac:dyDescent="0.2">
      <c r="A31" s="34">
        <v>42571</v>
      </c>
      <c r="B31" s="34"/>
      <c r="C31" s="41" t="s">
        <v>893</v>
      </c>
      <c r="D31" s="42" t="s">
        <v>281</v>
      </c>
      <c r="E31" s="43"/>
      <c r="F31" s="41"/>
      <c r="G31" s="38">
        <v>8586</v>
      </c>
      <c r="H31" s="38"/>
      <c r="I31" s="46">
        <f t="shared" ca="1" si="0"/>
        <v>77286.98000000001</v>
      </c>
      <c r="K31" s="25"/>
      <c r="N31" s="40"/>
    </row>
    <row r="32" spans="1:14" s="23" customFormat="1" ht="12.75" x14ac:dyDescent="0.2">
      <c r="A32" s="34">
        <v>42571</v>
      </c>
      <c r="B32" s="34"/>
      <c r="C32" s="41" t="s">
        <v>894</v>
      </c>
      <c r="D32" s="42" t="s">
        <v>238</v>
      </c>
      <c r="E32" s="43"/>
      <c r="F32" s="35"/>
      <c r="G32" s="38">
        <v>1770.51</v>
      </c>
      <c r="H32" s="38"/>
      <c r="I32" s="46">
        <f t="shared" ca="1" si="0"/>
        <v>75516.470000000016</v>
      </c>
      <c r="K32" s="25"/>
      <c r="N32" s="40"/>
    </row>
    <row r="33" spans="1:14" s="23" customFormat="1" ht="12.75" x14ac:dyDescent="0.2">
      <c r="A33" s="34">
        <v>42571</v>
      </c>
      <c r="B33" s="34"/>
      <c r="C33" s="49" t="s">
        <v>895</v>
      </c>
      <c r="D33" s="37" t="s">
        <v>522</v>
      </c>
      <c r="E33" s="43"/>
      <c r="F33" s="35"/>
      <c r="G33" s="50">
        <v>1250</v>
      </c>
      <c r="H33" s="38"/>
      <c r="I33" s="46">
        <f t="shared" ca="1" si="0"/>
        <v>74266.470000000016</v>
      </c>
      <c r="K33" s="25"/>
      <c r="N33" s="48"/>
    </row>
    <row r="34" spans="1:14" s="23" customFormat="1" ht="12.75" x14ac:dyDescent="0.2">
      <c r="A34" s="34">
        <v>42571</v>
      </c>
      <c r="B34" s="34"/>
      <c r="C34" s="35" t="s">
        <v>896</v>
      </c>
      <c r="D34" s="36" t="s">
        <v>79</v>
      </c>
      <c r="E34" s="43"/>
      <c r="F34" s="35"/>
      <c r="G34" s="38">
        <v>920.15</v>
      </c>
      <c r="H34" s="38"/>
      <c r="I34" s="46">
        <f t="shared" ca="1" si="0"/>
        <v>73346.320000000022</v>
      </c>
      <c r="K34" s="25"/>
      <c r="N34" s="8"/>
    </row>
    <row r="35" spans="1:14" s="23" customFormat="1" ht="12.75" x14ac:dyDescent="0.2">
      <c r="A35" s="34">
        <v>42571</v>
      </c>
      <c r="B35" s="34"/>
      <c r="C35" s="35" t="s">
        <v>897</v>
      </c>
      <c r="D35" s="36" t="s">
        <v>79</v>
      </c>
      <c r="E35" s="43"/>
      <c r="F35" s="35"/>
      <c r="G35" s="38">
        <v>1408.7</v>
      </c>
      <c r="H35" s="38"/>
      <c r="I35" s="46">
        <f t="shared" ca="1" si="0"/>
        <v>71937.620000000024</v>
      </c>
      <c r="K35" s="25"/>
      <c r="N35" s="8"/>
    </row>
    <row r="36" spans="1:14" s="23" customFormat="1" ht="12.75" x14ac:dyDescent="0.2">
      <c r="A36" s="34">
        <v>42571</v>
      </c>
      <c r="B36" s="34"/>
      <c r="C36" s="35" t="s">
        <v>898</v>
      </c>
      <c r="D36" s="36" t="s">
        <v>79</v>
      </c>
      <c r="E36" s="43"/>
      <c r="F36" s="35"/>
      <c r="G36" s="38">
        <v>72.75</v>
      </c>
      <c r="H36" s="38"/>
      <c r="I36" s="46">
        <f t="shared" ca="1" si="0"/>
        <v>71864.870000000024</v>
      </c>
      <c r="K36" s="25"/>
      <c r="N36" s="8"/>
    </row>
    <row r="37" spans="1:14" s="23" customFormat="1" ht="12.75" x14ac:dyDescent="0.2">
      <c r="A37" s="34">
        <v>42571</v>
      </c>
      <c r="B37" s="34"/>
      <c r="C37" s="35" t="s">
        <v>899</v>
      </c>
      <c r="D37" s="36" t="s">
        <v>79</v>
      </c>
      <c r="E37" s="43"/>
      <c r="F37" s="35"/>
      <c r="G37" s="38">
        <v>19.45</v>
      </c>
      <c r="H37" s="38"/>
      <c r="I37" s="46">
        <f t="shared" ca="1" si="0"/>
        <v>71845.420000000027</v>
      </c>
      <c r="K37" s="25"/>
      <c r="N37" s="8"/>
    </row>
    <row r="38" spans="1:14" s="23" customFormat="1" ht="25.5" x14ac:dyDescent="0.2">
      <c r="A38" s="34">
        <v>42571</v>
      </c>
      <c r="B38" s="34"/>
      <c r="C38" s="35" t="s">
        <v>900</v>
      </c>
      <c r="D38" s="36" t="s">
        <v>78</v>
      </c>
      <c r="E38" s="43"/>
      <c r="F38" s="35"/>
      <c r="G38" s="38">
        <v>1690.59</v>
      </c>
      <c r="H38" s="38"/>
      <c r="I38" s="46">
        <f t="shared" ca="1" si="0"/>
        <v>70154.830000000031</v>
      </c>
      <c r="K38" s="25"/>
      <c r="N38" s="8"/>
    </row>
    <row r="39" spans="1:14" s="23" customFormat="1" ht="12.75" x14ac:dyDescent="0.2">
      <c r="A39" s="34">
        <v>42571</v>
      </c>
      <c r="B39" s="34"/>
      <c r="C39" s="35" t="s">
        <v>901</v>
      </c>
      <c r="D39" s="36" t="s">
        <v>255</v>
      </c>
      <c r="E39" s="43"/>
      <c r="F39" s="35"/>
      <c r="G39" s="38">
        <v>148.29</v>
      </c>
      <c r="H39" s="38"/>
      <c r="I39" s="46">
        <f t="shared" ca="1" si="0"/>
        <v>70006.540000000037</v>
      </c>
      <c r="K39" s="25"/>
      <c r="N39" s="8"/>
    </row>
    <row r="40" spans="1:14" s="23" customFormat="1" ht="12.75" x14ac:dyDescent="0.2">
      <c r="A40" s="34">
        <v>42571</v>
      </c>
      <c r="B40" s="34"/>
      <c r="C40" s="35" t="s">
        <v>902</v>
      </c>
      <c r="D40" s="36" t="s">
        <v>163</v>
      </c>
      <c r="E40" s="43"/>
      <c r="F40" s="35"/>
      <c r="G40" s="38">
        <v>3922</v>
      </c>
      <c r="H40" s="38"/>
      <c r="I40" s="46">
        <f t="shared" ca="1" si="0"/>
        <v>66084.540000000037</v>
      </c>
      <c r="K40" s="25"/>
      <c r="N40" s="8"/>
    </row>
    <row r="41" spans="1:14" s="23" customFormat="1" ht="12.75" x14ac:dyDescent="0.2">
      <c r="A41" s="34">
        <v>42571</v>
      </c>
      <c r="B41" s="34"/>
      <c r="C41" s="35" t="s">
        <v>903</v>
      </c>
      <c r="D41" s="42" t="s">
        <v>279</v>
      </c>
      <c r="E41" s="43"/>
      <c r="F41" s="41"/>
      <c r="G41" s="38">
        <v>335.3</v>
      </c>
      <c r="H41" s="38"/>
      <c r="I41" s="46">
        <f t="shared" ca="1" si="0"/>
        <v>65749.240000000034</v>
      </c>
      <c r="K41" s="25"/>
      <c r="N41" s="8"/>
    </row>
    <row r="42" spans="1:14" s="23" customFormat="1" ht="12.75" x14ac:dyDescent="0.2">
      <c r="A42" s="34">
        <v>42571</v>
      </c>
      <c r="B42" s="34"/>
      <c r="C42" s="41" t="s">
        <v>904</v>
      </c>
      <c r="D42" s="42" t="s">
        <v>85</v>
      </c>
      <c r="E42" s="43"/>
      <c r="F42" s="41"/>
      <c r="G42" s="38">
        <v>3580.8</v>
      </c>
      <c r="H42" s="38"/>
      <c r="I42" s="46">
        <f t="shared" ca="1" si="0"/>
        <v>62168.440000000031</v>
      </c>
      <c r="K42" s="25"/>
      <c r="N42" s="8"/>
    </row>
    <row r="43" spans="1:14" s="23" customFormat="1" ht="12.75" x14ac:dyDescent="0.2">
      <c r="A43" s="34">
        <v>42571</v>
      </c>
      <c r="B43" s="34"/>
      <c r="C43" s="41" t="s">
        <v>905</v>
      </c>
      <c r="D43" s="36" t="s">
        <v>177</v>
      </c>
      <c r="E43" s="43"/>
      <c r="F43" s="35"/>
      <c r="G43" s="38">
        <v>240</v>
      </c>
      <c r="H43" s="38"/>
      <c r="I43" s="46">
        <f t="shared" ca="1" si="0"/>
        <v>61928.440000000031</v>
      </c>
      <c r="K43" s="25"/>
      <c r="N43" s="8"/>
    </row>
    <row r="44" spans="1:14" s="23" customFormat="1" ht="12.75" x14ac:dyDescent="0.2">
      <c r="A44" s="34">
        <v>42578</v>
      </c>
      <c r="B44" s="117"/>
      <c r="C44" s="118" t="s">
        <v>149</v>
      </c>
      <c r="D44" s="119" t="s">
        <v>606</v>
      </c>
      <c r="E44" s="129"/>
      <c r="F44" s="118"/>
      <c r="G44" s="121"/>
      <c r="H44" s="121">
        <f>100425.4+200000</f>
        <v>300425.40000000002</v>
      </c>
      <c r="I44" s="46">
        <f t="shared" ca="1" si="0"/>
        <v>362353.84000000008</v>
      </c>
      <c r="K44" s="25"/>
      <c r="N44" s="8"/>
    </row>
    <row r="45" spans="1:14" ht="12.75" x14ac:dyDescent="0.2">
      <c r="A45" s="34">
        <v>42578</v>
      </c>
      <c r="B45" s="34"/>
      <c r="C45" s="118" t="s">
        <v>906</v>
      </c>
      <c r="D45" s="36" t="s">
        <v>53</v>
      </c>
      <c r="E45" s="37"/>
      <c r="F45" s="41"/>
      <c r="G45" s="38">
        <v>1065.9000000000001</v>
      </c>
      <c r="H45" s="38"/>
      <c r="I45" s="46">
        <f t="shared" ca="1" si="0"/>
        <v>361287.94000000006</v>
      </c>
      <c r="N45" s="8"/>
    </row>
    <row r="46" spans="1:14" ht="25.5" x14ac:dyDescent="0.2">
      <c r="A46" s="34">
        <v>42578</v>
      </c>
      <c r="B46" s="34"/>
      <c r="C46" s="35" t="s">
        <v>907</v>
      </c>
      <c r="D46" s="36" t="s">
        <v>732</v>
      </c>
      <c r="E46" s="37"/>
      <c r="F46" s="41"/>
      <c r="G46" s="38">
        <v>350</v>
      </c>
      <c r="H46" s="38"/>
      <c r="I46" s="46">
        <f t="shared" ca="1" si="0"/>
        <v>360937.94000000006</v>
      </c>
      <c r="N46" s="8"/>
    </row>
    <row r="47" spans="1:14" ht="12.75" x14ac:dyDescent="0.2">
      <c r="A47" s="56">
        <v>42578</v>
      </c>
      <c r="B47" s="34"/>
      <c r="C47" s="41" t="s">
        <v>908</v>
      </c>
      <c r="D47" s="36" t="s">
        <v>61</v>
      </c>
      <c r="E47" s="37"/>
      <c r="F47" s="35"/>
      <c r="G47" s="47">
        <v>180</v>
      </c>
      <c r="H47" s="47"/>
      <c r="I47" s="46">
        <f t="shared" ca="1" si="0"/>
        <v>360757.94000000006</v>
      </c>
      <c r="N47" s="8"/>
    </row>
    <row r="48" spans="1:14" ht="12.75" x14ac:dyDescent="0.2">
      <c r="A48" s="34">
        <v>42578</v>
      </c>
      <c r="B48" s="34"/>
      <c r="C48" s="41" t="s">
        <v>909</v>
      </c>
      <c r="D48" s="42" t="s">
        <v>69</v>
      </c>
      <c r="E48" s="37"/>
      <c r="F48" s="35"/>
      <c r="G48" s="38">
        <v>2000</v>
      </c>
      <c r="H48" s="38"/>
      <c r="I48" s="46">
        <f t="shared" ca="1" si="0"/>
        <v>358757.94000000006</v>
      </c>
      <c r="N48" s="8"/>
    </row>
    <row r="49" spans="1:14" s="23" customFormat="1" ht="12.75" x14ac:dyDescent="0.2">
      <c r="A49" s="34">
        <v>42578</v>
      </c>
      <c r="B49" s="34"/>
      <c r="C49" s="41" t="s">
        <v>910</v>
      </c>
      <c r="D49" s="36" t="s">
        <v>253</v>
      </c>
      <c r="E49" s="37"/>
      <c r="F49" s="35"/>
      <c r="G49" s="38">
        <v>742</v>
      </c>
      <c r="H49" s="38"/>
      <c r="I49" s="46">
        <f t="shared" ca="1" si="0"/>
        <v>358015.94000000006</v>
      </c>
      <c r="K49" s="25"/>
      <c r="N49" s="8"/>
    </row>
    <row r="50" spans="1:14" ht="12.75" x14ac:dyDescent="0.2">
      <c r="A50" s="34">
        <v>42578</v>
      </c>
      <c r="B50" s="34"/>
      <c r="C50" s="35" t="s">
        <v>911</v>
      </c>
      <c r="D50" s="36" t="s">
        <v>80</v>
      </c>
      <c r="E50" s="37"/>
      <c r="F50" s="35"/>
      <c r="G50" s="38">
        <v>90</v>
      </c>
      <c r="H50" s="38"/>
      <c r="I50" s="46">
        <f t="shared" ca="1" si="0"/>
        <v>357925.94000000006</v>
      </c>
      <c r="N50" s="8"/>
    </row>
    <row r="51" spans="1:14" ht="12.75" x14ac:dyDescent="0.2">
      <c r="A51" s="34">
        <v>42578</v>
      </c>
      <c r="B51" s="34"/>
      <c r="C51" s="35" t="s">
        <v>912</v>
      </c>
      <c r="D51" s="36" t="s">
        <v>59</v>
      </c>
      <c r="E51" s="37"/>
      <c r="F51" s="35"/>
      <c r="G51" s="38">
        <v>1800</v>
      </c>
      <c r="H51" s="38"/>
      <c r="I51" s="46">
        <f t="shared" ca="1" si="0"/>
        <v>356125.94000000006</v>
      </c>
      <c r="N51" s="8"/>
    </row>
    <row r="52" spans="1:14" ht="12.75" x14ac:dyDescent="0.2">
      <c r="A52" s="34">
        <v>42578</v>
      </c>
      <c r="B52" s="34"/>
      <c r="C52" s="35" t="s">
        <v>913</v>
      </c>
      <c r="D52" s="36" t="s">
        <v>442</v>
      </c>
      <c r="E52" s="37"/>
      <c r="F52" s="35"/>
      <c r="G52" s="38">
        <v>1380</v>
      </c>
      <c r="H52" s="38"/>
      <c r="I52" s="46">
        <f t="shared" ca="1" si="0"/>
        <v>354745.94000000006</v>
      </c>
      <c r="N52" s="8"/>
    </row>
    <row r="53" spans="1:14" ht="12.75" x14ac:dyDescent="0.2">
      <c r="A53" s="34">
        <v>42578</v>
      </c>
      <c r="B53" s="34"/>
      <c r="C53" s="35" t="s">
        <v>914</v>
      </c>
      <c r="D53" s="51" t="s">
        <v>163</v>
      </c>
      <c r="E53" s="43"/>
      <c r="F53" s="44"/>
      <c r="G53" s="38">
        <v>3281.76</v>
      </c>
      <c r="H53" s="45"/>
      <c r="I53" s="46">
        <f t="shared" ca="1" si="0"/>
        <v>351464.18000000005</v>
      </c>
      <c r="N53" s="8"/>
    </row>
    <row r="54" spans="1:14" ht="12.75" x14ac:dyDescent="0.2">
      <c r="A54" s="34">
        <v>42578</v>
      </c>
      <c r="B54" s="34"/>
      <c r="C54" s="35" t="s">
        <v>915</v>
      </c>
      <c r="D54" s="42" t="s">
        <v>880</v>
      </c>
      <c r="E54" s="37"/>
      <c r="F54" s="41"/>
      <c r="G54" s="38">
        <v>100000</v>
      </c>
      <c r="H54" s="38"/>
      <c r="I54" s="46">
        <f t="shared" ca="1" si="0"/>
        <v>251464.18000000005</v>
      </c>
      <c r="N54" s="8"/>
    </row>
    <row r="55" spans="1:14" ht="12.75" x14ac:dyDescent="0.2">
      <c r="A55" s="34">
        <v>42578</v>
      </c>
      <c r="B55" s="34"/>
      <c r="C55" s="44" t="s">
        <v>225</v>
      </c>
      <c r="D55" s="42" t="s">
        <v>923</v>
      </c>
      <c r="E55" s="37"/>
      <c r="F55" s="35"/>
      <c r="G55" s="116">
        <v>15000</v>
      </c>
      <c r="H55" s="47"/>
      <c r="I55" s="46">
        <f t="shared" ca="1" si="0"/>
        <v>236464.18000000005</v>
      </c>
      <c r="N55" s="8"/>
    </row>
    <row r="56" spans="1:14" ht="12.75" x14ac:dyDescent="0.2">
      <c r="A56" s="34">
        <v>42578</v>
      </c>
      <c r="B56" s="34"/>
      <c r="C56" s="41" t="s">
        <v>917</v>
      </c>
      <c r="D56" s="42" t="s">
        <v>881</v>
      </c>
      <c r="E56" s="37"/>
      <c r="F56" s="35"/>
      <c r="G56" s="38">
        <v>19970.400000000001</v>
      </c>
      <c r="H56" s="38"/>
      <c r="I56" s="46">
        <f t="shared" ca="1" si="0"/>
        <v>216493.78000000006</v>
      </c>
      <c r="N56" s="8"/>
    </row>
    <row r="57" spans="1:14" ht="12.75" x14ac:dyDescent="0.2">
      <c r="A57" s="34">
        <v>42578</v>
      </c>
      <c r="B57" s="34"/>
      <c r="C57" s="41" t="s">
        <v>918</v>
      </c>
      <c r="D57" s="36" t="s">
        <v>434</v>
      </c>
      <c r="E57" s="37"/>
      <c r="F57" s="35"/>
      <c r="G57" s="38">
        <v>42930</v>
      </c>
      <c r="H57" s="38"/>
      <c r="I57" s="46">
        <f t="shared" ca="1" si="0"/>
        <v>173563.78000000006</v>
      </c>
      <c r="N57" s="8"/>
    </row>
    <row r="58" spans="1:14" ht="12.75" x14ac:dyDescent="0.2">
      <c r="A58" s="34">
        <v>42578</v>
      </c>
      <c r="B58" s="34"/>
      <c r="C58" s="35" t="s">
        <v>919</v>
      </c>
      <c r="D58" s="36" t="s">
        <v>758</v>
      </c>
      <c r="E58" s="37"/>
      <c r="F58" s="35"/>
      <c r="G58" s="38">
        <v>21000</v>
      </c>
      <c r="H58" s="38"/>
      <c r="I58" s="46">
        <f t="shared" ca="1" si="0"/>
        <v>152563.78000000006</v>
      </c>
      <c r="N58" s="8"/>
    </row>
    <row r="59" spans="1:14" ht="12.75" x14ac:dyDescent="0.2">
      <c r="A59" s="34">
        <v>42578</v>
      </c>
      <c r="B59" s="117"/>
      <c r="C59" s="35" t="s">
        <v>149</v>
      </c>
      <c r="D59" s="119" t="s">
        <v>171</v>
      </c>
      <c r="E59" s="120"/>
      <c r="F59" s="118"/>
      <c r="G59" s="121">
        <v>74576.17</v>
      </c>
      <c r="H59" s="38"/>
      <c r="I59" s="46">
        <f t="shared" ca="1" si="0"/>
        <v>77987.610000000059</v>
      </c>
      <c r="N59" s="8"/>
    </row>
    <row r="60" spans="1:14" ht="12.75" x14ac:dyDescent="0.2">
      <c r="A60" s="34">
        <v>42578</v>
      </c>
      <c r="B60" s="34"/>
      <c r="C60" s="118" t="s">
        <v>920</v>
      </c>
      <c r="D60" s="36" t="s">
        <v>172</v>
      </c>
      <c r="E60" s="37"/>
      <c r="F60" s="35"/>
      <c r="G60" s="38">
        <v>18914</v>
      </c>
      <c r="H60" s="38"/>
      <c r="I60" s="46">
        <f t="shared" ca="1" si="0"/>
        <v>59073.610000000059</v>
      </c>
      <c r="N60" s="8"/>
    </row>
    <row r="61" spans="1:14" ht="12.75" x14ac:dyDescent="0.2">
      <c r="A61" s="34">
        <v>42578</v>
      </c>
      <c r="B61" s="34"/>
      <c r="C61" s="35" t="s">
        <v>921</v>
      </c>
      <c r="D61" s="36" t="s">
        <v>173</v>
      </c>
      <c r="E61" s="37"/>
      <c r="F61" s="35"/>
      <c r="G61" s="38">
        <v>1363</v>
      </c>
      <c r="H61" s="38"/>
      <c r="I61" s="46">
        <f t="shared" ca="1" si="0"/>
        <v>57710.610000000059</v>
      </c>
      <c r="N61" s="8"/>
    </row>
    <row r="62" spans="1:14" ht="12.75" x14ac:dyDescent="0.2">
      <c r="A62" s="34">
        <v>42578</v>
      </c>
      <c r="B62" s="34"/>
      <c r="C62" s="35" t="s">
        <v>922</v>
      </c>
      <c r="D62" s="36" t="s">
        <v>28</v>
      </c>
      <c r="E62" s="37"/>
      <c r="F62" s="35"/>
      <c r="G62" s="38">
        <v>3854.85</v>
      </c>
      <c r="H62" s="38"/>
      <c r="I62" s="46">
        <f t="shared" ca="1" si="0"/>
        <v>53855.76000000006</v>
      </c>
      <c r="N62" s="8"/>
    </row>
    <row r="63" spans="1:14" ht="12.75" x14ac:dyDescent="0.2">
      <c r="A63" s="34">
        <v>42582</v>
      </c>
      <c r="B63" s="34"/>
      <c r="C63" s="35" t="s">
        <v>924</v>
      </c>
      <c r="D63" s="36" t="s">
        <v>925</v>
      </c>
      <c r="E63" s="37"/>
      <c r="F63" s="35"/>
      <c r="G63" s="38">
        <v>79.05</v>
      </c>
      <c r="H63" s="38"/>
      <c r="I63" s="46">
        <f t="shared" ca="1" si="0"/>
        <v>53776.710000000057</v>
      </c>
      <c r="N63" s="8"/>
    </row>
    <row r="64" spans="1:14" ht="12.75" x14ac:dyDescent="0.2">
      <c r="A64" s="34">
        <v>42582</v>
      </c>
      <c r="B64" s="34"/>
      <c r="C64" s="35" t="s">
        <v>926</v>
      </c>
      <c r="D64" s="36" t="s">
        <v>428</v>
      </c>
      <c r="E64" s="37"/>
      <c r="F64" s="35"/>
      <c r="G64" s="38">
        <v>112.9</v>
      </c>
      <c r="H64" s="38"/>
      <c r="I64" s="46">
        <f t="shared" ca="1" si="0"/>
        <v>53663.810000000056</v>
      </c>
      <c r="N64" s="8"/>
    </row>
    <row r="65" spans="1:14" ht="12.75" x14ac:dyDescent="0.2">
      <c r="A65" s="34">
        <v>42582</v>
      </c>
      <c r="B65" s="34"/>
      <c r="C65" s="41" t="s">
        <v>927</v>
      </c>
      <c r="D65" s="42" t="s">
        <v>733</v>
      </c>
      <c r="E65" s="37"/>
      <c r="F65" s="35"/>
      <c r="G65" s="38">
        <v>350</v>
      </c>
      <c r="H65" s="38"/>
      <c r="I65" s="46">
        <f t="shared" ca="1" si="0"/>
        <v>53313.810000000056</v>
      </c>
      <c r="N65" s="8"/>
    </row>
    <row r="66" spans="1:14" ht="12.75" x14ac:dyDescent="0.2">
      <c r="A66" s="34"/>
      <c r="B66" s="34"/>
      <c r="C66" s="35"/>
      <c r="D66" s="36"/>
      <c r="E66" s="37"/>
      <c r="F66" s="41"/>
      <c r="G66" s="38"/>
      <c r="H66" s="38"/>
      <c r="I66" s="46" t="str">
        <f t="shared" ca="1" si="0"/>
        <v xml:space="preserve"> - </v>
      </c>
      <c r="N66" s="8"/>
    </row>
    <row r="67" spans="1:14" ht="12.75" x14ac:dyDescent="0.2">
      <c r="A67" s="34"/>
      <c r="B67" s="34"/>
      <c r="C67" s="35"/>
      <c r="D67" s="36"/>
      <c r="E67" s="37"/>
      <c r="F67" s="35"/>
      <c r="G67" s="38"/>
      <c r="H67" s="38"/>
      <c r="I67" s="46" t="str">
        <f t="shared" ca="1" si="0"/>
        <v xml:space="preserve"> - </v>
      </c>
      <c r="N67" s="8"/>
    </row>
    <row r="68" spans="1:14" ht="12.75" x14ac:dyDescent="0.2">
      <c r="A68" s="34"/>
      <c r="B68" s="34"/>
      <c r="C68" s="35"/>
      <c r="D68" s="36"/>
      <c r="E68" s="37"/>
      <c r="F68" s="35"/>
      <c r="G68" s="38"/>
      <c r="H68" s="38"/>
      <c r="I68" s="46" t="str">
        <f t="shared" ca="1" si="0"/>
        <v xml:space="preserve"> - </v>
      </c>
      <c r="N68" s="8"/>
    </row>
    <row r="69" spans="1:14" ht="12.75" x14ac:dyDescent="0.2">
      <c r="A69" s="34"/>
      <c r="B69" s="34"/>
      <c r="C69" s="35"/>
      <c r="D69" s="36"/>
      <c r="E69" s="37"/>
      <c r="F69" s="35"/>
      <c r="G69" s="38"/>
      <c r="H69" s="38"/>
      <c r="I69" s="46" t="str">
        <f t="shared" ca="1" si="0"/>
        <v xml:space="preserve"> - </v>
      </c>
      <c r="N69" s="8"/>
    </row>
    <row r="70" spans="1:14" ht="12.75" x14ac:dyDescent="0.2">
      <c r="A70" s="34"/>
      <c r="B70" s="34"/>
      <c r="C70" s="41"/>
      <c r="D70" s="42"/>
      <c r="E70" s="37"/>
      <c r="F70" s="35"/>
      <c r="G70" s="38"/>
      <c r="H70" s="47"/>
      <c r="I70" s="46" t="str">
        <f t="shared" ca="1" si="0"/>
        <v xml:space="preserve"> - </v>
      </c>
      <c r="N70" s="8"/>
    </row>
    <row r="71" spans="1:14" ht="12.75" x14ac:dyDescent="0.2">
      <c r="A71" s="34"/>
      <c r="B71" s="34"/>
      <c r="C71" s="41"/>
      <c r="D71" s="42"/>
      <c r="E71" s="37"/>
      <c r="F71" s="35"/>
      <c r="G71" s="38"/>
      <c r="H71" s="47"/>
      <c r="I71" s="46" t="str">
        <f t="shared" ca="1" si="0"/>
        <v xml:space="preserve"> - </v>
      </c>
      <c r="N71" s="8"/>
    </row>
    <row r="72" spans="1:14" ht="12.75" x14ac:dyDescent="0.2">
      <c r="A72" s="34"/>
      <c r="B72" s="34"/>
      <c r="C72" s="41"/>
      <c r="D72" s="42"/>
      <c r="E72" s="37"/>
      <c r="F72" s="35"/>
      <c r="G72" s="38"/>
      <c r="H72" s="47"/>
      <c r="I72" s="46" t="str">
        <f t="shared" ca="1" si="0"/>
        <v xml:space="preserve"> - </v>
      </c>
      <c r="N72" s="8"/>
    </row>
    <row r="73" spans="1:14" ht="12.75" x14ac:dyDescent="0.2">
      <c r="A73" s="34"/>
      <c r="B73" s="34"/>
      <c r="C73" s="41"/>
      <c r="D73" s="42"/>
      <c r="E73" s="37"/>
      <c r="F73" s="35"/>
      <c r="G73" s="38"/>
      <c r="H73" s="47"/>
      <c r="I73" s="46" t="str">
        <f t="shared" ca="1" si="0"/>
        <v xml:space="preserve"> - </v>
      </c>
      <c r="N73" s="8"/>
    </row>
    <row r="74" spans="1:14" ht="12.75" x14ac:dyDescent="0.2">
      <c r="A74" s="34"/>
      <c r="B74" s="34"/>
      <c r="C74" s="41"/>
      <c r="D74" s="42"/>
      <c r="E74" s="37"/>
      <c r="F74" s="35"/>
      <c r="G74" s="38"/>
      <c r="H74" s="47"/>
      <c r="I74" s="46" t="str">
        <f t="shared" ca="1" si="0"/>
        <v xml:space="preserve"> - </v>
      </c>
      <c r="N74" s="8"/>
    </row>
    <row r="75" spans="1:14" ht="12.75" x14ac:dyDescent="0.2">
      <c r="A75" s="34"/>
      <c r="B75" s="34"/>
      <c r="C75" s="41"/>
      <c r="D75" s="42"/>
      <c r="E75" s="43"/>
      <c r="F75" s="35"/>
      <c r="G75" s="47"/>
      <c r="H75" s="47"/>
      <c r="I75" s="46" t="str">
        <f t="shared" ca="1" si="0"/>
        <v xml:space="preserve"> - </v>
      </c>
      <c r="N75" s="8"/>
    </row>
    <row r="76" spans="1:14" ht="12.75" x14ac:dyDescent="0.2">
      <c r="A76" s="34"/>
      <c r="B76" s="34"/>
      <c r="C76" s="41"/>
      <c r="D76" s="42"/>
      <c r="E76" s="37"/>
      <c r="F76" s="35"/>
      <c r="G76" s="38"/>
      <c r="H76" s="47"/>
      <c r="I76" s="46" t="str">
        <f t="shared" ca="1" si="0"/>
        <v xml:space="preserve"> - </v>
      </c>
      <c r="N76" s="8"/>
    </row>
    <row r="77" spans="1:14" ht="12.75" x14ac:dyDescent="0.2">
      <c r="A77" s="34"/>
      <c r="B77" s="34"/>
      <c r="C77" s="41"/>
      <c r="D77" s="42"/>
      <c r="E77" s="37"/>
      <c r="F77" s="41"/>
      <c r="G77" s="38"/>
      <c r="H77" s="47"/>
      <c r="I77" s="46" t="str">
        <f t="shared" ca="1" si="0"/>
        <v xml:space="preserve"> - </v>
      </c>
      <c r="N77" s="8"/>
    </row>
    <row r="78" spans="1:14" ht="12.75" x14ac:dyDescent="0.2">
      <c r="A78" s="34"/>
      <c r="B78" s="34"/>
      <c r="C78" s="41"/>
      <c r="D78" s="42"/>
      <c r="E78" s="37"/>
      <c r="F78" s="35"/>
      <c r="G78" s="38"/>
      <c r="H78" s="47"/>
      <c r="I78" s="46" t="str">
        <f t="shared" ca="1" si="0"/>
        <v xml:space="preserve"> - </v>
      </c>
      <c r="N78" s="8"/>
    </row>
    <row r="79" spans="1:14" ht="12.75" x14ac:dyDescent="0.2">
      <c r="A79" s="34"/>
      <c r="B79" s="34"/>
      <c r="C79" s="41"/>
      <c r="D79" s="42"/>
      <c r="E79" s="37"/>
      <c r="F79" s="35"/>
      <c r="G79" s="38"/>
      <c r="H79" s="47"/>
      <c r="I79" s="46" t="str">
        <f t="shared" ca="1" si="0"/>
        <v xml:space="preserve"> - </v>
      </c>
      <c r="N79" s="8"/>
    </row>
    <row r="80" spans="1:14" ht="12.75" x14ac:dyDescent="0.2">
      <c r="A80" s="34"/>
      <c r="B80" s="34"/>
      <c r="C80" s="41"/>
      <c r="D80" s="42"/>
      <c r="E80" s="37"/>
      <c r="F80" s="35"/>
      <c r="G80" s="38"/>
      <c r="H80" s="47"/>
      <c r="I80" s="46" t="str">
        <f t="shared" ca="1" si="0"/>
        <v xml:space="preserve"> - </v>
      </c>
      <c r="N80" s="8"/>
    </row>
    <row r="81" spans="1:14" ht="12.75" x14ac:dyDescent="0.2">
      <c r="A81" s="34"/>
      <c r="B81" s="34"/>
      <c r="C81" s="41"/>
      <c r="D81" s="42"/>
      <c r="E81" s="37"/>
      <c r="F81" s="35"/>
      <c r="G81" s="38"/>
      <c r="H81" s="47"/>
      <c r="I81" s="46" t="str">
        <f t="shared" ca="1" si="0"/>
        <v xml:space="preserve"> - </v>
      </c>
      <c r="N81" s="8"/>
    </row>
    <row r="82" spans="1:14" ht="12.75" x14ac:dyDescent="0.2">
      <c r="A82" s="34"/>
      <c r="B82" s="34"/>
      <c r="C82" s="41"/>
      <c r="D82" s="42"/>
      <c r="E82" s="37"/>
      <c r="F82" s="35"/>
      <c r="G82" s="38"/>
      <c r="H82" s="47"/>
      <c r="I82" s="46" t="str">
        <f t="shared" ca="1" si="0"/>
        <v xml:space="preserve"> - </v>
      </c>
      <c r="N82" s="8"/>
    </row>
    <row r="83" spans="1:14" ht="12.75" x14ac:dyDescent="0.2">
      <c r="A83" s="34"/>
      <c r="B83" s="34"/>
      <c r="C83" s="41"/>
      <c r="D83" s="42"/>
      <c r="E83" s="37"/>
      <c r="F83" s="41"/>
      <c r="G83" s="38"/>
      <c r="H83" s="47"/>
      <c r="I83" s="46" t="str">
        <f t="shared" ca="1" si="0"/>
        <v xml:space="preserve"> - </v>
      </c>
      <c r="N83" s="8"/>
    </row>
    <row r="84" spans="1:14" ht="12.75" x14ac:dyDescent="0.2">
      <c r="A84" s="34"/>
      <c r="B84" s="34"/>
      <c r="C84" s="41"/>
      <c r="D84" s="42"/>
      <c r="E84" s="37"/>
      <c r="F84" s="35"/>
      <c r="G84" s="38"/>
      <c r="H84" s="47"/>
      <c r="I84" s="46" t="str">
        <f t="shared" ca="1" si="0"/>
        <v xml:space="preserve"> - </v>
      </c>
      <c r="N84" s="8"/>
    </row>
    <row r="85" spans="1:14" ht="12.75" x14ac:dyDescent="0.2">
      <c r="A85" s="34"/>
      <c r="B85" s="34"/>
      <c r="C85" s="41"/>
      <c r="D85" s="42"/>
      <c r="E85" s="43"/>
      <c r="F85" s="35"/>
      <c r="G85" s="47"/>
      <c r="H85" s="47"/>
      <c r="I85" s="46" t="str">
        <f t="shared" ca="1" si="0"/>
        <v xml:space="preserve"> - </v>
      </c>
      <c r="L85" s="9"/>
      <c r="N85" s="8"/>
    </row>
    <row r="86" spans="1:14" ht="12.75" x14ac:dyDescent="0.2">
      <c r="A86" s="34"/>
      <c r="B86" s="34"/>
      <c r="C86" s="41"/>
      <c r="D86" s="42"/>
      <c r="E86" s="43"/>
      <c r="F86" s="35"/>
      <c r="G86" s="47"/>
      <c r="H86" s="47"/>
      <c r="I86" s="46" t="str">
        <f t="shared" ca="1" si="0"/>
        <v xml:space="preserve"> - </v>
      </c>
      <c r="N86" s="8"/>
    </row>
    <row r="87" spans="1:14" ht="12.75" x14ac:dyDescent="0.2">
      <c r="A87" s="34"/>
      <c r="B87" s="34"/>
      <c r="C87" s="41"/>
      <c r="D87" s="42"/>
      <c r="E87" s="43"/>
      <c r="F87" s="35"/>
      <c r="G87" s="47"/>
      <c r="H87" s="47"/>
      <c r="I87" s="46" t="str">
        <f t="shared" ca="1" si="0"/>
        <v xml:space="preserve"> - </v>
      </c>
      <c r="N87" s="8"/>
    </row>
    <row r="88" spans="1:14" ht="12.75" x14ac:dyDescent="0.2">
      <c r="A88" s="34"/>
      <c r="B88" s="34"/>
      <c r="C88" s="41"/>
      <c r="D88" s="42"/>
      <c r="E88" s="43"/>
      <c r="F88" s="35"/>
      <c r="G88" s="47"/>
      <c r="H88" s="47"/>
      <c r="I88" s="46" t="str">
        <f t="shared" ca="1" si="0"/>
        <v xml:space="preserve"> - </v>
      </c>
      <c r="N88" s="8"/>
    </row>
    <row r="89" spans="1:14" ht="12.75" x14ac:dyDescent="0.2">
      <c r="A89" s="34"/>
      <c r="B89" s="34"/>
      <c r="C89" s="41"/>
      <c r="D89" s="42"/>
      <c r="E89" s="43"/>
      <c r="F89" s="35"/>
      <c r="G89" s="47"/>
      <c r="H89" s="47"/>
      <c r="I89" s="46" t="str">
        <f t="shared" ca="1" si="0"/>
        <v xml:space="preserve"> - </v>
      </c>
      <c r="N89" s="8"/>
    </row>
    <row r="90" spans="1:14" ht="12.75" x14ac:dyDescent="0.2">
      <c r="A90" s="34"/>
      <c r="B90" s="34"/>
      <c r="C90" s="41"/>
      <c r="D90" s="42"/>
      <c r="E90" s="43"/>
      <c r="F90" s="35"/>
      <c r="G90" s="47"/>
      <c r="H90" s="47"/>
      <c r="I90" s="46" t="str">
        <f t="shared" ca="1" si="0"/>
        <v xml:space="preserve"> - </v>
      </c>
      <c r="N90" s="8"/>
    </row>
    <row r="91" spans="1:14" ht="12.75" x14ac:dyDescent="0.2">
      <c r="A91" s="34"/>
      <c r="B91" s="34"/>
      <c r="C91" s="35"/>
      <c r="D91" s="36"/>
      <c r="E91" s="37"/>
      <c r="F91" s="35"/>
      <c r="G91" s="38"/>
      <c r="H91" s="38"/>
      <c r="I91" s="46" t="str">
        <f t="shared" ca="1" si="0"/>
        <v xml:space="preserve"> - </v>
      </c>
      <c r="N91" s="8"/>
    </row>
    <row r="92" spans="1:14" ht="12.75" x14ac:dyDescent="0.2">
      <c r="A92" s="34"/>
      <c r="B92" s="34"/>
      <c r="C92" s="35"/>
      <c r="D92" s="36"/>
      <c r="E92" s="37"/>
      <c r="F92" s="35"/>
      <c r="G92" s="38"/>
      <c r="H92" s="38"/>
      <c r="I92" s="46" t="str">
        <f t="shared" ca="1" si="0"/>
        <v xml:space="preserve"> - </v>
      </c>
      <c r="N92" s="8"/>
    </row>
    <row r="93" spans="1:14" ht="12.75" x14ac:dyDescent="0.2">
      <c r="A93" s="34"/>
      <c r="B93" s="34"/>
      <c r="C93" s="41"/>
      <c r="D93" s="42"/>
      <c r="E93" s="43"/>
      <c r="F93" s="35"/>
      <c r="G93" s="47"/>
      <c r="H93" s="47"/>
      <c r="I93" s="46" t="str">
        <f ca="1">IF(AND(ISBLANK(G93),ISBLANK(H93))," - ",OFFSET(I93,-1,0,1,1)+H93-G93)</f>
        <v xml:space="preserve"> - </v>
      </c>
      <c r="N93" s="8"/>
    </row>
    <row r="94" spans="1:14" ht="12.75" x14ac:dyDescent="0.2">
      <c r="A94" s="34"/>
      <c r="B94" s="34"/>
      <c r="C94" s="41"/>
      <c r="D94" s="42"/>
      <c r="E94" s="37"/>
      <c r="F94" s="35"/>
      <c r="G94" s="38"/>
      <c r="H94" s="47"/>
      <c r="I94" s="46" t="str">
        <f t="shared" ca="1" si="0"/>
        <v xml:space="preserve"> - </v>
      </c>
      <c r="K94" s="9">
        <v>976450.13746200001</v>
      </c>
      <c r="N94" s="8"/>
    </row>
    <row r="95" spans="1:14" ht="12.75" x14ac:dyDescent="0.2">
      <c r="A95" s="34"/>
      <c r="B95" s="34"/>
      <c r="C95" s="41"/>
      <c r="D95" s="42"/>
      <c r="E95" s="37"/>
      <c r="F95" s="35"/>
      <c r="G95" s="38"/>
      <c r="H95" s="47"/>
      <c r="I95" s="46" t="str">
        <f t="shared" ca="1" si="0"/>
        <v xml:space="preserve"> - </v>
      </c>
      <c r="K95" s="9">
        <v>1849597.6814619997</v>
      </c>
      <c r="N95" s="8"/>
    </row>
    <row r="96" spans="1:14" ht="12.75" x14ac:dyDescent="0.2">
      <c r="A96" s="34"/>
      <c r="B96" s="34"/>
      <c r="C96" s="41"/>
      <c r="D96" s="42"/>
      <c r="E96" s="43"/>
      <c r="F96" s="35"/>
      <c r="G96" s="47"/>
      <c r="H96" s="47"/>
      <c r="I96" s="46" t="str">
        <f t="shared" ca="1" si="0"/>
        <v xml:space="preserve"> - </v>
      </c>
      <c r="K96" s="9">
        <f>K95-K94</f>
        <v>873147.54399999965</v>
      </c>
      <c r="N96" s="8"/>
    </row>
    <row r="97" spans="1:14" ht="12.75" x14ac:dyDescent="0.2">
      <c r="A97" s="34"/>
      <c r="B97" s="34"/>
      <c r="C97" s="41"/>
      <c r="D97" s="42"/>
      <c r="E97" s="43"/>
      <c r="F97" s="35"/>
      <c r="G97" s="47"/>
      <c r="H97" s="47"/>
      <c r="I97" s="46" t="str">
        <f t="shared" ca="1" si="0"/>
        <v xml:space="preserve"> - </v>
      </c>
      <c r="L97" s="9"/>
      <c r="N97" s="8"/>
    </row>
    <row r="98" spans="1:14" ht="12.75" x14ac:dyDescent="0.2">
      <c r="A98" s="34"/>
      <c r="B98" s="34"/>
      <c r="C98" s="41"/>
      <c r="D98" s="42"/>
      <c r="E98" s="43"/>
      <c r="F98" s="35"/>
      <c r="G98" s="47"/>
      <c r="H98" s="47"/>
      <c r="I98" s="46" t="str">
        <f t="shared" ca="1" si="0"/>
        <v xml:space="preserve"> - </v>
      </c>
      <c r="N98" s="8"/>
    </row>
    <row r="99" spans="1:14" ht="12.75" x14ac:dyDescent="0.2">
      <c r="A99" s="34"/>
      <c r="B99" s="34"/>
      <c r="C99" s="41"/>
      <c r="D99" s="42"/>
      <c r="E99" s="43"/>
      <c r="F99" s="35"/>
      <c r="G99" s="47"/>
      <c r="H99" s="47"/>
      <c r="I99" s="46" t="str">
        <f t="shared" ca="1" si="0"/>
        <v xml:space="preserve"> - </v>
      </c>
      <c r="N99" s="8"/>
    </row>
    <row r="100" spans="1:14" ht="12.75" x14ac:dyDescent="0.2">
      <c r="A100" s="34"/>
      <c r="B100" s="34"/>
      <c r="C100" s="41"/>
      <c r="D100" s="42"/>
      <c r="E100" s="43"/>
      <c r="F100" s="35"/>
      <c r="G100" s="47"/>
      <c r="H100" s="47"/>
      <c r="I100" s="46" t="str">
        <f t="shared" ca="1" si="0"/>
        <v xml:space="preserve"> - </v>
      </c>
      <c r="N100" s="8"/>
    </row>
    <row r="101" spans="1:14" ht="12.75" x14ac:dyDescent="0.2">
      <c r="A101" s="34"/>
      <c r="B101" s="34"/>
      <c r="C101" s="41"/>
      <c r="D101" s="42"/>
      <c r="E101" s="43"/>
      <c r="F101" s="35"/>
      <c r="G101" s="100"/>
      <c r="H101" s="47"/>
      <c r="I101" s="46" t="str">
        <f t="shared" ca="1" si="0"/>
        <v xml:space="preserve"> - </v>
      </c>
      <c r="N101" s="8"/>
    </row>
    <row r="102" spans="1:14" ht="12.75" x14ac:dyDescent="0.2">
      <c r="A102" s="56"/>
      <c r="B102" s="34"/>
      <c r="C102" s="41"/>
      <c r="D102" s="42"/>
      <c r="E102" s="43"/>
      <c r="F102" s="35"/>
      <c r="G102" s="47"/>
      <c r="H102" s="47"/>
      <c r="I102" s="46" t="str">
        <f t="shared" ca="1" si="0"/>
        <v xml:space="preserve"> - </v>
      </c>
      <c r="N102" s="8"/>
    </row>
    <row r="103" spans="1:14" ht="12.75" x14ac:dyDescent="0.2">
      <c r="A103" s="56"/>
      <c r="B103" s="34"/>
      <c r="C103" s="41"/>
      <c r="D103" s="42"/>
      <c r="E103" s="43"/>
      <c r="F103" s="35"/>
      <c r="G103" s="47"/>
      <c r="H103" s="47"/>
      <c r="I103" s="46" t="str">
        <f t="shared" ca="1" si="0"/>
        <v xml:space="preserve"> - </v>
      </c>
      <c r="N103" s="8"/>
    </row>
    <row r="104" spans="1:14" ht="12.75" x14ac:dyDescent="0.2">
      <c r="A104" s="56"/>
      <c r="B104" s="34"/>
      <c r="C104" s="41"/>
      <c r="D104" s="42"/>
      <c r="E104" s="43"/>
      <c r="F104" s="35"/>
      <c r="G104" s="47"/>
      <c r="H104" s="47"/>
      <c r="I104" s="46" t="str">
        <f t="shared" ref="I104:I141" ca="1" si="1">IF(AND(ISBLANK(G104),ISBLANK(H104))," - ",OFFSET(I104,-1,0,1,1)+H104-G104)</f>
        <v xml:space="preserve"> - </v>
      </c>
      <c r="N104" s="8"/>
    </row>
    <row r="105" spans="1:14" ht="12.75" x14ac:dyDescent="0.2">
      <c r="A105" s="56"/>
      <c r="B105" s="34"/>
      <c r="C105" s="41"/>
      <c r="D105" s="42"/>
      <c r="E105" s="43"/>
      <c r="F105" s="35"/>
      <c r="G105" s="47"/>
      <c r="H105" s="47"/>
      <c r="I105" s="46" t="str">
        <f t="shared" ca="1" si="1"/>
        <v xml:space="preserve"> - </v>
      </c>
      <c r="N105" s="8"/>
    </row>
    <row r="106" spans="1:14" ht="12.75" x14ac:dyDescent="0.2">
      <c r="A106" s="56"/>
      <c r="B106" s="34"/>
      <c r="C106" s="41"/>
      <c r="D106" s="42"/>
      <c r="E106" s="43"/>
      <c r="F106" s="35"/>
      <c r="G106" s="47"/>
      <c r="H106" s="47"/>
      <c r="I106" s="46" t="str">
        <f t="shared" ca="1" si="1"/>
        <v xml:space="preserve"> - </v>
      </c>
      <c r="N106" s="8"/>
    </row>
    <row r="107" spans="1:14" ht="12.75" x14ac:dyDescent="0.2">
      <c r="A107" s="56"/>
      <c r="B107" s="34"/>
      <c r="C107" s="41"/>
      <c r="D107" s="42"/>
      <c r="E107" s="43"/>
      <c r="F107" s="35"/>
      <c r="G107" s="47"/>
      <c r="H107" s="47"/>
      <c r="I107" s="46" t="str">
        <f t="shared" ca="1" si="1"/>
        <v xml:space="preserve"> - </v>
      </c>
      <c r="K107" s="9">
        <v>356236</v>
      </c>
      <c r="N107" s="8"/>
    </row>
    <row r="108" spans="1:14" ht="12.75" x14ac:dyDescent="0.2">
      <c r="A108" s="56"/>
      <c r="B108" s="34"/>
      <c r="C108" s="41"/>
      <c r="D108" s="42"/>
      <c r="E108" s="43"/>
      <c r="F108" s="35"/>
      <c r="G108" s="47"/>
      <c r="H108" s="47"/>
      <c r="I108" s="46" t="str">
        <f t="shared" ca="1" si="1"/>
        <v xml:space="preserve"> - </v>
      </c>
      <c r="K108" s="9">
        <v>356743.56</v>
      </c>
      <c r="N108" s="8"/>
    </row>
    <row r="109" spans="1:14" ht="12.75" x14ac:dyDescent="0.2">
      <c r="A109" s="56"/>
      <c r="B109" s="34"/>
      <c r="C109" s="41"/>
      <c r="D109" s="42"/>
      <c r="E109" s="43"/>
      <c r="F109" s="41"/>
      <c r="G109" s="47"/>
      <c r="H109" s="47"/>
      <c r="I109" s="46" t="str">
        <f t="shared" ca="1" si="1"/>
        <v xml:space="preserve"> - </v>
      </c>
      <c r="N109" s="8"/>
    </row>
    <row r="110" spans="1:14" s="108" customFormat="1" ht="12.75" x14ac:dyDescent="0.2">
      <c r="A110" s="101"/>
      <c r="B110" s="102"/>
      <c r="C110" s="103"/>
      <c r="D110" s="104"/>
      <c r="E110" s="105"/>
      <c r="F110" s="103"/>
      <c r="G110" s="106"/>
      <c r="H110" s="106"/>
      <c r="I110" s="46" t="str">
        <f t="shared" ca="1" si="1"/>
        <v xml:space="preserve"> - </v>
      </c>
      <c r="K110" s="109"/>
    </row>
    <row r="111" spans="1:14" s="108" customFormat="1" ht="12.75" x14ac:dyDescent="0.2">
      <c r="A111" s="101"/>
      <c r="B111" s="102"/>
      <c r="C111" s="103"/>
      <c r="D111" s="104"/>
      <c r="E111" s="105"/>
      <c r="F111" s="103"/>
      <c r="G111" s="106"/>
      <c r="H111" s="106"/>
      <c r="I111" s="46" t="str">
        <f t="shared" ca="1" si="1"/>
        <v xml:space="preserve"> - </v>
      </c>
      <c r="K111" s="109"/>
    </row>
    <row r="112" spans="1:14" s="108" customFormat="1" x14ac:dyDescent="0.25">
      <c r="A112" s="101"/>
      <c r="B112" s="101"/>
      <c r="C112" s="103"/>
      <c r="D112" s="104"/>
      <c r="E112" s="105"/>
      <c r="F112" s="103"/>
      <c r="G112" s="106"/>
      <c r="H112" s="106"/>
      <c r="I112" s="46" t="str">
        <f t="shared" ca="1" si="1"/>
        <v xml:space="preserve"> - </v>
      </c>
      <c r="K112" s="109"/>
      <c r="N112" s="110"/>
    </row>
    <row r="113" spans="1:14" s="108" customFormat="1" x14ac:dyDescent="0.25">
      <c r="A113" s="101"/>
      <c r="B113" s="101"/>
      <c r="C113" s="103"/>
      <c r="D113" s="104"/>
      <c r="E113" s="105"/>
      <c r="F113" s="103"/>
      <c r="G113" s="106"/>
      <c r="H113" s="106"/>
      <c r="I113" s="46" t="str">
        <f t="shared" ca="1" si="1"/>
        <v xml:space="preserve"> - </v>
      </c>
      <c r="K113" s="109"/>
      <c r="N113" s="110"/>
    </row>
    <row r="114" spans="1:14" s="108" customFormat="1" x14ac:dyDescent="0.25">
      <c r="A114" s="101"/>
      <c r="B114" s="101"/>
      <c r="C114" s="111"/>
      <c r="D114" s="112"/>
      <c r="E114" s="113"/>
      <c r="F114" s="111"/>
      <c r="G114" s="114"/>
      <c r="H114" s="114"/>
      <c r="I114" s="46" t="str">
        <f t="shared" ca="1" si="1"/>
        <v xml:space="preserve"> - </v>
      </c>
      <c r="K114" s="109"/>
      <c r="N114" s="110"/>
    </row>
    <row r="115" spans="1:14" s="108" customFormat="1" x14ac:dyDescent="0.25">
      <c r="A115" s="101"/>
      <c r="B115" s="101"/>
      <c r="C115" s="111"/>
      <c r="D115" s="112"/>
      <c r="E115" s="113"/>
      <c r="F115" s="111"/>
      <c r="G115" s="114"/>
      <c r="H115" s="114"/>
      <c r="I115" s="46" t="str">
        <f t="shared" ca="1" si="1"/>
        <v xml:space="preserve"> - </v>
      </c>
      <c r="K115" s="109"/>
      <c r="N115" s="110"/>
    </row>
    <row r="116" spans="1:14" s="108" customFormat="1" ht="12.75" x14ac:dyDescent="0.2">
      <c r="A116" s="101"/>
      <c r="B116" s="101"/>
      <c r="C116" s="103"/>
      <c r="D116" s="104"/>
      <c r="E116" s="105"/>
      <c r="F116" s="103"/>
      <c r="G116" s="106"/>
      <c r="H116" s="106"/>
      <c r="I116" s="46" t="str">
        <f t="shared" ca="1" si="1"/>
        <v xml:space="preserve"> - </v>
      </c>
      <c r="K116" s="109"/>
    </row>
    <row r="117" spans="1:14" s="108" customFormat="1" x14ac:dyDescent="0.25">
      <c r="A117" s="101"/>
      <c r="B117" s="101"/>
      <c r="C117" s="111"/>
      <c r="D117" s="112"/>
      <c r="E117" s="113"/>
      <c r="F117" s="111"/>
      <c r="G117" s="115"/>
      <c r="H117" s="114"/>
      <c r="I117" s="46" t="str">
        <f t="shared" ca="1" si="1"/>
        <v xml:space="preserve"> - </v>
      </c>
      <c r="K117" s="109"/>
      <c r="N117" s="110"/>
    </row>
    <row r="118" spans="1:14" s="108" customFormat="1" x14ac:dyDescent="0.25">
      <c r="A118" s="101"/>
      <c r="B118" s="101"/>
      <c r="C118" s="111"/>
      <c r="D118" s="112"/>
      <c r="E118" s="113"/>
      <c r="F118" s="111"/>
      <c r="G118" s="114"/>
      <c r="H118" s="114"/>
      <c r="I118" s="46" t="str">
        <f t="shared" ca="1" si="1"/>
        <v xml:space="preserve"> - </v>
      </c>
      <c r="K118" s="109"/>
      <c r="N118" s="110"/>
    </row>
    <row r="119" spans="1:14" s="108" customFormat="1" x14ac:dyDescent="0.25">
      <c r="A119" s="101"/>
      <c r="B119" s="101"/>
      <c r="C119" s="111"/>
      <c r="D119" s="112"/>
      <c r="E119" s="113"/>
      <c r="F119" s="111"/>
      <c r="G119" s="114"/>
      <c r="H119" s="114"/>
      <c r="I119" s="46" t="str">
        <f t="shared" ca="1" si="1"/>
        <v xml:space="preserve"> - </v>
      </c>
      <c r="K119" s="109"/>
      <c r="N119" s="110"/>
    </row>
    <row r="120" spans="1:14" x14ac:dyDescent="0.25">
      <c r="A120" s="101"/>
      <c r="B120" s="56"/>
      <c r="C120" s="44"/>
      <c r="D120" s="51"/>
      <c r="E120" s="55"/>
      <c r="F120" s="44"/>
      <c r="G120" s="53"/>
      <c r="H120" s="53"/>
      <c r="I120" s="46" t="str">
        <f t="shared" ca="1" si="1"/>
        <v xml:space="preserve"> - </v>
      </c>
    </row>
    <row r="121" spans="1:14" x14ac:dyDescent="0.25">
      <c r="A121" s="101"/>
      <c r="B121" s="56"/>
      <c r="C121" s="44"/>
      <c r="D121" s="51"/>
      <c r="E121" s="55"/>
      <c r="F121" s="44"/>
      <c r="G121" s="53"/>
      <c r="H121" s="53"/>
      <c r="I121" s="46" t="str">
        <f t="shared" ca="1" si="1"/>
        <v xml:space="preserve"> - </v>
      </c>
    </row>
    <row r="122" spans="1:14" x14ac:dyDescent="0.25">
      <c r="A122" s="101"/>
      <c r="B122" s="56"/>
      <c r="C122" s="44"/>
      <c r="D122" s="51"/>
      <c r="E122" s="55"/>
      <c r="F122" s="44"/>
      <c r="G122" s="53"/>
      <c r="H122" s="53"/>
      <c r="I122" s="46" t="str">
        <f t="shared" ca="1" si="1"/>
        <v xml:space="preserve"> - </v>
      </c>
    </row>
    <row r="123" spans="1:14" x14ac:dyDescent="0.25">
      <c r="A123" s="101"/>
      <c r="B123" s="56"/>
      <c r="C123" s="44"/>
      <c r="D123" s="51"/>
      <c r="E123" s="55"/>
      <c r="F123" s="44"/>
      <c r="G123" s="53"/>
      <c r="H123" s="53"/>
      <c r="I123" s="46" t="str">
        <f t="shared" ca="1" si="1"/>
        <v xml:space="preserve"> - </v>
      </c>
    </row>
    <row r="124" spans="1:14" x14ac:dyDescent="0.25">
      <c r="A124" s="101"/>
      <c r="B124" s="56"/>
      <c r="C124" s="44"/>
      <c r="D124" s="51"/>
      <c r="E124" s="55"/>
      <c r="F124" s="44"/>
      <c r="G124" s="53"/>
      <c r="H124" s="53"/>
      <c r="I124" s="46" t="str">
        <f t="shared" ca="1" si="1"/>
        <v xml:space="preserve"> - </v>
      </c>
    </row>
    <row r="125" spans="1:14" x14ac:dyDescent="0.25">
      <c r="A125" s="101"/>
      <c r="B125" s="56"/>
      <c r="C125" s="44"/>
      <c r="D125" s="51"/>
      <c r="E125" s="55"/>
      <c r="F125" s="44"/>
      <c r="G125" s="53"/>
      <c r="H125" s="53"/>
      <c r="I125" s="46" t="str">
        <f t="shared" ca="1" si="1"/>
        <v xml:space="preserve"> - </v>
      </c>
    </row>
    <row r="126" spans="1:14" x14ac:dyDescent="0.25">
      <c r="A126" s="101"/>
      <c r="B126" s="56"/>
      <c r="C126" s="44"/>
      <c r="D126" s="51"/>
      <c r="E126" s="55"/>
      <c r="F126" s="44"/>
      <c r="G126" s="53"/>
      <c r="H126" s="53"/>
      <c r="I126" s="46" t="str">
        <f t="shared" ca="1" si="1"/>
        <v xml:space="preserve"> - </v>
      </c>
    </row>
    <row r="127" spans="1:14" x14ac:dyDescent="0.25">
      <c r="A127" s="101"/>
      <c r="B127" s="56"/>
      <c r="C127" s="44"/>
      <c r="D127" s="51"/>
      <c r="E127" s="55"/>
      <c r="F127" s="44"/>
      <c r="G127" s="53"/>
      <c r="H127" s="53"/>
      <c r="I127" s="46" t="str">
        <f t="shared" ca="1" si="1"/>
        <v xml:space="preserve"> - </v>
      </c>
    </row>
    <row r="128" spans="1:14" x14ac:dyDescent="0.25">
      <c r="A128" s="101"/>
      <c r="B128" s="56"/>
      <c r="C128" s="44"/>
      <c r="D128" s="51"/>
      <c r="E128" s="55"/>
      <c r="F128" s="44"/>
      <c r="G128" s="53"/>
      <c r="H128" s="53"/>
      <c r="I128" s="46" t="str">
        <f t="shared" ca="1" si="1"/>
        <v xml:space="preserve"> - </v>
      </c>
    </row>
    <row r="129" spans="1:9" s="8" customFormat="1" ht="12.75" x14ac:dyDescent="0.2">
      <c r="A129" s="101"/>
      <c r="B129" s="56"/>
      <c r="C129" s="44"/>
      <c r="D129" s="51"/>
      <c r="E129" s="55"/>
      <c r="F129" s="44"/>
      <c r="G129" s="53"/>
      <c r="H129" s="53"/>
      <c r="I129" s="46" t="str">
        <f t="shared" ca="1" si="1"/>
        <v xml:space="preserve"> - </v>
      </c>
    </row>
    <row r="130" spans="1:9" s="8" customFormat="1" ht="12.75" x14ac:dyDescent="0.2">
      <c r="A130" s="101"/>
      <c r="B130" s="56"/>
      <c r="C130" s="44"/>
      <c r="D130" s="51"/>
      <c r="E130" s="55"/>
      <c r="F130" s="44"/>
      <c r="G130" s="53"/>
      <c r="H130" s="53"/>
      <c r="I130" s="46" t="str">
        <f t="shared" ca="1" si="1"/>
        <v xml:space="preserve"> - </v>
      </c>
    </row>
    <row r="131" spans="1:9" s="8" customFormat="1" ht="12.75" x14ac:dyDescent="0.2">
      <c r="A131" s="101"/>
      <c r="B131" s="56"/>
      <c r="C131" s="44"/>
      <c r="D131" s="51"/>
      <c r="E131" s="55"/>
      <c r="F131" s="44"/>
      <c r="G131" s="53"/>
      <c r="H131" s="53"/>
      <c r="I131" s="46" t="str">
        <f t="shared" ca="1" si="1"/>
        <v xml:space="preserve"> - </v>
      </c>
    </row>
    <row r="132" spans="1:9" s="8" customFormat="1" ht="12.75" x14ac:dyDescent="0.2">
      <c r="A132" s="101"/>
      <c r="B132" s="56"/>
      <c r="C132" s="44"/>
      <c r="D132" s="51"/>
      <c r="E132" s="55"/>
      <c r="F132" s="44"/>
      <c r="G132" s="53"/>
      <c r="H132" s="53"/>
      <c r="I132" s="46" t="str">
        <f t="shared" ca="1" si="1"/>
        <v xml:space="preserve"> - </v>
      </c>
    </row>
    <row r="133" spans="1:9" s="8" customFormat="1" ht="12.75" x14ac:dyDescent="0.2">
      <c r="A133" s="101"/>
      <c r="B133" s="56"/>
      <c r="C133" s="44"/>
      <c r="D133" s="51"/>
      <c r="E133" s="55"/>
      <c r="F133" s="44"/>
      <c r="G133" s="53"/>
      <c r="H133" s="53"/>
      <c r="I133" s="46" t="str">
        <f t="shared" ca="1" si="1"/>
        <v xml:space="preserve"> - </v>
      </c>
    </row>
    <row r="134" spans="1:9" s="8" customFormat="1" ht="12.75" x14ac:dyDescent="0.2">
      <c r="A134" s="101"/>
      <c r="B134" s="56"/>
      <c r="C134" s="44"/>
      <c r="D134" s="51"/>
      <c r="E134" s="55"/>
      <c r="F134" s="44"/>
      <c r="G134" s="53"/>
      <c r="H134" s="53"/>
      <c r="I134" s="46" t="str">
        <f t="shared" ca="1" si="1"/>
        <v xml:space="preserve"> - </v>
      </c>
    </row>
    <row r="135" spans="1:9" s="8" customFormat="1" ht="12.75" x14ac:dyDescent="0.2">
      <c r="A135" s="101"/>
      <c r="B135" s="56"/>
      <c r="C135" s="44"/>
      <c r="D135" s="51"/>
      <c r="E135" s="55"/>
      <c r="F135" s="44"/>
      <c r="G135" s="53"/>
      <c r="H135" s="53"/>
      <c r="I135" s="46" t="str">
        <f t="shared" ca="1" si="1"/>
        <v xml:space="preserve"> - </v>
      </c>
    </row>
    <row r="136" spans="1:9" s="8" customFormat="1" ht="12.75" x14ac:dyDescent="0.2">
      <c r="A136" s="101"/>
      <c r="B136" s="56"/>
      <c r="C136" s="44"/>
      <c r="D136" s="51"/>
      <c r="E136" s="55"/>
      <c r="F136" s="44"/>
      <c r="G136" s="53"/>
      <c r="H136" s="53"/>
      <c r="I136" s="46" t="str">
        <f t="shared" ca="1" si="1"/>
        <v xml:space="preserve"> - </v>
      </c>
    </row>
    <row r="137" spans="1:9" s="8" customFormat="1" ht="12.75" x14ac:dyDescent="0.2">
      <c r="A137" s="101"/>
      <c r="B137" s="56"/>
      <c r="C137" s="44"/>
      <c r="D137" s="51"/>
      <c r="E137" s="55"/>
      <c r="F137" s="44"/>
      <c r="G137" s="53"/>
      <c r="H137" s="53"/>
      <c r="I137" s="46" t="str">
        <f t="shared" ca="1" si="1"/>
        <v xml:space="preserve"> - </v>
      </c>
    </row>
    <row r="138" spans="1:9" s="8" customFormat="1" ht="12.75" x14ac:dyDescent="0.2">
      <c r="A138" s="101"/>
      <c r="B138" s="56"/>
      <c r="C138" s="44"/>
      <c r="D138" s="51"/>
      <c r="E138" s="55"/>
      <c r="F138" s="44"/>
      <c r="G138" s="53"/>
      <c r="H138" s="53"/>
      <c r="I138" s="46" t="str">
        <f t="shared" ca="1" si="1"/>
        <v xml:space="preserve"> - </v>
      </c>
    </row>
    <row r="139" spans="1:9" s="8" customFormat="1" ht="12.75" x14ac:dyDescent="0.2">
      <c r="A139" s="101"/>
      <c r="B139" s="56"/>
      <c r="C139" s="44"/>
      <c r="D139" s="51"/>
      <c r="E139" s="55"/>
      <c r="F139" s="44"/>
      <c r="G139" s="53"/>
      <c r="H139" s="53"/>
      <c r="I139" s="46" t="str">
        <f t="shared" ca="1" si="1"/>
        <v xml:space="preserve"> - </v>
      </c>
    </row>
    <row r="140" spans="1:9" s="8" customFormat="1" ht="12.75" x14ac:dyDescent="0.2">
      <c r="A140" s="101"/>
      <c r="B140" s="56"/>
      <c r="C140" s="44"/>
      <c r="D140" s="51"/>
      <c r="E140" s="55"/>
      <c r="F140" s="44"/>
      <c r="G140" s="53"/>
      <c r="H140" s="53"/>
      <c r="I140" s="46" t="str">
        <f t="shared" ca="1" si="1"/>
        <v xml:space="preserve"> - </v>
      </c>
    </row>
    <row r="141" spans="1:9" s="8" customFormat="1" ht="12.75" x14ac:dyDescent="0.2">
      <c r="A141" s="99"/>
      <c r="B141" s="56"/>
      <c r="C141" s="44"/>
      <c r="D141" s="51"/>
      <c r="E141" s="55"/>
      <c r="F141" s="44"/>
      <c r="G141" s="53"/>
      <c r="H141" s="53"/>
      <c r="I141" s="46" t="str">
        <f t="shared" ca="1" si="1"/>
        <v xml:space="preserve"> - </v>
      </c>
    </row>
    <row r="142" spans="1:9" s="8" customFormat="1" ht="12.75" x14ac:dyDescent="0.2">
      <c r="A142" s="122"/>
      <c r="B142" s="123"/>
      <c r="C142" s="124"/>
      <c r="D142" s="125"/>
      <c r="E142" s="126"/>
      <c r="F142" s="124"/>
      <c r="G142" s="127"/>
      <c r="H142" s="127"/>
      <c r="I142" s="128"/>
    </row>
    <row r="143" spans="1:9" s="8" customFormat="1" ht="12.75" x14ac:dyDescent="0.2">
      <c r="B143" s="13"/>
      <c r="G143" s="9">
        <f>SUBTOTAL(9, G16:G142)</f>
        <v>376961.89999999997</v>
      </c>
      <c r="H143" s="9">
        <f>SUBTOTAL(9, H16:H111)</f>
        <v>300425.40000000002</v>
      </c>
      <c r="I143" s="9"/>
    </row>
    <row r="144" spans="1:9" s="8" customFormat="1" ht="12.75" x14ac:dyDescent="0.2">
      <c r="B144" s="13"/>
      <c r="G144" s="9">
        <f>G143-H143</f>
        <v>76536.499999999942</v>
      </c>
      <c r="H144" s="9"/>
      <c r="I144" s="9"/>
    </row>
  </sheetData>
  <conditionalFormatting sqref="I15:I18 I20:I141">
    <cfRule type="cellIs" dxfId="142" priority="7" stopIfTrue="1" operator="lessThan">
      <formula>0</formula>
    </cfRule>
  </conditionalFormatting>
  <conditionalFormatting sqref="I3">
    <cfRule type="cellIs" dxfId="141" priority="5" stopIfTrue="1" operator="lessThan">
      <formula>0</formula>
    </cfRule>
  </conditionalFormatting>
  <conditionalFormatting sqref="I19">
    <cfRule type="cellIs" dxfId="140" priority="3" stopIfTrue="1" operator="lessThan">
      <formula>0</formula>
    </cfRule>
  </conditionalFormatting>
  <dataValidations count="5">
    <dataValidation type="list" allowBlank="1" showInputMessage="1" showErrorMessage="1" sqref="E76:E84 D33 E15 E45:E52 G76:G84 G60:G74 G94:G95 E54:E74 E91:E92 E94:E95">
      <formula1>categoryList</formula1>
    </dataValidation>
    <dataValidation type="list" allowBlank="1" showInputMessage="1" showErrorMessage="1" sqref="G33 F15:F108">
      <formula1>reconcileList</formula1>
    </dataValidation>
    <dataValidation type="list" allowBlank="1" showInputMessage="1" showErrorMessage="1" sqref="A48:A101 B47:B141 A15:B46">
      <formula1>dateList</formula1>
    </dataValidation>
    <dataValidation type="list" allowBlank="1" showInputMessage="1" showErrorMessage="1" sqref="C15:C28 C30:C32 C58:C69 C91:C92 C34:C55">
      <formula1>numList</formula1>
    </dataValidation>
    <dataValidation type="list" allowBlank="1" showInputMessage="1" showErrorMessage="1" sqref="D76 C33 D27:D32 D15 D34:D54 D57:D69 D91:D92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A43FBA88-87B1-4223-BFE4-215533FECB1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8" id="{C4A08BC2-44D1-4378-B895-4D43087D9E0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I15:I18</xm:sqref>
        </x14:conditionalFormatting>
        <x14:conditionalFormatting xmlns:xm="http://schemas.microsoft.com/office/excel/2006/main">
          <x14:cfRule type="iconSet" priority="4" id="{5A5DC6ED-7A02-4746-A3B2-E6B73D469D80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I19</xm:sqref>
        </x14:conditionalFormatting>
        <x14:conditionalFormatting xmlns:xm="http://schemas.microsoft.com/office/excel/2006/main">
          <x14:cfRule type="iconSet" priority="9" id="{1323E34E-597B-4AE7-9722-78FD78801796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I20:I141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144"/>
  <sheetViews>
    <sheetView showGridLines="0" zoomScale="115" zoomScaleNormal="115" workbookViewId="0">
      <pane ySplit="14" topLeftCell="A99" activePane="bottomLeft" state="frozen"/>
      <selection activeCell="B18" sqref="B18"/>
      <selection pane="bottomLeft" activeCell="E120" sqref="E120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42583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VLOOKUP(9E+100,Table13456789101112133456789[Balance],1)</f>
        <v>156745.26579999999</v>
      </c>
      <c r="K3" s="16"/>
      <c r="N3" s="12">
        <f>IFERROR(LARGE(Table13456789101112133456789[[#All],[Cheque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SUMIF(Table13456789101112133456789[R],"=r",Table13456789101112133456789[Deposit,
Credit (+)])+SUMIF(Table13456789101112133456789[R],"=c",Table13456789101112133456789[Deposit,
Credit (+)])-SUMIF(Table13456789101112133456789[R],"=R",Table13456789101112133456789[Withdrawal,
Payment (-)])-SUMIF(Table13456789101112133456789[R],"=C",Table13456789101112133456789[Withdrawal,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928</v>
      </c>
      <c r="E15" s="37"/>
      <c r="F15" s="35"/>
      <c r="G15" s="38">
        <v>0</v>
      </c>
      <c r="H15" s="38"/>
      <c r="I15" s="39">
        <f ca="1">July!I65</f>
        <v>53313.810000000056</v>
      </c>
      <c r="K15" s="25"/>
      <c r="N15" s="40"/>
    </row>
    <row r="16" spans="1:15" s="23" customFormat="1" ht="12.75" x14ac:dyDescent="0.2">
      <c r="A16" s="34">
        <v>42583</v>
      </c>
      <c r="B16" s="34"/>
      <c r="C16" s="41" t="s">
        <v>149</v>
      </c>
      <c r="D16" s="43" t="s">
        <v>606</v>
      </c>
      <c r="E16" s="43"/>
      <c r="F16" s="44"/>
      <c r="G16" s="38"/>
      <c r="H16" s="38">
        <v>500000</v>
      </c>
      <c r="I16" s="46">
        <f t="shared" ref="I16:I103" ca="1" si="0">IF(AND(ISBLANK(G16),ISBLANK(H16))," - ",OFFSET(I16,-1,0,1,1)+H16-G16)</f>
        <v>553313.81000000006</v>
      </c>
      <c r="K16" s="25"/>
      <c r="N16" s="40"/>
    </row>
    <row r="17" spans="1:14" s="23" customFormat="1" ht="12.75" x14ac:dyDescent="0.2">
      <c r="A17" s="34">
        <v>42583</v>
      </c>
      <c r="B17" s="34"/>
      <c r="C17" s="41" t="s">
        <v>929</v>
      </c>
      <c r="D17" s="43" t="s">
        <v>25</v>
      </c>
      <c r="E17" s="43"/>
      <c r="F17" s="44"/>
      <c r="G17" s="38">
        <v>10667.84</v>
      </c>
      <c r="H17" s="38"/>
      <c r="I17" s="46">
        <f t="shared" ca="1" si="0"/>
        <v>542645.97000000009</v>
      </c>
      <c r="K17" s="25"/>
      <c r="N17" s="40"/>
    </row>
    <row r="18" spans="1:14" s="23" customFormat="1" ht="12.75" x14ac:dyDescent="0.2">
      <c r="A18" s="34">
        <v>42583</v>
      </c>
      <c r="B18" s="34"/>
      <c r="C18" s="35" t="s">
        <v>930</v>
      </c>
      <c r="D18" s="43" t="s">
        <v>27</v>
      </c>
      <c r="E18" s="43"/>
      <c r="F18" s="35"/>
      <c r="G18" s="45">
        <v>170</v>
      </c>
      <c r="H18" s="45"/>
      <c r="I18" s="46">
        <f t="shared" ca="1" si="0"/>
        <v>542475.97000000009</v>
      </c>
      <c r="K18" s="25"/>
      <c r="N18" s="40"/>
    </row>
    <row r="19" spans="1:14" s="23" customFormat="1" ht="12.75" x14ac:dyDescent="0.2">
      <c r="A19" s="34">
        <v>42583</v>
      </c>
      <c r="B19" s="34"/>
      <c r="C19" s="35" t="s">
        <v>931</v>
      </c>
      <c r="D19" s="43" t="s">
        <v>28</v>
      </c>
      <c r="E19" s="43"/>
      <c r="F19" s="35"/>
      <c r="G19" s="38">
        <v>90</v>
      </c>
      <c r="H19" s="38"/>
      <c r="I19" s="46">
        <f t="shared" ca="1" si="0"/>
        <v>542385.97000000009</v>
      </c>
      <c r="K19" s="25"/>
      <c r="N19" s="40"/>
    </row>
    <row r="20" spans="1:14" s="23" customFormat="1" ht="12.75" x14ac:dyDescent="0.2">
      <c r="A20" s="34">
        <v>42583</v>
      </c>
      <c r="B20" s="34"/>
      <c r="C20" s="35" t="s">
        <v>916</v>
      </c>
      <c r="D20" s="43" t="s">
        <v>461</v>
      </c>
      <c r="E20" s="43"/>
      <c r="F20" s="35"/>
      <c r="G20" s="38">
        <v>320000</v>
      </c>
      <c r="H20" s="38"/>
      <c r="I20" s="46">
        <f t="shared" ca="1" si="0"/>
        <v>222385.97000000009</v>
      </c>
      <c r="K20" s="25"/>
      <c r="N20" s="40"/>
    </row>
    <row r="21" spans="1:14" s="23" customFormat="1" ht="12.75" x14ac:dyDescent="0.2">
      <c r="A21" s="34">
        <v>42583</v>
      </c>
      <c r="B21" s="34"/>
      <c r="C21" s="35" t="s">
        <v>932</v>
      </c>
      <c r="D21" s="42" t="s">
        <v>269</v>
      </c>
      <c r="E21" s="43"/>
      <c r="F21" s="64"/>
      <c r="G21" s="38">
        <v>1667.53</v>
      </c>
      <c r="H21" s="65"/>
      <c r="I21" s="46">
        <f t="shared" ca="1" si="0"/>
        <v>220718.44000000009</v>
      </c>
      <c r="K21" s="25"/>
      <c r="N21" s="40"/>
    </row>
    <row r="22" spans="1:14" s="23" customFormat="1" ht="12.75" x14ac:dyDescent="0.2">
      <c r="A22" s="34">
        <v>42585</v>
      </c>
      <c r="B22" s="34"/>
      <c r="C22" s="64" t="s">
        <v>933</v>
      </c>
      <c r="D22" s="61" t="s">
        <v>269</v>
      </c>
      <c r="E22" s="43"/>
      <c r="F22" s="60"/>
      <c r="G22" s="65">
        <v>9421.01</v>
      </c>
      <c r="H22" s="62"/>
      <c r="I22" s="46">
        <f t="shared" ca="1" si="0"/>
        <v>211297.43000000008</v>
      </c>
      <c r="K22" s="25"/>
      <c r="N22" s="40"/>
    </row>
    <row r="23" spans="1:14" s="23" customFormat="1" ht="12.75" x14ac:dyDescent="0.2">
      <c r="A23" s="34">
        <v>42586</v>
      </c>
      <c r="B23" s="34"/>
      <c r="C23" s="44" t="s">
        <v>225</v>
      </c>
      <c r="D23" s="43" t="s">
        <v>934</v>
      </c>
      <c r="E23" s="43"/>
      <c r="F23" s="44"/>
      <c r="G23" s="62">
        <v>40916.652799999996</v>
      </c>
      <c r="H23" s="45"/>
      <c r="I23" s="46">
        <f t="shared" ca="1" si="0"/>
        <v>170380.77720000007</v>
      </c>
      <c r="K23" s="25"/>
      <c r="N23" s="40"/>
    </row>
    <row r="24" spans="1:14" s="23" customFormat="1" ht="12.75" x14ac:dyDescent="0.2">
      <c r="A24" s="34">
        <v>42586</v>
      </c>
      <c r="B24" s="34"/>
      <c r="C24" s="44" t="s">
        <v>225</v>
      </c>
      <c r="D24" s="43" t="s">
        <v>935</v>
      </c>
      <c r="E24" s="43"/>
      <c r="F24" s="44"/>
      <c r="G24" s="45">
        <v>3909.9413999999997</v>
      </c>
      <c r="H24" s="45"/>
      <c r="I24" s="46">
        <f t="shared" ca="1" si="0"/>
        <v>166470.83580000006</v>
      </c>
      <c r="K24" s="25"/>
      <c r="N24" s="40"/>
    </row>
    <row r="25" spans="1:14" s="23" customFormat="1" ht="12.75" x14ac:dyDescent="0.2">
      <c r="A25" s="34">
        <v>42586</v>
      </c>
      <c r="B25" s="34"/>
      <c r="C25" s="44" t="s">
        <v>225</v>
      </c>
      <c r="D25" s="61" t="s">
        <v>465</v>
      </c>
      <c r="E25" s="43"/>
      <c r="F25" s="60"/>
      <c r="G25" s="45">
        <v>3164.2999999999997</v>
      </c>
      <c r="H25" s="62"/>
      <c r="I25" s="46">
        <f t="shared" ca="1" si="0"/>
        <v>163306.53580000007</v>
      </c>
      <c r="K25" s="25"/>
      <c r="N25" s="40"/>
    </row>
    <row r="26" spans="1:14" s="23" customFormat="1" ht="12.75" x14ac:dyDescent="0.2">
      <c r="A26" s="34">
        <v>42585</v>
      </c>
      <c r="B26" s="34"/>
      <c r="C26" s="60" t="s">
        <v>940</v>
      </c>
      <c r="D26" s="42" t="s">
        <v>936</v>
      </c>
      <c r="E26" s="43"/>
      <c r="F26" s="41"/>
      <c r="G26" s="62">
        <v>3000</v>
      </c>
      <c r="H26" s="38"/>
      <c r="I26" s="46">
        <f t="shared" ca="1" si="0"/>
        <v>160306.53580000007</v>
      </c>
      <c r="K26" s="25"/>
      <c r="N26" s="40"/>
    </row>
    <row r="27" spans="1:14" s="23" customFormat="1" ht="12.75" x14ac:dyDescent="0.2">
      <c r="A27" s="34">
        <v>42585</v>
      </c>
      <c r="B27" s="34"/>
      <c r="C27" s="41" t="s">
        <v>941</v>
      </c>
      <c r="D27" s="42" t="s">
        <v>176</v>
      </c>
      <c r="E27" s="43"/>
      <c r="F27" s="41"/>
      <c r="G27" s="38">
        <v>850</v>
      </c>
      <c r="H27" s="38"/>
      <c r="I27" s="46">
        <f t="shared" ca="1" si="0"/>
        <v>159456.53580000007</v>
      </c>
      <c r="K27" s="25"/>
      <c r="N27" s="40"/>
    </row>
    <row r="28" spans="1:14" s="23" customFormat="1" ht="12.75" x14ac:dyDescent="0.2">
      <c r="A28" s="34">
        <v>42585</v>
      </c>
      <c r="B28" s="34"/>
      <c r="C28" s="41" t="s">
        <v>942</v>
      </c>
      <c r="D28" s="42" t="s">
        <v>937</v>
      </c>
      <c r="E28" s="43"/>
      <c r="F28" s="41"/>
      <c r="G28" s="38">
        <v>1488</v>
      </c>
      <c r="H28" s="38"/>
      <c r="I28" s="46">
        <f t="shared" ca="1" si="0"/>
        <v>157968.53580000007</v>
      </c>
      <c r="K28" s="25"/>
      <c r="N28" s="40"/>
    </row>
    <row r="29" spans="1:14" s="23" customFormat="1" ht="12.75" x14ac:dyDescent="0.2">
      <c r="A29" s="34">
        <v>42585</v>
      </c>
      <c r="B29" s="34"/>
      <c r="C29" s="41" t="s">
        <v>943</v>
      </c>
      <c r="D29" s="42" t="s">
        <v>284</v>
      </c>
      <c r="E29" s="43"/>
      <c r="F29" s="41"/>
      <c r="G29" s="47">
        <v>1039.25</v>
      </c>
      <c r="H29" s="38"/>
      <c r="I29" s="46">
        <f t="shared" ca="1" si="0"/>
        <v>156929.28580000007</v>
      </c>
      <c r="K29" s="25"/>
      <c r="N29" s="40"/>
    </row>
    <row r="30" spans="1:14" s="23" customFormat="1" ht="12.75" x14ac:dyDescent="0.2">
      <c r="A30" s="34">
        <v>42585</v>
      </c>
      <c r="B30" s="34"/>
      <c r="C30" s="41" t="s">
        <v>944</v>
      </c>
      <c r="D30" s="42" t="s">
        <v>938</v>
      </c>
      <c r="E30" s="43"/>
      <c r="F30" s="41"/>
      <c r="G30" s="38">
        <v>3000</v>
      </c>
      <c r="H30" s="38"/>
      <c r="I30" s="46">
        <f t="shared" ca="1" si="0"/>
        <v>153929.28580000007</v>
      </c>
      <c r="K30" s="25"/>
      <c r="N30" s="40"/>
    </row>
    <row r="31" spans="1:14" s="23" customFormat="1" ht="12.75" x14ac:dyDescent="0.2">
      <c r="A31" s="34">
        <v>42585</v>
      </c>
      <c r="B31" s="34"/>
      <c r="C31" s="41" t="s">
        <v>945</v>
      </c>
      <c r="D31" s="42" t="s">
        <v>75</v>
      </c>
      <c r="E31" s="43"/>
      <c r="F31" s="41"/>
      <c r="G31" s="38">
        <v>2539.85</v>
      </c>
      <c r="H31" s="38"/>
      <c r="I31" s="46">
        <f t="shared" ca="1" si="0"/>
        <v>151389.43580000006</v>
      </c>
      <c r="K31" s="25"/>
      <c r="N31" s="40"/>
    </row>
    <row r="32" spans="1:14" s="23" customFormat="1" ht="12.75" x14ac:dyDescent="0.2">
      <c r="A32" s="34">
        <v>42585</v>
      </c>
      <c r="B32" s="34"/>
      <c r="C32" s="41" t="s">
        <v>946</v>
      </c>
      <c r="D32" s="42" t="s">
        <v>85</v>
      </c>
      <c r="E32" s="43"/>
      <c r="F32" s="35"/>
      <c r="G32" s="38">
        <v>221.82</v>
      </c>
      <c r="H32" s="38"/>
      <c r="I32" s="46">
        <f t="shared" ca="1" si="0"/>
        <v>151167.61580000006</v>
      </c>
      <c r="K32" s="25"/>
      <c r="N32" s="40"/>
    </row>
    <row r="33" spans="1:14" s="23" customFormat="1" ht="12.75" x14ac:dyDescent="0.2">
      <c r="A33" s="34">
        <v>42585</v>
      </c>
      <c r="B33" s="34"/>
      <c r="C33" s="49" t="s">
        <v>947</v>
      </c>
      <c r="D33" s="37" t="s">
        <v>939</v>
      </c>
      <c r="E33" s="43"/>
      <c r="F33" s="35"/>
      <c r="G33" s="50">
        <v>30000</v>
      </c>
      <c r="H33" s="38"/>
      <c r="I33" s="46">
        <f t="shared" ca="1" si="0"/>
        <v>121167.61580000006</v>
      </c>
      <c r="K33" s="25"/>
      <c r="N33" s="48"/>
    </row>
    <row r="34" spans="1:14" s="23" customFormat="1" ht="12.75" x14ac:dyDescent="0.2">
      <c r="A34" s="34">
        <v>42585</v>
      </c>
      <c r="B34" s="34"/>
      <c r="C34" s="35" t="s">
        <v>948</v>
      </c>
      <c r="D34" s="36" t="s">
        <v>41</v>
      </c>
      <c r="E34" s="43"/>
      <c r="F34" s="35"/>
      <c r="G34" s="38">
        <v>490.55</v>
      </c>
      <c r="H34" s="38"/>
      <c r="I34" s="46">
        <f t="shared" ca="1" si="0"/>
        <v>120677.06580000005</v>
      </c>
      <c r="K34" s="25"/>
      <c r="N34" s="8"/>
    </row>
    <row r="35" spans="1:14" s="23" customFormat="1" ht="25.5" x14ac:dyDescent="0.2">
      <c r="A35" s="34">
        <v>42585</v>
      </c>
      <c r="B35" s="34"/>
      <c r="C35" s="35" t="s">
        <v>949</v>
      </c>
      <c r="D35" s="36" t="s">
        <v>528</v>
      </c>
      <c r="E35" s="43"/>
      <c r="F35" s="35"/>
      <c r="G35" s="38">
        <v>23320</v>
      </c>
      <c r="H35" s="38"/>
      <c r="I35" s="46">
        <f t="shared" ca="1" si="0"/>
        <v>97357.065800000055</v>
      </c>
      <c r="K35" s="25"/>
      <c r="N35" s="8"/>
    </row>
    <row r="36" spans="1:14" s="23" customFormat="1" ht="12.75" x14ac:dyDescent="0.2">
      <c r="A36" s="34">
        <v>42590</v>
      </c>
      <c r="B36" s="34"/>
      <c r="C36" s="35" t="s">
        <v>950</v>
      </c>
      <c r="D36" s="36" t="s">
        <v>951</v>
      </c>
      <c r="E36" s="43"/>
      <c r="F36" s="35"/>
      <c r="G36" s="38">
        <v>15000</v>
      </c>
      <c r="H36" s="38"/>
      <c r="I36" s="46">
        <f t="shared" ca="1" si="0"/>
        <v>82357.065800000055</v>
      </c>
      <c r="K36" s="25"/>
      <c r="N36" s="8"/>
    </row>
    <row r="37" spans="1:14" s="23" customFormat="1" ht="12.75" x14ac:dyDescent="0.2">
      <c r="A37" s="34">
        <v>42591</v>
      </c>
      <c r="B37" s="34"/>
      <c r="C37" s="35" t="s">
        <v>956</v>
      </c>
      <c r="D37" s="36" t="s">
        <v>261</v>
      </c>
      <c r="E37" s="43"/>
      <c r="F37" s="35"/>
      <c r="G37" s="38">
        <v>84</v>
      </c>
      <c r="H37" s="38"/>
      <c r="I37" s="46">
        <f t="shared" ca="1" si="0"/>
        <v>82273.065800000055</v>
      </c>
      <c r="K37" s="25"/>
      <c r="N37" s="8"/>
    </row>
    <row r="38" spans="1:14" s="23" customFormat="1" ht="12.75" x14ac:dyDescent="0.2">
      <c r="A38" s="34">
        <v>42591</v>
      </c>
      <c r="B38" s="34"/>
      <c r="C38" s="35" t="s">
        <v>957</v>
      </c>
      <c r="D38" s="36" t="s">
        <v>952</v>
      </c>
      <c r="E38" s="43"/>
      <c r="F38" s="35"/>
      <c r="G38" s="38">
        <v>100</v>
      </c>
      <c r="H38" s="38"/>
      <c r="I38" s="46">
        <f t="shared" ca="1" si="0"/>
        <v>82173.065800000055</v>
      </c>
      <c r="K38" s="25"/>
      <c r="N38" s="8"/>
    </row>
    <row r="39" spans="1:14" s="23" customFormat="1" ht="12.75" x14ac:dyDescent="0.2">
      <c r="A39" s="34">
        <v>42591</v>
      </c>
      <c r="B39" s="34"/>
      <c r="C39" s="35" t="s">
        <v>958</v>
      </c>
      <c r="D39" s="36" t="s">
        <v>48</v>
      </c>
      <c r="E39" s="43"/>
      <c r="F39" s="35"/>
      <c r="G39" s="38">
        <v>380</v>
      </c>
      <c r="H39" s="38"/>
      <c r="I39" s="46">
        <f t="shared" ca="1" si="0"/>
        <v>81793.065800000055</v>
      </c>
      <c r="K39" s="25"/>
      <c r="N39" s="8"/>
    </row>
    <row r="40" spans="1:14" s="23" customFormat="1" ht="12.75" x14ac:dyDescent="0.2">
      <c r="A40" s="34">
        <v>42591</v>
      </c>
      <c r="B40" s="34"/>
      <c r="C40" s="35" t="s">
        <v>959</v>
      </c>
      <c r="D40" s="36" t="s">
        <v>251</v>
      </c>
      <c r="E40" s="43"/>
      <c r="F40" s="35"/>
      <c r="G40" s="38">
        <v>1817.88</v>
      </c>
      <c r="H40" s="38"/>
      <c r="I40" s="46">
        <f t="shared" ca="1" si="0"/>
        <v>79975.18580000005</v>
      </c>
      <c r="K40" s="25"/>
      <c r="N40" s="8"/>
    </row>
    <row r="41" spans="1:14" s="23" customFormat="1" ht="12.75" x14ac:dyDescent="0.2">
      <c r="A41" s="34">
        <v>42591</v>
      </c>
      <c r="B41" s="34"/>
      <c r="C41" s="35" t="s">
        <v>960</v>
      </c>
      <c r="D41" s="42" t="s">
        <v>953</v>
      </c>
      <c r="E41" s="43"/>
      <c r="F41" s="41"/>
      <c r="G41" s="38">
        <v>1000</v>
      </c>
      <c r="H41" s="38"/>
      <c r="I41" s="46">
        <f t="shared" ca="1" si="0"/>
        <v>78975.18580000005</v>
      </c>
      <c r="K41" s="25"/>
      <c r="N41" s="8"/>
    </row>
    <row r="42" spans="1:14" s="23" customFormat="1" ht="12.75" x14ac:dyDescent="0.2">
      <c r="A42" s="34">
        <v>42591</v>
      </c>
      <c r="B42" s="34"/>
      <c r="C42" s="41" t="s">
        <v>961</v>
      </c>
      <c r="D42" s="42" t="s">
        <v>514</v>
      </c>
      <c r="E42" s="43"/>
      <c r="F42" s="41"/>
      <c r="G42" s="38">
        <v>3.5</v>
      </c>
      <c r="H42" s="38"/>
      <c r="I42" s="46">
        <f t="shared" ca="1" si="0"/>
        <v>78971.68580000005</v>
      </c>
      <c r="K42" s="25"/>
      <c r="N42" s="8"/>
    </row>
    <row r="43" spans="1:14" s="23" customFormat="1" ht="12.75" x14ac:dyDescent="0.2">
      <c r="A43" s="34">
        <v>42591</v>
      </c>
      <c r="B43" s="34"/>
      <c r="C43" s="41" t="s">
        <v>962</v>
      </c>
      <c r="D43" s="36" t="s">
        <v>267</v>
      </c>
      <c r="E43" s="43"/>
      <c r="F43" s="35"/>
      <c r="G43" s="38">
        <v>1877.9</v>
      </c>
      <c r="H43" s="38"/>
      <c r="I43" s="46">
        <f t="shared" ca="1" si="0"/>
        <v>77093.785800000056</v>
      </c>
      <c r="K43" s="25"/>
      <c r="N43" s="8"/>
    </row>
    <row r="44" spans="1:14" s="23" customFormat="1" ht="12.75" x14ac:dyDescent="0.2">
      <c r="A44" s="34">
        <v>42591</v>
      </c>
      <c r="B44" s="117"/>
      <c r="C44" s="118" t="s">
        <v>963</v>
      </c>
      <c r="D44" s="119" t="s">
        <v>954</v>
      </c>
      <c r="E44" s="129"/>
      <c r="F44" s="118"/>
      <c r="G44" s="121">
        <v>450</v>
      </c>
      <c r="H44" s="121"/>
      <c r="I44" s="46">
        <f t="shared" ca="1" si="0"/>
        <v>76643.785800000056</v>
      </c>
      <c r="K44" s="25"/>
      <c r="N44" s="8"/>
    </row>
    <row r="45" spans="1:14" ht="12.75" x14ac:dyDescent="0.2">
      <c r="A45" s="34">
        <v>42591</v>
      </c>
      <c r="B45" s="34"/>
      <c r="C45" s="118" t="s">
        <v>964</v>
      </c>
      <c r="D45" s="36" t="s">
        <v>69</v>
      </c>
      <c r="E45" s="37"/>
      <c r="F45" s="41"/>
      <c r="G45" s="38">
        <v>2000</v>
      </c>
      <c r="H45" s="38"/>
      <c r="I45" s="46">
        <f t="shared" ca="1" si="0"/>
        <v>74643.785800000056</v>
      </c>
      <c r="N45" s="8"/>
    </row>
    <row r="46" spans="1:14" ht="12.75" x14ac:dyDescent="0.2">
      <c r="A46" s="34">
        <v>42591</v>
      </c>
      <c r="B46" s="34"/>
      <c r="C46" s="35" t="s">
        <v>965</v>
      </c>
      <c r="D46" s="36" t="s">
        <v>253</v>
      </c>
      <c r="E46" s="37"/>
      <c r="F46" s="41"/>
      <c r="G46" s="38">
        <v>1484</v>
      </c>
      <c r="H46" s="38"/>
      <c r="I46" s="46">
        <f t="shared" ca="1" si="0"/>
        <v>73159.785800000056</v>
      </c>
      <c r="N46" s="8"/>
    </row>
    <row r="47" spans="1:14" ht="12.75" x14ac:dyDescent="0.2">
      <c r="A47" s="56">
        <v>42591</v>
      </c>
      <c r="B47" s="34"/>
      <c r="C47" s="41" t="s">
        <v>966</v>
      </c>
      <c r="D47" s="36" t="s">
        <v>277</v>
      </c>
      <c r="E47" s="37"/>
      <c r="F47" s="35"/>
      <c r="G47" s="47">
        <v>675.5</v>
      </c>
      <c r="H47" s="47"/>
      <c r="I47" s="46">
        <f t="shared" ca="1" si="0"/>
        <v>72484.285800000056</v>
      </c>
      <c r="N47" s="8"/>
    </row>
    <row r="48" spans="1:14" ht="12.75" x14ac:dyDescent="0.2">
      <c r="A48" s="34">
        <v>42591</v>
      </c>
      <c r="B48" s="34"/>
      <c r="C48" s="41" t="s">
        <v>967</v>
      </c>
      <c r="D48" s="42" t="s">
        <v>286</v>
      </c>
      <c r="E48" s="37"/>
      <c r="F48" s="35"/>
      <c r="G48" s="38">
        <v>1165.26</v>
      </c>
      <c r="H48" s="38"/>
      <c r="I48" s="46">
        <f t="shared" ca="1" si="0"/>
        <v>71319.025800000061</v>
      </c>
      <c r="N48" s="8"/>
    </row>
    <row r="49" spans="1:14" s="23" customFormat="1" ht="12.75" x14ac:dyDescent="0.2">
      <c r="A49" s="34">
        <v>42591</v>
      </c>
      <c r="B49" s="34"/>
      <c r="C49" s="41" t="s">
        <v>968</v>
      </c>
      <c r="D49" s="36" t="s">
        <v>680</v>
      </c>
      <c r="E49" s="37"/>
      <c r="F49" s="35"/>
      <c r="G49" s="38">
        <v>250.6</v>
      </c>
      <c r="H49" s="38"/>
      <c r="I49" s="46">
        <f t="shared" ca="1" si="0"/>
        <v>71068.425800000055</v>
      </c>
      <c r="K49" s="25"/>
      <c r="N49" s="8"/>
    </row>
    <row r="50" spans="1:14" ht="12.75" x14ac:dyDescent="0.2">
      <c r="A50" s="34">
        <v>42591</v>
      </c>
      <c r="B50" s="34"/>
      <c r="C50" s="35" t="s">
        <v>969</v>
      </c>
      <c r="D50" s="36" t="s">
        <v>66</v>
      </c>
      <c r="E50" s="37"/>
      <c r="F50" s="35"/>
      <c r="G50" s="38">
        <v>385.6</v>
      </c>
      <c r="H50" s="38"/>
      <c r="I50" s="46">
        <f t="shared" ca="1" si="0"/>
        <v>70682.82580000005</v>
      </c>
      <c r="N50" s="8"/>
    </row>
    <row r="51" spans="1:14" ht="12.75" x14ac:dyDescent="0.2">
      <c r="A51" s="34">
        <v>42591</v>
      </c>
      <c r="B51" s="34"/>
      <c r="C51" s="35" t="s">
        <v>970</v>
      </c>
      <c r="D51" s="36" t="s">
        <v>281</v>
      </c>
      <c r="E51" s="37"/>
      <c r="F51" s="35"/>
      <c r="G51" s="38">
        <v>3816</v>
      </c>
      <c r="H51" s="38"/>
      <c r="I51" s="46">
        <f t="shared" ca="1" si="0"/>
        <v>66866.82580000005</v>
      </c>
      <c r="N51" s="8"/>
    </row>
    <row r="52" spans="1:14" ht="25.5" x14ac:dyDescent="0.2">
      <c r="A52" s="34">
        <v>42591</v>
      </c>
      <c r="B52" s="34"/>
      <c r="C52" s="35" t="s">
        <v>971</v>
      </c>
      <c r="D52" s="36" t="s">
        <v>71</v>
      </c>
      <c r="E52" s="37"/>
      <c r="F52" s="35"/>
      <c r="G52" s="38">
        <v>1270.94</v>
      </c>
      <c r="H52" s="38"/>
      <c r="I52" s="46">
        <f t="shared" ca="1" si="0"/>
        <v>65595.885800000047</v>
      </c>
      <c r="N52" s="8"/>
    </row>
    <row r="53" spans="1:14" ht="12.75" x14ac:dyDescent="0.2">
      <c r="A53" s="34">
        <v>42591</v>
      </c>
      <c r="B53" s="34"/>
      <c r="C53" s="35" t="s">
        <v>972</v>
      </c>
      <c r="D53" s="51" t="s">
        <v>955</v>
      </c>
      <c r="E53" s="43"/>
      <c r="F53" s="44"/>
      <c r="G53" s="38">
        <v>3100</v>
      </c>
      <c r="H53" s="45"/>
      <c r="I53" s="46">
        <f t="shared" ca="1" si="0"/>
        <v>62495.885800000047</v>
      </c>
      <c r="N53" s="8"/>
    </row>
    <row r="54" spans="1:14" ht="12.75" x14ac:dyDescent="0.2">
      <c r="A54" s="34">
        <v>42591</v>
      </c>
      <c r="B54" s="34"/>
      <c r="C54" s="35" t="s">
        <v>973</v>
      </c>
      <c r="D54" s="42" t="s">
        <v>79</v>
      </c>
      <c r="E54" s="37"/>
      <c r="F54" s="41"/>
      <c r="G54" s="38">
        <v>787.25</v>
      </c>
      <c r="H54" s="38"/>
      <c r="I54" s="46">
        <f t="shared" ca="1" si="0"/>
        <v>61708.635800000047</v>
      </c>
      <c r="N54" s="8"/>
    </row>
    <row r="55" spans="1:14" ht="12.75" x14ac:dyDescent="0.2">
      <c r="A55" s="34">
        <v>42591</v>
      </c>
      <c r="B55" s="34"/>
      <c r="C55" s="44" t="s">
        <v>974</v>
      </c>
      <c r="D55" s="42" t="s">
        <v>79</v>
      </c>
      <c r="E55" s="37"/>
      <c r="F55" s="35"/>
      <c r="G55" s="38">
        <v>1414</v>
      </c>
      <c r="H55" s="47"/>
      <c r="I55" s="46">
        <f t="shared" ca="1" si="0"/>
        <v>60294.635800000047</v>
      </c>
      <c r="N55" s="8"/>
    </row>
    <row r="56" spans="1:14" ht="12.75" x14ac:dyDescent="0.2">
      <c r="A56" s="34">
        <v>42591</v>
      </c>
      <c r="B56" s="34"/>
      <c r="C56" s="41" t="s">
        <v>975</v>
      </c>
      <c r="D56" s="42" t="s">
        <v>79</v>
      </c>
      <c r="E56" s="37"/>
      <c r="F56" s="35"/>
      <c r="G56" s="38">
        <v>22.4</v>
      </c>
      <c r="H56" s="38"/>
      <c r="I56" s="46">
        <f t="shared" ca="1" si="0"/>
        <v>60272.235800000046</v>
      </c>
      <c r="N56" s="8"/>
    </row>
    <row r="57" spans="1:14" ht="12.75" x14ac:dyDescent="0.2">
      <c r="A57" s="34">
        <v>42591</v>
      </c>
      <c r="B57" s="34"/>
      <c r="C57" s="41" t="s">
        <v>976</v>
      </c>
      <c r="D57" s="36" t="s">
        <v>79</v>
      </c>
      <c r="E57" s="37"/>
      <c r="F57" s="35"/>
      <c r="G57" s="38">
        <v>16.75</v>
      </c>
      <c r="H57" s="38"/>
      <c r="I57" s="46">
        <f t="shared" ca="1" si="0"/>
        <v>60255.485800000046</v>
      </c>
      <c r="N57" s="8"/>
    </row>
    <row r="58" spans="1:14" ht="12.75" x14ac:dyDescent="0.2">
      <c r="A58" s="34">
        <v>42591</v>
      </c>
      <c r="B58" s="34"/>
      <c r="C58" s="35" t="s">
        <v>977</v>
      </c>
      <c r="D58" s="36" t="s">
        <v>523</v>
      </c>
      <c r="E58" s="37"/>
      <c r="F58" s="35"/>
      <c r="G58" s="38">
        <v>830</v>
      </c>
      <c r="H58" s="38"/>
      <c r="I58" s="46">
        <f t="shared" ca="1" si="0"/>
        <v>59425.485800000046</v>
      </c>
      <c r="N58" s="8"/>
    </row>
    <row r="59" spans="1:14" ht="12.75" x14ac:dyDescent="0.2">
      <c r="A59" s="34">
        <v>42591</v>
      </c>
      <c r="B59" s="117"/>
      <c r="C59" s="35" t="s">
        <v>978</v>
      </c>
      <c r="D59" s="119" t="s">
        <v>80</v>
      </c>
      <c r="E59" s="120"/>
      <c r="F59" s="118"/>
      <c r="G59" s="121">
        <v>450</v>
      </c>
      <c r="H59" s="38"/>
      <c r="I59" s="46">
        <f t="shared" ca="1" si="0"/>
        <v>58975.485800000046</v>
      </c>
      <c r="N59" s="8"/>
    </row>
    <row r="60" spans="1:14" ht="12.75" x14ac:dyDescent="0.2">
      <c r="A60" s="34">
        <v>42591</v>
      </c>
      <c r="B60" s="34"/>
      <c r="C60" s="118" t="s">
        <v>979</v>
      </c>
      <c r="D60" s="36" t="s">
        <v>84</v>
      </c>
      <c r="E60" s="37"/>
      <c r="F60" s="35"/>
      <c r="G60" s="38">
        <v>90</v>
      </c>
      <c r="H60" s="38"/>
      <c r="I60" s="46">
        <f t="shared" ca="1" si="0"/>
        <v>58885.485800000046</v>
      </c>
      <c r="N60" s="8"/>
    </row>
    <row r="61" spans="1:14" ht="12.75" x14ac:dyDescent="0.2">
      <c r="A61" s="34">
        <v>42591</v>
      </c>
      <c r="B61" s="34"/>
      <c r="C61" s="35" t="s">
        <v>980</v>
      </c>
      <c r="D61" s="36" t="s">
        <v>682</v>
      </c>
      <c r="E61" s="37"/>
      <c r="F61" s="35"/>
      <c r="G61" s="38">
        <v>365</v>
      </c>
      <c r="H61" s="38"/>
      <c r="I61" s="46">
        <f t="shared" ca="1" si="0"/>
        <v>58520.485800000046</v>
      </c>
      <c r="N61" s="8"/>
    </row>
    <row r="62" spans="1:14" ht="25.5" x14ac:dyDescent="0.2">
      <c r="A62" s="34">
        <v>42591</v>
      </c>
      <c r="B62" s="34"/>
      <c r="C62" s="35" t="s">
        <v>981</v>
      </c>
      <c r="D62" s="36" t="s">
        <v>167</v>
      </c>
      <c r="E62" s="37"/>
      <c r="F62" s="35"/>
      <c r="G62" s="38">
        <v>530</v>
      </c>
      <c r="H62" s="38"/>
      <c r="I62" s="46">
        <f t="shared" ca="1" si="0"/>
        <v>57990.485800000046</v>
      </c>
      <c r="N62" s="8"/>
    </row>
    <row r="63" spans="1:14" ht="12.75" x14ac:dyDescent="0.2">
      <c r="A63" s="34">
        <v>42599</v>
      </c>
      <c r="B63" s="34"/>
      <c r="C63" s="35" t="s">
        <v>149</v>
      </c>
      <c r="D63" s="36" t="s">
        <v>606</v>
      </c>
      <c r="E63" s="37"/>
      <c r="F63" s="35"/>
      <c r="G63" s="38"/>
      <c r="H63" s="38">
        <v>400000</v>
      </c>
      <c r="I63" s="46">
        <f t="shared" ca="1" si="0"/>
        <v>457990.48580000002</v>
      </c>
      <c r="N63" s="8"/>
    </row>
    <row r="64" spans="1:14" ht="12.75" x14ac:dyDescent="0.2">
      <c r="A64" s="34">
        <v>42599</v>
      </c>
      <c r="B64" s="34"/>
      <c r="C64" s="35" t="s">
        <v>982</v>
      </c>
      <c r="D64" s="36" t="s">
        <v>824</v>
      </c>
      <c r="E64" s="37"/>
      <c r="F64" s="35"/>
      <c r="G64" s="38">
        <v>790</v>
      </c>
      <c r="H64" s="38"/>
      <c r="I64" s="46">
        <f t="shared" ca="1" si="0"/>
        <v>457200.48580000002</v>
      </c>
      <c r="N64" s="8"/>
    </row>
    <row r="65" spans="1:14" ht="25.5" x14ac:dyDescent="0.2">
      <c r="A65" s="34">
        <v>42599</v>
      </c>
      <c r="B65" s="34"/>
      <c r="C65" s="41" t="s">
        <v>983</v>
      </c>
      <c r="D65" s="42" t="s">
        <v>1011</v>
      </c>
      <c r="E65" s="37"/>
      <c r="F65" s="35"/>
      <c r="G65" s="38">
        <v>763.2</v>
      </c>
      <c r="H65" s="38"/>
      <c r="I65" s="46">
        <f t="shared" ca="1" si="0"/>
        <v>456437.28580000001</v>
      </c>
      <c r="N65" s="8"/>
    </row>
    <row r="66" spans="1:14" ht="12.75" x14ac:dyDescent="0.2">
      <c r="A66" s="34">
        <v>42599</v>
      </c>
      <c r="B66" s="34"/>
      <c r="C66" s="35" t="s">
        <v>984</v>
      </c>
      <c r="D66" s="36" t="s">
        <v>251</v>
      </c>
      <c r="E66" s="37"/>
      <c r="F66" s="41"/>
      <c r="G66" s="38">
        <v>339.2</v>
      </c>
      <c r="H66" s="38"/>
      <c r="I66" s="46">
        <f t="shared" ca="1" si="0"/>
        <v>456098.0858</v>
      </c>
      <c r="N66" s="8"/>
    </row>
    <row r="67" spans="1:14" ht="12.75" x14ac:dyDescent="0.2">
      <c r="A67" s="34">
        <v>42599</v>
      </c>
      <c r="B67" s="34"/>
      <c r="C67" s="35" t="s">
        <v>985</v>
      </c>
      <c r="D67" s="36" t="s">
        <v>953</v>
      </c>
      <c r="E67" s="37"/>
      <c r="F67" s="35"/>
      <c r="G67" s="38">
        <v>900</v>
      </c>
      <c r="H67" s="38"/>
      <c r="I67" s="46">
        <f t="shared" ca="1" si="0"/>
        <v>455198.0858</v>
      </c>
      <c r="N67" s="8"/>
    </row>
    <row r="68" spans="1:14" ht="12.75" x14ac:dyDescent="0.2">
      <c r="A68" s="34">
        <v>42599</v>
      </c>
      <c r="B68" s="34"/>
      <c r="C68" s="35" t="s">
        <v>986</v>
      </c>
      <c r="D68" s="36" t="s">
        <v>954</v>
      </c>
      <c r="E68" s="37"/>
      <c r="F68" s="35"/>
      <c r="G68" s="38">
        <v>90</v>
      </c>
      <c r="H68" s="38"/>
      <c r="I68" s="46">
        <f t="shared" ca="1" si="0"/>
        <v>455108.0858</v>
      </c>
      <c r="N68" s="8"/>
    </row>
    <row r="69" spans="1:14" ht="12.75" x14ac:dyDescent="0.2">
      <c r="A69" s="34">
        <v>42599</v>
      </c>
      <c r="B69" s="34"/>
      <c r="C69" s="35" t="s">
        <v>987</v>
      </c>
      <c r="D69" s="36" t="s">
        <v>286</v>
      </c>
      <c r="E69" s="37"/>
      <c r="F69" s="35"/>
      <c r="G69" s="38">
        <v>2262.91</v>
      </c>
      <c r="H69" s="38"/>
      <c r="I69" s="46">
        <f t="shared" ca="1" si="0"/>
        <v>452845.17580000003</v>
      </c>
      <c r="N69" s="8"/>
    </row>
    <row r="70" spans="1:14" ht="12.75" x14ac:dyDescent="0.2">
      <c r="A70" s="34">
        <v>42599</v>
      </c>
      <c r="B70" s="34"/>
      <c r="C70" s="41" t="s">
        <v>988</v>
      </c>
      <c r="D70" s="42" t="s">
        <v>273</v>
      </c>
      <c r="E70" s="37"/>
      <c r="F70" s="35"/>
      <c r="G70" s="38">
        <v>572.4</v>
      </c>
      <c r="H70" s="47"/>
      <c r="I70" s="46">
        <f t="shared" ca="1" si="0"/>
        <v>452272.7758</v>
      </c>
      <c r="N70" s="8"/>
    </row>
    <row r="71" spans="1:14" ht="12.75" x14ac:dyDescent="0.2">
      <c r="A71" s="34">
        <v>42599</v>
      </c>
      <c r="B71" s="34"/>
      <c r="C71" s="41" t="s">
        <v>989</v>
      </c>
      <c r="D71" s="42" t="s">
        <v>287</v>
      </c>
      <c r="E71" s="37"/>
      <c r="F71" s="35"/>
      <c r="G71" s="38">
        <v>968</v>
      </c>
      <c r="H71" s="47"/>
      <c r="I71" s="46">
        <f t="shared" ca="1" si="0"/>
        <v>451304.7758</v>
      </c>
      <c r="N71" s="8"/>
    </row>
    <row r="72" spans="1:14" ht="12.75" x14ac:dyDescent="0.2">
      <c r="A72" s="34">
        <v>42599</v>
      </c>
      <c r="B72" s="34"/>
      <c r="C72" s="41" t="s">
        <v>990</v>
      </c>
      <c r="D72" s="42" t="s">
        <v>178</v>
      </c>
      <c r="E72" s="37"/>
      <c r="F72" s="35"/>
      <c r="G72" s="38">
        <v>3922</v>
      </c>
      <c r="H72" s="47"/>
      <c r="I72" s="46">
        <f t="shared" ca="1" si="0"/>
        <v>447382.7758</v>
      </c>
      <c r="N72" s="8"/>
    </row>
    <row r="73" spans="1:14" ht="12.75" x14ac:dyDescent="0.2">
      <c r="A73" s="34">
        <v>42599</v>
      </c>
      <c r="B73" s="34"/>
      <c r="C73" s="41" t="s">
        <v>991</v>
      </c>
      <c r="D73" s="42" t="s">
        <v>72</v>
      </c>
      <c r="E73" s="37"/>
      <c r="F73" s="35"/>
      <c r="G73" s="38">
        <v>6360</v>
      </c>
      <c r="H73" s="47"/>
      <c r="I73" s="46">
        <f t="shared" ca="1" si="0"/>
        <v>441022.7758</v>
      </c>
      <c r="N73" s="8"/>
    </row>
    <row r="74" spans="1:14" ht="12.75" x14ac:dyDescent="0.2">
      <c r="A74" s="34">
        <v>42599</v>
      </c>
      <c r="B74" s="34"/>
      <c r="C74" s="41" t="s">
        <v>992</v>
      </c>
      <c r="D74" s="42" t="s">
        <v>955</v>
      </c>
      <c r="E74" s="37"/>
      <c r="F74" s="35"/>
      <c r="G74" s="38">
        <v>100</v>
      </c>
      <c r="H74" s="47"/>
      <c r="I74" s="46">
        <f t="shared" ca="1" si="0"/>
        <v>440922.7758</v>
      </c>
      <c r="N74" s="8"/>
    </row>
    <row r="75" spans="1:14" ht="12.75" x14ac:dyDescent="0.2">
      <c r="A75" s="34">
        <v>42599</v>
      </c>
      <c r="B75" s="34"/>
      <c r="C75" s="41" t="s">
        <v>993</v>
      </c>
      <c r="D75" s="42" t="s">
        <v>442</v>
      </c>
      <c r="E75" s="43"/>
      <c r="F75" s="35"/>
      <c r="G75" s="47">
        <v>300</v>
      </c>
      <c r="H75" s="47"/>
      <c r="I75" s="46">
        <f t="shared" ca="1" si="0"/>
        <v>440622.7758</v>
      </c>
      <c r="N75" s="8"/>
    </row>
    <row r="76" spans="1:14" ht="12.75" x14ac:dyDescent="0.2">
      <c r="A76" s="34">
        <v>42599</v>
      </c>
      <c r="B76" s="34"/>
      <c r="C76" s="41" t="s">
        <v>994</v>
      </c>
      <c r="D76" s="42" t="s">
        <v>279</v>
      </c>
      <c r="E76" s="37"/>
      <c r="F76" s="35"/>
      <c r="G76" s="38">
        <v>500</v>
      </c>
      <c r="H76" s="47"/>
      <c r="I76" s="46">
        <f t="shared" ca="1" si="0"/>
        <v>440122.7758</v>
      </c>
      <c r="N76" s="8"/>
    </row>
    <row r="77" spans="1:14" ht="25.5" x14ac:dyDescent="0.2">
      <c r="A77" s="34">
        <v>42599</v>
      </c>
      <c r="B77" s="34"/>
      <c r="C77" s="41" t="s">
        <v>995</v>
      </c>
      <c r="D77" s="42" t="s">
        <v>78</v>
      </c>
      <c r="E77" s="37"/>
      <c r="F77" s="41"/>
      <c r="G77" s="38">
        <v>1098</v>
      </c>
      <c r="H77" s="47"/>
      <c r="I77" s="46">
        <f t="shared" ca="1" si="0"/>
        <v>439024.7758</v>
      </c>
      <c r="N77" s="8"/>
    </row>
    <row r="78" spans="1:14" ht="12.75" x14ac:dyDescent="0.2">
      <c r="A78" s="34">
        <v>42599</v>
      </c>
      <c r="B78" s="34"/>
      <c r="C78" s="41" t="s">
        <v>996</v>
      </c>
      <c r="D78" s="42" t="s">
        <v>80</v>
      </c>
      <c r="E78" s="37"/>
      <c r="F78" s="35"/>
      <c r="G78" s="38">
        <v>270</v>
      </c>
      <c r="H78" s="47"/>
      <c r="I78" s="46">
        <f t="shared" ca="1" si="0"/>
        <v>438754.7758</v>
      </c>
      <c r="N78" s="8"/>
    </row>
    <row r="79" spans="1:14" ht="12.75" x14ac:dyDescent="0.2">
      <c r="A79" s="34">
        <v>42599</v>
      </c>
      <c r="B79" s="34"/>
      <c r="C79" s="41" t="s">
        <v>997</v>
      </c>
      <c r="D79" s="42" t="s">
        <v>523</v>
      </c>
      <c r="E79" s="37"/>
      <c r="F79" s="35"/>
      <c r="G79" s="38">
        <v>286.2</v>
      </c>
      <c r="H79" s="47"/>
      <c r="I79" s="46">
        <f t="shared" ca="1" si="0"/>
        <v>438468.57579999999</v>
      </c>
      <c r="N79" s="8"/>
    </row>
    <row r="80" spans="1:14" ht="12.75" x14ac:dyDescent="0.2">
      <c r="A80" s="34">
        <v>42599</v>
      </c>
      <c r="B80" s="34"/>
      <c r="C80" s="41" t="s">
        <v>998</v>
      </c>
      <c r="D80" s="42" t="s">
        <v>85</v>
      </c>
      <c r="E80" s="37"/>
      <c r="F80" s="35"/>
      <c r="G80" s="38">
        <v>2593.9</v>
      </c>
      <c r="H80" s="47"/>
      <c r="I80" s="46">
        <f t="shared" ca="1" si="0"/>
        <v>435874.67579999997</v>
      </c>
      <c r="N80" s="8"/>
    </row>
    <row r="81" spans="1:14" ht="12.75" x14ac:dyDescent="0.2">
      <c r="A81" s="34">
        <v>42599</v>
      </c>
      <c r="B81" s="34"/>
      <c r="C81" s="41" t="s">
        <v>999</v>
      </c>
      <c r="D81" s="42" t="s">
        <v>240</v>
      </c>
      <c r="E81" s="37"/>
      <c r="F81" s="35"/>
      <c r="G81" s="38">
        <v>1216.3</v>
      </c>
      <c r="H81" s="47"/>
      <c r="I81" s="46">
        <f t="shared" ca="1" si="0"/>
        <v>434658.37579999998</v>
      </c>
      <c r="N81" s="8"/>
    </row>
    <row r="82" spans="1:14" ht="12.75" x14ac:dyDescent="0.2">
      <c r="A82" s="34">
        <v>42599</v>
      </c>
      <c r="B82" s="34"/>
      <c r="C82" s="41" t="s">
        <v>1000</v>
      </c>
      <c r="D82" s="42" t="s">
        <v>1012</v>
      </c>
      <c r="E82" s="37"/>
      <c r="F82" s="35"/>
      <c r="G82" s="38">
        <v>3200</v>
      </c>
      <c r="H82" s="47"/>
      <c r="I82" s="46">
        <f t="shared" ca="1" si="0"/>
        <v>431458.37579999998</v>
      </c>
      <c r="N82" s="8"/>
    </row>
    <row r="83" spans="1:14" ht="12.75" x14ac:dyDescent="0.2">
      <c r="A83" s="34">
        <v>42599</v>
      </c>
      <c r="B83" s="34"/>
      <c r="C83" s="41" t="s">
        <v>1001</v>
      </c>
      <c r="D83" s="42" t="s">
        <v>204</v>
      </c>
      <c r="E83" s="37"/>
      <c r="F83" s="41"/>
      <c r="G83" s="38">
        <v>2000</v>
      </c>
      <c r="H83" s="47"/>
      <c r="I83" s="46">
        <f t="shared" ca="1" si="0"/>
        <v>429458.37579999998</v>
      </c>
      <c r="N83" s="8"/>
    </row>
    <row r="84" spans="1:14" ht="12.75" x14ac:dyDescent="0.2">
      <c r="A84" s="34">
        <v>42599</v>
      </c>
      <c r="B84" s="34"/>
      <c r="C84" s="41" t="s">
        <v>1002</v>
      </c>
      <c r="D84" s="42" t="s">
        <v>526</v>
      </c>
      <c r="E84" s="37"/>
      <c r="F84" s="35"/>
      <c r="G84" s="38">
        <v>34824.400000000001</v>
      </c>
      <c r="H84" s="47"/>
      <c r="I84" s="46">
        <f t="shared" ca="1" si="0"/>
        <v>394633.97579999996</v>
      </c>
      <c r="N84" s="8"/>
    </row>
    <row r="85" spans="1:14" ht="12.75" x14ac:dyDescent="0.2">
      <c r="A85" s="34">
        <v>42599</v>
      </c>
      <c r="B85" s="34"/>
      <c r="C85" s="41" t="s">
        <v>1003</v>
      </c>
      <c r="D85" s="42" t="s">
        <v>1013</v>
      </c>
      <c r="E85" s="43"/>
      <c r="F85" s="35"/>
      <c r="G85" s="47">
        <v>13780</v>
      </c>
      <c r="H85" s="47"/>
      <c r="I85" s="46">
        <f t="shared" ca="1" si="0"/>
        <v>380853.97579999996</v>
      </c>
      <c r="L85" s="9"/>
      <c r="N85" s="8"/>
    </row>
    <row r="86" spans="1:14" ht="12.75" x14ac:dyDescent="0.2">
      <c r="A86" s="34">
        <v>42599</v>
      </c>
      <c r="B86" s="34"/>
      <c r="C86" s="41" t="s">
        <v>1004</v>
      </c>
      <c r="D86" s="42" t="s">
        <v>163</v>
      </c>
      <c r="E86" s="43"/>
      <c r="F86" s="35"/>
      <c r="G86" s="47">
        <v>20797.2</v>
      </c>
      <c r="H86" s="47"/>
      <c r="I86" s="46">
        <f t="shared" ca="1" si="0"/>
        <v>360056.77579999994</v>
      </c>
      <c r="N86" s="8"/>
    </row>
    <row r="87" spans="1:14" ht="12.75" x14ac:dyDescent="0.2">
      <c r="A87" s="34">
        <v>42605</v>
      </c>
      <c r="B87" s="34"/>
      <c r="C87" s="41" t="s">
        <v>1005</v>
      </c>
      <c r="D87" s="42" t="s">
        <v>45</v>
      </c>
      <c r="E87" s="43"/>
      <c r="F87" s="35"/>
      <c r="G87" s="47">
        <v>9387.5</v>
      </c>
      <c r="H87" s="47"/>
      <c r="I87" s="46">
        <f t="shared" ca="1" si="0"/>
        <v>350669.27579999994</v>
      </c>
      <c r="N87" s="8"/>
    </row>
    <row r="88" spans="1:14" ht="12.75" x14ac:dyDescent="0.2">
      <c r="A88" s="34">
        <v>42605</v>
      </c>
      <c r="B88" s="34"/>
      <c r="C88" s="41" t="s">
        <v>1006</v>
      </c>
      <c r="D88" s="42" t="s">
        <v>41</v>
      </c>
      <c r="E88" s="43"/>
      <c r="F88" s="35"/>
      <c r="G88" s="47">
        <v>503.6</v>
      </c>
      <c r="H88" s="47"/>
      <c r="I88" s="46">
        <f t="shared" ca="1" si="0"/>
        <v>350165.67579999997</v>
      </c>
      <c r="N88" s="8"/>
    </row>
    <row r="89" spans="1:14" ht="12.75" x14ac:dyDescent="0.2">
      <c r="A89" s="34">
        <v>42605</v>
      </c>
      <c r="B89" s="34"/>
      <c r="C89" s="41" t="s">
        <v>1007</v>
      </c>
      <c r="D89" s="42" t="s">
        <v>41</v>
      </c>
      <c r="E89" s="43"/>
      <c r="F89" s="35"/>
      <c r="G89" s="47">
        <v>1785.65</v>
      </c>
      <c r="H89" s="47"/>
      <c r="I89" s="46">
        <f t="shared" ca="1" si="0"/>
        <v>348380.02579999994</v>
      </c>
      <c r="N89" s="8"/>
    </row>
    <row r="90" spans="1:14" ht="12.75" x14ac:dyDescent="0.2">
      <c r="A90" s="34">
        <v>42612</v>
      </c>
      <c r="B90" s="34"/>
      <c r="C90" s="41" t="s">
        <v>149</v>
      </c>
      <c r="D90" s="42" t="s">
        <v>171</v>
      </c>
      <c r="E90" s="43"/>
      <c r="F90" s="35"/>
      <c r="G90" s="47">
        <v>73844.97</v>
      </c>
      <c r="H90" s="47"/>
      <c r="I90" s="46">
        <f t="shared" ca="1" si="0"/>
        <v>274535.05579999997</v>
      </c>
      <c r="N90" s="8"/>
    </row>
    <row r="91" spans="1:14" ht="12.75" x14ac:dyDescent="0.2">
      <c r="A91" s="34">
        <v>42612</v>
      </c>
      <c r="B91" s="34"/>
      <c r="C91" s="35" t="s">
        <v>1008</v>
      </c>
      <c r="D91" s="36" t="s">
        <v>172</v>
      </c>
      <c r="E91" s="37"/>
      <c r="F91" s="35"/>
      <c r="G91" s="38">
        <v>18923</v>
      </c>
      <c r="H91" s="38"/>
      <c r="I91" s="46">
        <f t="shared" ca="1" si="0"/>
        <v>255612.05579999997</v>
      </c>
      <c r="N91" s="8"/>
    </row>
    <row r="92" spans="1:14" ht="12.75" x14ac:dyDescent="0.2">
      <c r="A92" s="34">
        <v>42612</v>
      </c>
      <c r="B92" s="34"/>
      <c r="C92" s="35" t="s">
        <v>1009</v>
      </c>
      <c r="D92" s="36" t="s">
        <v>173</v>
      </c>
      <c r="E92" s="37"/>
      <c r="F92" s="35"/>
      <c r="G92" s="38">
        <v>1368.6000000000001</v>
      </c>
      <c r="H92" s="38"/>
      <c r="I92" s="46">
        <f t="shared" ca="1" si="0"/>
        <v>254243.45579999997</v>
      </c>
      <c r="N92" s="8"/>
    </row>
    <row r="93" spans="1:14" ht="12.75" x14ac:dyDescent="0.2">
      <c r="A93" s="34">
        <v>42612</v>
      </c>
      <c r="B93" s="34"/>
      <c r="C93" s="41" t="s">
        <v>1010</v>
      </c>
      <c r="D93" s="42" t="s">
        <v>28</v>
      </c>
      <c r="E93" s="43"/>
      <c r="F93" s="35"/>
      <c r="G93" s="47">
        <v>3925.9</v>
      </c>
      <c r="H93" s="47"/>
      <c r="I93" s="46">
        <f ca="1">IF(AND(ISBLANK(G93),ISBLANK(H93))," - ",OFFSET(I93,-1,0,1,1)+H93-G93)</f>
        <v>250317.55579999997</v>
      </c>
      <c r="N93" s="8"/>
    </row>
    <row r="94" spans="1:14" ht="12.75" x14ac:dyDescent="0.2">
      <c r="A94" s="34">
        <v>42607</v>
      </c>
      <c r="B94" s="34"/>
      <c r="C94" s="41" t="s">
        <v>225</v>
      </c>
      <c r="D94" s="42" t="s">
        <v>1014</v>
      </c>
      <c r="E94" s="37"/>
      <c r="F94" s="35"/>
      <c r="G94" s="38">
        <v>8261.4</v>
      </c>
      <c r="H94" s="47"/>
      <c r="I94" s="46">
        <f t="shared" ca="1" si="0"/>
        <v>242056.15579999998</v>
      </c>
      <c r="N94" s="8"/>
    </row>
    <row r="95" spans="1:14" ht="12.75" x14ac:dyDescent="0.2">
      <c r="A95" s="34">
        <v>42607</v>
      </c>
      <c r="B95" s="34"/>
      <c r="C95" s="41" t="s">
        <v>225</v>
      </c>
      <c r="D95" s="42" t="s">
        <v>1015</v>
      </c>
      <c r="E95" s="37"/>
      <c r="F95" s="35"/>
      <c r="G95" s="38">
        <v>14500</v>
      </c>
      <c r="H95" s="47"/>
      <c r="I95" s="46">
        <f t="shared" ca="1" si="0"/>
        <v>227556.15579999998</v>
      </c>
      <c r="N95" s="8"/>
    </row>
    <row r="96" spans="1:14" ht="12.75" x14ac:dyDescent="0.2">
      <c r="A96" s="34">
        <v>42611</v>
      </c>
      <c r="B96" s="34"/>
      <c r="C96" s="41" t="s">
        <v>1018</v>
      </c>
      <c r="D96" s="42" t="s">
        <v>260</v>
      </c>
      <c r="E96" s="43"/>
      <c r="F96" s="35"/>
      <c r="G96" s="47">
        <v>6185</v>
      </c>
      <c r="H96" s="47"/>
      <c r="I96" s="46">
        <f t="shared" ca="1" si="0"/>
        <v>221371.15579999998</v>
      </c>
      <c r="N96" s="8"/>
    </row>
    <row r="97" spans="1:14" ht="12.75" x14ac:dyDescent="0.2">
      <c r="A97" s="34">
        <v>42611</v>
      </c>
      <c r="B97" s="34"/>
      <c r="C97" s="41" t="s">
        <v>1019</v>
      </c>
      <c r="D97" s="42" t="s">
        <v>730</v>
      </c>
      <c r="E97" s="43"/>
      <c r="F97" s="35"/>
      <c r="G97" s="47">
        <v>520</v>
      </c>
      <c r="H97" s="47"/>
      <c r="I97" s="46">
        <f t="shared" ca="1" si="0"/>
        <v>220851.15579999998</v>
      </c>
      <c r="L97" s="9"/>
      <c r="N97" s="8"/>
    </row>
    <row r="98" spans="1:14" ht="12.75" x14ac:dyDescent="0.2">
      <c r="A98" s="34">
        <v>42611</v>
      </c>
      <c r="B98" s="34"/>
      <c r="C98" s="41" t="s">
        <v>1020</v>
      </c>
      <c r="D98" s="42" t="s">
        <v>180</v>
      </c>
      <c r="E98" s="43"/>
      <c r="F98" s="35"/>
      <c r="G98" s="47">
        <v>1347.97</v>
      </c>
      <c r="H98" s="47"/>
      <c r="I98" s="46">
        <f t="shared" ca="1" si="0"/>
        <v>219503.18579999998</v>
      </c>
      <c r="N98" s="8"/>
    </row>
    <row r="99" spans="1:14" ht="12.75" x14ac:dyDescent="0.2">
      <c r="A99" s="34">
        <v>42611</v>
      </c>
      <c r="B99" s="34"/>
      <c r="C99" s="41" t="s">
        <v>1021</v>
      </c>
      <c r="D99" s="42" t="s">
        <v>251</v>
      </c>
      <c r="E99" s="43"/>
      <c r="F99" s="35"/>
      <c r="G99" s="47">
        <v>334.45</v>
      </c>
      <c r="H99" s="47"/>
      <c r="I99" s="46">
        <f t="shared" ca="1" si="0"/>
        <v>219168.73579999997</v>
      </c>
      <c r="N99" s="8"/>
    </row>
    <row r="100" spans="1:14" ht="25.5" x14ac:dyDescent="0.2">
      <c r="A100" s="34">
        <v>42611</v>
      </c>
      <c r="B100" s="34"/>
      <c r="C100" s="41" t="s">
        <v>1022</v>
      </c>
      <c r="D100" s="42" t="s">
        <v>1016</v>
      </c>
      <c r="E100" s="43"/>
      <c r="F100" s="35"/>
      <c r="G100" s="47">
        <v>647.79999999999995</v>
      </c>
      <c r="H100" s="47"/>
      <c r="I100" s="46">
        <f t="shared" ca="1" si="0"/>
        <v>218520.93579999998</v>
      </c>
      <c r="N100" s="8"/>
    </row>
    <row r="101" spans="1:14" ht="12.75" x14ac:dyDescent="0.2">
      <c r="A101" s="34">
        <v>42611</v>
      </c>
      <c r="B101" s="34"/>
      <c r="C101" s="41" t="s">
        <v>1023</v>
      </c>
      <c r="D101" s="42" t="s">
        <v>954</v>
      </c>
      <c r="E101" s="43"/>
      <c r="F101" s="35"/>
      <c r="G101" s="47">
        <v>270</v>
      </c>
      <c r="H101" s="47"/>
      <c r="I101" s="46">
        <f t="shared" ca="1" si="0"/>
        <v>218250.93579999998</v>
      </c>
      <c r="N101" s="8"/>
    </row>
    <row r="102" spans="1:14" ht="12.75" x14ac:dyDescent="0.2">
      <c r="A102" s="56">
        <v>42611</v>
      </c>
      <c r="B102" s="34"/>
      <c r="C102" s="41" t="s">
        <v>1024</v>
      </c>
      <c r="D102" s="42" t="s">
        <v>39</v>
      </c>
      <c r="E102" s="43"/>
      <c r="F102" s="35"/>
      <c r="G102" s="47">
        <v>500</v>
      </c>
      <c r="H102" s="47"/>
      <c r="I102" s="46">
        <f t="shared" ca="1" si="0"/>
        <v>217750.93579999998</v>
      </c>
      <c r="N102" s="8"/>
    </row>
    <row r="103" spans="1:14" ht="12.75" x14ac:dyDescent="0.2">
      <c r="A103" s="56">
        <v>42611</v>
      </c>
      <c r="B103" s="34"/>
      <c r="C103" s="41" t="s">
        <v>1025</v>
      </c>
      <c r="D103" s="42" t="s">
        <v>277</v>
      </c>
      <c r="E103" s="43"/>
      <c r="F103" s="35"/>
      <c r="G103" s="47">
        <v>3349.6</v>
      </c>
      <c r="H103" s="47"/>
      <c r="I103" s="46">
        <f t="shared" ca="1" si="0"/>
        <v>214401.33579999997</v>
      </c>
      <c r="N103" s="8"/>
    </row>
    <row r="104" spans="1:14" ht="12.75" x14ac:dyDescent="0.2">
      <c r="A104" s="56">
        <v>42611</v>
      </c>
      <c r="B104" s="34"/>
      <c r="C104" s="41" t="s">
        <v>1026</v>
      </c>
      <c r="D104" s="42" t="s">
        <v>75</v>
      </c>
      <c r="E104" s="43"/>
      <c r="F104" s="35"/>
      <c r="G104" s="47">
        <v>226.8</v>
      </c>
      <c r="H104" s="47"/>
      <c r="I104" s="46">
        <f t="shared" ref="I104:I111" ca="1" si="1">IF(AND(ISBLANK(G104),ISBLANK(H104))," - ",OFFSET(I104,-1,0,1,1)+H104-G104)</f>
        <v>214174.53579999998</v>
      </c>
      <c r="N104" s="8"/>
    </row>
    <row r="105" spans="1:14" ht="25.5" x14ac:dyDescent="0.2">
      <c r="A105" s="56">
        <v>42611</v>
      </c>
      <c r="B105" s="34"/>
      <c r="C105" s="41" t="s">
        <v>1027</v>
      </c>
      <c r="D105" s="42" t="s">
        <v>78</v>
      </c>
      <c r="E105" s="43"/>
      <c r="F105" s="35"/>
      <c r="G105" s="47">
        <v>1670.81</v>
      </c>
      <c r="H105" s="47"/>
      <c r="I105" s="46">
        <f t="shared" ca="1" si="1"/>
        <v>212503.72579999999</v>
      </c>
      <c r="N105" s="8"/>
    </row>
    <row r="106" spans="1:14" ht="12.75" x14ac:dyDescent="0.2">
      <c r="A106" s="56">
        <v>42611</v>
      </c>
      <c r="B106" s="34"/>
      <c r="C106" s="41" t="s">
        <v>1028</v>
      </c>
      <c r="D106" s="42" t="s">
        <v>80</v>
      </c>
      <c r="E106" s="43"/>
      <c r="F106" s="35"/>
      <c r="G106" s="47">
        <v>270</v>
      </c>
      <c r="H106" s="47"/>
      <c r="I106" s="46">
        <f t="shared" ca="1" si="1"/>
        <v>212233.72579999999</v>
      </c>
      <c r="N106" s="8"/>
    </row>
    <row r="107" spans="1:14" ht="12.75" x14ac:dyDescent="0.2">
      <c r="A107" s="56">
        <v>42611</v>
      </c>
      <c r="B107" s="34"/>
      <c r="C107" s="41" t="s">
        <v>1029</v>
      </c>
      <c r="D107" s="42" t="s">
        <v>82</v>
      </c>
      <c r="E107" s="43"/>
      <c r="F107" s="35"/>
      <c r="G107" s="47">
        <v>424</v>
      </c>
      <c r="H107" s="47"/>
      <c r="I107" s="46">
        <f t="shared" ca="1" si="1"/>
        <v>211809.72579999999</v>
      </c>
      <c r="N107" s="8"/>
    </row>
    <row r="108" spans="1:14" ht="12.75" x14ac:dyDescent="0.2">
      <c r="A108" s="56">
        <v>42611</v>
      </c>
      <c r="B108" s="34"/>
      <c r="C108" s="41" t="s">
        <v>1030</v>
      </c>
      <c r="D108" s="42" t="s">
        <v>84</v>
      </c>
      <c r="E108" s="43"/>
      <c r="F108" s="35"/>
      <c r="G108" s="47">
        <v>90</v>
      </c>
      <c r="H108" s="47"/>
      <c r="I108" s="46">
        <f t="shared" ca="1" si="1"/>
        <v>211719.72579999999</v>
      </c>
      <c r="N108" s="8"/>
    </row>
    <row r="109" spans="1:14" ht="12.75" x14ac:dyDescent="0.2">
      <c r="A109" s="56">
        <v>42611</v>
      </c>
      <c r="B109" s="34"/>
      <c r="C109" s="41" t="s">
        <v>1031</v>
      </c>
      <c r="D109" s="42" t="s">
        <v>269</v>
      </c>
      <c r="E109" s="43"/>
      <c r="F109" s="41"/>
      <c r="G109" s="47">
        <v>312.5</v>
      </c>
      <c r="H109" s="47"/>
      <c r="I109" s="46">
        <f t="shared" ca="1" si="1"/>
        <v>211407.22579999999</v>
      </c>
      <c r="N109" s="8"/>
    </row>
    <row r="110" spans="1:14" s="108" customFormat="1" ht="12.75" x14ac:dyDescent="0.2">
      <c r="A110" s="101">
        <v>42611</v>
      </c>
      <c r="B110" s="102"/>
      <c r="C110" s="103" t="s">
        <v>1032</v>
      </c>
      <c r="D110" s="104" t="s">
        <v>1017</v>
      </c>
      <c r="E110" s="105"/>
      <c r="F110" s="103"/>
      <c r="G110" s="106">
        <v>12409.16</v>
      </c>
      <c r="H110" s="106"/>
      <c r="I110" s="46">
        <f t="shared" ca="1" si="1"/>
        <v>198998.06579999998</v>
      </c>
      <c r="K110" s="109"/>
    </row>
    <row r="111" spans="1:14" s="108" customFormat="1" ht="12.75" x14ac:dyDescent="0.2">
      <c r="A111" s="101">
        <v>42611</v>
      </c>
      <c r="B111" s="102"/>
      <c r="C111" s="103" t="s">
        <v>1033</v>
      </c>
      <c r="D111" s="104" t="s">
        <v>758</v>
      </c>
      <c r="E111" s="105"/>
      <c r="F111" s="103"/>
      <c r="G111" s="106">
        <v>24073</v>
      </c>
      <c r="H111" s="106"/>
      <c r="I111" s="46">
        <f t="shared" ca="1" si="1"/>
        <v>174925.06579999998</v>
      </c>
      <c r="K111" s="109"/>
    </row>
    <row r="112" spans="1:14" s="108" customFormat="1" x14ac:dyDescent="0.25">
      <c r="A112" s="101">
        <v>42613</v>
      </c>
      <c r="B112" s="101"/>
      <c r="C112" s="103" t="s">
        <v>1034</v>
      </c>
      <c r="D112" s="104" t="s">
        <v>733</v>
      </c>
      <c r="E112" s="105"/>
      <c r="F112" s="103"/>
      <c r="G112" s="106">
        <v>350</v>
      </c>
      <c r="H112" s="106"/>
      <c r="I112" s="46">
        <f t="shared" ref="I112:I141" ca="1" si="2">IF(AND(ISBLANK(G112),ISBLANK(H112))," - ",OFFSET(I112,-1,0,1,1)+H112-G112)</f>
        <v>174575.06579999998</v>
      </c>
      <c r="K112" s="109"/>
      <c r="N112" s="110"/>
    </row>
    <row r="113" spans="1:14" s="108" customFormat="1" x14ac:dyDescent="0.25">
      <c r="A113" s="101">
        <v>42613</v>
      </c>
      <c r="B113" s="101"/>
      <c r="C113" s="103" t="s">
        <v>1035</v>
      </c>
      <c r="D113" s="104" t="s">
        <v>925</v>
      </c>
      <c r="E113" s="105"/>
      <c r="F113" s="103"/>
      <c r="G113" s="106">
        <v>350</v>
      </c>
      <c r="H113" s="106"/>
      <c r="I113" s="46">
        <f t="shared" ca="1" si="2"/>
        <v>174225.06579999998</v>
      </c>
      <c r="K113" s="109"/>
      <c r="N113" s="110"/>
    </row>
    <row r="114" spans="1:14" s="108" customFormat="1" x14ac:dyDescent="0.25">
      <c r="A114" s="101">
        <v>42613</v>
      </c>
      <c r="B114" s="101"/>
      <c r="C114" s="111" t="s">
        <v>1036</v>
      </c>
      <c r="D114" s="112" t="s">
        <v>483</v>
      </c>
      <c r="E114" s="113"/>
      <c r="F114" s="111"/>
      <c r="G114" s="114">
        <v>2500</v>
      </c>
      <c r="H114" s="114"/>
      <c r="I114" s="46">
        <f t="shared" ca="1" si="2"/>
        <v>171725.06579999998</v>
      </c>
      <c r="K114" s="109"/>
      <c r="N114" s="110"/>
    </row>
    <row r="115" spans="1:14" s="108" customFormat="1" x14ac:dyDescent="0.25">
      <c r="A115" s="101">
        <v>42613</v>
      </c>
      <c r="B115" s="101"/>
      <c r="C115" s="111" t="s">
        <v>1037</v>
      </c>
      <c r="D115" s="112" t="s">
        <v>176</v>
      </c>
      <c r="E115" s="113"/>
      <c r="F115" s="111"/>
      <c r="G115" s="114">
        <v>850</v>
      </c>
      <c r="H115" s="114"/>
      <c r="I115" s="46">
        <f t="shared" ca="1" si="2"/>
        <v>170875.06579999998</v>
      </c>
      <c r="K115" s="109"/>
      <c r="N115" s="110"/>
    </row>
    <row r="116" spans="1:14" s="108" customFormat="1" ht="12.75" x14ac:dyDescent="0.2">
      <c r="A116" s="101">
        <v>42612</v>
      </c>
      <c r="B116" s="101"/>
      <c r="C116" s="103" t="s">
        <v>1038</v>
      </c>
      <c r="D116" s="104" t="s">
        <v>707</v>
      </c>
      <c r="E116" s="105"/>
      <c r="F116" s="103"/>
      <c r="G116" s="106">
        <v>2999.8</v>
      </c>
      <c r="H116" s="106"/>
      <c r="I116" s="46">
        <f t="shared" ca="1" si="2"/>
        <v>167875.26579999999</v>
      </c>
      <c r="K116" s="109"/>
    </row>
    <row r="117" spans="1:14" s="108" customFormat="1" x14ac:dyDescent="0.25">
      <c r="A117" s="101">
        <v>42612</v>
      </c>
      <c r="B117" s="101"/>
      <c r="C117" s="111" t="s">
        <v>1039</v>
      </c>
      <c r="D117" s="112" t="s">
        <v>44</v>
      </c>
      <c r="E117" s="113"/>
      <c r="F117" s="111"/>
      <c r="G117" s="114">
        <v>11130</v>
      </c>
      <c r="H117" s="114"/>
      <c r="I117" s="46">
        <f t="shared" ca="1" si="2"/>
        <v>156745.26579999999</v>
      </c>
      <c r="K117" s="109"/>
      <c r="N117" s="110"/>
    </row>
    <row r="118" spans="1:14" s="108" customFormat="1" x14ac:dyDescent="0.25">
      <c r="A118" s="101"/>
      <c r="B118" s="101"/>
      <c r="C118" s="111"/>
      <c r="D118" s="112"/>
      <c r="E118" s="113"/>
      <c r="F118" s="111"/>
      <c r="G118" s="114"/>
      <c r="H118" s="114"/>
      <c r="I118" s="46" t="str">
        <f t="shared" ca="1" si="2"/>
        <v xml:space="preserve"> - </v>
      </c>
      <c r="K118" s="109"/>
      <c r="N118" s="110"/>
    </row>
    <row r="119" spans="1:14" s="108" customFormat="1" x14ac:dyDescent="0.25">
      <c r="A119" s="101"/>
      <c r="B119" s="101"/>
      <c r="C119" s="111"/>
      <c r="D119" s="112"/>
      <c r="E119" s="113"/>
      <c r="F119" s="111"/>
      <c r="G119" s="114"/>
      <c r="H119" s="114"/>
      <c r="I119" s="46" t="str">
        <f t="shared" ca="1" si="2"/>
        <v xml:space="preserve"> - </v>
      </c>
      <c r="K119" s="109"/>
      <c r="N119" s="110"/>
    </row>
    <row r="120" spans="1:14" x14ac:dyDescent="0.25">
      <c r="A120" s="101"/>
      <c r="B120" s="56"/>
      <c r="C120" s="44"/>
      <c r="D120" s="51"/>
      <c r="E120" s="55"/>
      <c r="F120" s="44"/>
      <c r="G120" s="53"/>
      <c r="H120" s="53"/>
      <c r="I120" s="46" t="str">
        <f t="shared" ca="1" si="2"/>
        <v xml:space="preserve"> - </v>
      </c>
    </row>
    <row r="121" spans="1:14" x14ac:dyDescent="0.25">
      <c r="A121" s="101"/>
      <c r="B121" s="56"/>
      <c r="C121" s="44"/>
      <c r="D121" s="51"/>
      <c r="E121" s="55"/>
      <c r="F121" s="44"/>
      <c r="G121" s="53"/>
      <c r="H121" s="53"/>
      <c r="I121" s="46" t="str">
        <f t="shared" ca="1" si="2"/>
        <v xml:space="preserve"> - </v>
      </c>
    </row>
    <row r="122" spans="1:14" x14ac:dyDescent="0.25">
      <c r="A122" s="101"/>
      <c r="B122" s="56"/>
      <c r="C122" s="44"/>
      <c r="D122" s="51"/>
      <c r="E122" s="55"/>
      <c r="F122" s="44"/>
      <c r="G122" s="53"/>
      <c r="H122" s="53"/>
      <c r="I122" s="46" t="str">
        <f t="shared" ca="1" si="2"/>
        <v xml:space="preserve"> - </v>
      </c>
    </row>
    <row r="123" spans="1:14" x14ac:dyDescent="0.25">
      <c r="A123" s="101"/>
      <c r="B123" s="56"/>
      <c r="C123" s="44"/>
      <c r="D123" s="51"/>
      <c r="E123" s="55"/>
      <c r="F123" s="44"/>
      <c r="G123" s="53"/>
      <c r="H123" s="53"/>
      <c r="I123" s="46" t="str">
        <f t="shared" ca="1" si="2"/>
        <v xml:space="preserve"> - </v>
      </c>
    </row>
    <row r="124" spans="1:14" x14ac:dyDescent="0.25">
      <c r="A124" s="101"/>
      <c r="B124" s="56"/>
      <c r="C124" s="44"/>
      <c r="D124" s="51"/>
      <c r="E124" s="55"/>
      <c r="F124" s="44"/>
      <c r="G124" s="53"/>
      <c r="H124" s="53"/>
      <c r="I124" s="46" t="str">
        <f t="shared" ca="1" si="2"/>
        <v xml:space="preserve"> - </v>
      </c>
    </row>
    <row r="125" spans="1:14" x14ac:dyDescent="0.25">
      <c r="A125" s="101"/>
      <c r="B125" s="56"/>
      <c r="C125" s="44"/>
      <c r="D125" s="51"/>
      <c r="E125" s="55"/>
      <c r="F125" s="44"/>
      <c r="G125" s="53"/>
      <c r="H125" s="53"/>
      <c r="I125" s="46" t="str">
        <f t="shared" ca="1" si="2"/>
        <v xml:space="preserve"> - </v>
      </c>
    </row>
    <row r="126" spans="1:14" x14ac:dyDescent="0.25">
      <c r="A126" s="101"/>
      <c r="B126" s="56"/>
      <c r="C126" s="44"/>
      <c r="D126" s="51"/>
      <c r="E126" s="55"/>
      <c r="F126" s="44"/>
      <c r="G126" s="53"/>
      <c r="H126" s="53"/>
      <c r="I126" s="46" t="str">
        <f t="shared" ca="1" si="2"/>
        <v xml:space="preserve"> - </v>
      </c>
    </row>
    <row r="127" spans="1:14" x14ac:dyDescent="0.25">
      <c r="A127" s="101"/>
      <c r="B127" s="56"/>
      <c r="C127" s="44"/>
      <c r="D127" s="51"/>
      <c r="E127" s="55"/>
      <c r="F127" s="44"/>
      <c r="G127" s="53"/>
      <c r="H127" s="53"/>
      <c r="I127" s="46" t="str">
        <f t="shared" ca="1" si="2"/>
        <v xml:space="preserve"> - </v>
      </c>
    </row>
    <row r="128" spans="1:14" x14ac:dyDescent="0.25">
      <c r="A128" s="101"/>
      <c r="B128" s="56"/>
      <c r="C128" s="44"/>
      <c r="D128" s="51"/>
      <c r="E128" s="55"/>
      <c r="F128" s="44"/>
      <c r="G128" s="53"/>
      <c r="H128" s="53"/>
      <c r="I128" s="46" t="str">
        <f t="shared" ca="1" si="2"/>
        <v xml:space="preserve"> - </v>
      </c>
    </row>
    <row r="129" spans="1:9" s="8" customFormat="1" ht="12.75" x14ac:dyDescent="0.2">
      <c r="A129" s="101"/>
      <c r="B129" s="56"/>
      <c r="C129" s="44"/>
      <c r="D129" s="51"/>
      <c r="E129" s="55"/>
      <c r="F129" s="44"/>
      <c r="G129" s="53"/>
      <c r="H129" s="53"/>
      <c r="I129" s="46" t="str">
        <f t="shared" ca="1" si="2"/>
        <v xml:space="preserve"> - </v>
      </c>
    </row>
    <row r="130" spans="1:9" s="8" customFormat="1" ht="12.75" x14ac:dyDescent="0.2">
      <c r="A130" s="101"/>
      <c r="B130" s="56"/>
      <c r="C130" s="44"/>
      <c r="D130" s="51"/>
      <c r="E130" s="55"/>
      <c r="F130" s="44"/>
      <c r="G130" s="53"/>
      <c r="H130" s="53"/>
      <c r="I130" s="46" t="str">
        <f t="shared" ca="1" si="2"/>
        <v xml:space="preserve"> - </v>
      </c>
    </row>
    <row r="131" spans="1:9" s="8" customFormat="1" ht="12.75" x14ac:dyDescent="0.2">
      <c r="A131" s="101"/>
      <c r="B131" s="56"/>
      <c r="C131" s="44"/>
      <c r="D131" s="51"/>
      <c r="E131" s="55"/>
      <c r="F131" s="44"/>
      <c r="G131" s="53"/>
      <c r="H131" s="53"/>
      <c r="I131" s="46" t="str">
        <f t="shared" ca="1" si="2"/>
        <v xml:space="preserve"> - </v>
      </c>
    </row>
    <row r="132" spans="1:9" s="8" customFormat="1" ht="12.75" x14ac:dyDescent="0.2">
      <c r="A132" s="101"/>
      <c r="B132" s="56"/>
      <c r="C132" s="44"/>
      <c r="D132" s="51"/>
      <c r="E132" s="55"/>
      <c r="F132" s="44"/>
      <c r="G132" s="53"/>
      <c r="H132" s="53"/>
      <c r="I132" s="46" t="str">
        <f t="shared" ca="1" si="2"/>
        <v xml:space="preserve"> - </v>
      </c>
    </row>
    <row r="133" spans="1:9" s="8" customFormat="1" ht="12.75" x14ac:dyDescent="0.2">
      <c r="A133" s="101"/>
      <c r="B133" s="56"/>
      <c r="C133" s="44"/>
      <c r="D133" s="51"/>
      <c r="E133" s="55"/>
      <c r="F133" s="44"/>
      <c r="G133" s="53"/>
      <c r="H133" s="53"/>
      <c r="I133" s="46" t="str">
        <f t="shared" ca="1" si="2"/>
        <v xml:space="preserve"> - </v>
      </c>
    </row>
    <row r="134" spans="1:9" s="8" customFormat="1" ht="12.75" x14ac:dyDescent="0.2">
      <c r="A134" s="101"/>
      <c r="B134" s="56"/>
      <c r="C134" s="44"/>
      <c r="D134" s="51"/>
      <c r="E134" s="55"/>
      <c r="F134" s="44"/>
      <c r="G134" s="53"/>
      <c r="H134" s="53"/>
      <c r="I134" s="46" t="str">
        <f t="shared" ca="1" si="2"/>
        <v xml:space="preserve"> - </v>
      </c>
    </row>
    <row r="135" spans="1:9" s="8" customFormat="1" ht="12.75" x14ac:dyDescent="0.2">
      <c r="A135" s="101"/>
      <c r="B135" s="56"/>
      <c r="C135" s="44"/>
      <c r="D135" s="51"/>
      <c r="E135" s="55"/>
      <c r="F135" s="44"/>
      <c r="G135" s="53"/>
      <c r="H135" s="53"/>
      <c r="I135" s="46" t="str">
        <f t="shared" ca="1" si="2"/>
        <v xml:space="preserve"> - </v>
      </c>
    </row>
    <row r="136" spans="1:9" s="8" customFormat="1" ht="12.75" x14ac:dyDescent="0.2">
      <c r="A136" s="101"/>
      <c r="B136" s="56"/>
      <c r="C136" s="44"/>
      <c r="D136" s="51"/>
      <c r="E136" s="55"/>
      <c r="F136" s="44"/>
      <c r="G136" s="53"/>
      <c r="H136" s="53"/>
      <c r="I136" s="46" t="str">
        <f t="shared" ca="1" si="2"/>
        <v xml:space="preserve"> - </v>
      </c>
    </row>
    <row r="137" spans="1:9" s="8" customFormat="1" ht="12.75" x14ac:dyDescent="0.2">
      <c r="A137" s="101"/>
      <c r="B137" s="56"/>
      <c r="C137" s="44"/>
      <c r="D137" s="51"/>
      <c r="E137" s="55"/>
      <c r="F137" s="44"/>
      <c r="G137" s="53"/>
      <c r="H137" s="53"/>
      <c r="I137" s="46" t="str">
        <f t="shared" ca="1" si="2"/>
        <v xml:space="preserve"> - </v>
      </c>
    </row>
    <row r="138" spans="1:9" s="8" customFormat="1" ht="12.75" x14ac:dyDescent="0.2">
      <c r="A138" s="101"/>
      <c r="B138" s="56"/>
      <c r="C138" s="44"/>
      <c r="D138" s="51"/>
      <c r="E138" s="55"/>
      <c r="F138" s="44"/>
      <c r="G138" s="53"/>
      <c r="H138" s="53"/>
      <c r="I138" s="46" t="str">
        <f t="shared" ca="1" si="2"/>
        <v xml:space="preserve"> - </v>
      </c>
    </row>
    <row r="139" spans="1:9" s="8" customFormat="1" ht="12.75" x14ac:dyDescent="0.2">
      <c r="A139" s="101"/>
      <c r="B139" s="56"/>
      <c r="C139" s="44"/>
      <c r="D139" s="51"/>
      <c r="E139" s="55"/>
      <c r="F139" s="44"/>
      <c r="G139" s="53"/>
      <c r="H139" s="53"/>
      <c r="I139" s="46" t="str">
        <f t="shared" ca="1" si="2"/>
        <v xml:space="preserve"> - </v>
      </c>
    </row>
    <row r="140" spans="1:9" s="8" customFormat="1" ht="12.75" x14ac:dyDescent="0.2">
      <c r="A140" s="101"/>
      <c r="B140" s="56"/>
      <c r="C140" s="44"/>
      <c r="D140" s="51"/>
      <c r="E140" s="55"/>
      <c r="F140" s="44"/>
      <c r="G140" s="53"/>
      <c r="H140" s="53"/>
      <c r="I140" s="46" t="str">
        <f t="shared" ca="1" si="2"/>
        <v xml:space="preserve"> - </v>
      </c>
    </row>
    <row r="141" spans="1:9" s="8" customFormat="1" ht="12.75" x14ac:dyDescent="0.2">
      <c r="A141" s="99"/>
      <c r="B141" s="56"/>
      <c r="C141" s="44"/>
      <c r="D141" s="51"/>
      <c r="E141" s="55"/>
      <c r="F141" s="44"/>
      <c r="G141" s="53"/>
      <c r="H141" s="53"/>
      <c r="I141" s="46" t="str">
        <f t="shared" ca="1" si="2"/>
        <v xml:space="preserve"> - </v>
      </c>
    </row>
    <row r="142" spans="1:9" s="8" customFormat="1" ht="12.75" x14ac:dyDescent="0.2">
      <c r="A142" s="66"/>
      <c r="B142" s="57"/>
      <c r="C142" s="67"/>
      <c r="D142" s="68"/>
      <c r="E142" s="69"/>
      <c r="F142" s="67"/>
      <c r="G142" s="70"/>
      <c r="H142" s="70"/>
      <c r="I142" s="71"/>
    </row>
    <row r="143" spans="1:9" s="8" customFormat="1" ht="12.75" x14ac:dyDescent="0.2">
      <c r="B143" s="13"/>
      <c r="G143" s="9">
        <f>SUBTOTAL(9, G16:G142)</f>
        <v>796568.54420000012</v>
      </c>
      <c r="H143" s="9">
        <f>SUBTOTAL(9, H16:H111)</f>
        <v>900000</v>
      </c>
      <c r="I143" s="9"/>
    </row>
    <row r="144" spans="1:9" s="8" customFormat="1" ht="12.75" x14ac:dyDescent="0.2">
      <c r="B144" s="13"/>
      <c r="G144" s="9">
        <f>G143-H143</f>
        <v>-103431.45579999988</v>
      </c>
      <c r="H144" s="9"/>
      <c r="I144" s="9"/>
    </row>
  </sheetData>
  <conditionalFormatting sqref="I15:I18 I20:I141">
    <cfRule type="cellIs" dxfId="118" priority="5" stopIfTrue="1" operator="lessThan">
      <formula>0</formula>
    </cfRule>
  </conditionalFormatting>
  <conditionalFormatting sqref="I3">
    <cfRule type="cellIs" dxfId="117" priority="3" stopIfTrue="1" operator="lessThan">
      <formula>0</formula>
    </cfRule>
  </conditionalFormatting>
  <conditionalFormatting sqref="I19">
    <cfRule type="cellIs" dxfId="116" priority="1" stopIfTrue="1" operator="lessThan">
      <formula>0</formula>
    </cfRule>
  </conditionalFormatting>
  <dataValidations count="5">
    <dataValidation type="list" allowBlank="1" showInputMessage="1" showErrorMessage="1" sqref="D76 C33 D27:D32 D15 D34:D54 D57:D69 D91:D92">
      <formula1>payeeList</formula1>
    </dataValidation>
    <dataValidation type="list" allowBlank="1" showInputMessage="1" showErrorMessage="1" sqref="C15:C28 C30:C32 C58:C69 C91:C92 C34:C55">
      <formula1>numList</formula1>
    </dataValidation>
    <dataValidation type="list" allowBlank="1" showInputMessage="1" showErrorMessage="1" sqref="A48:A101 B47:B141 A15:B46">
      <formula1>dateList</formula1>
    </dataValidation>
    <dataValidation type="list" allowBlank="1" showInputMessage="1" showErrorMessage="1" sqref="G33 F15:F108">
      <formula1>reconcileList</formula1>
    </dataValidation>
    <dataValidation type="list" allowBlank="1" showInputMessage="1" showErrorMessage="1" sqref="E76:E84 D33 E15 E45:E52 G76:G84 G60:G74 G94:G95 E54:E74 E91:E92 E94:E95">
      <formula1>categoryList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DEA92A6E-34FE-4AAA-BE70-DE1A1212EB1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6" id="{921B83A0-31D3-4272-A49A-748690365785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I15:I18</xm:sqref>
        </x14:conditionalFormatting>
        <x14:conditionalFormatting xmlns:xm="http://schemas.microsoft.com/office/excel/2006/main">
          <x14:cfRule type="iconSet" priority="2" id="{56AA6B58-F807-4108-BD14-9975FDC7B5E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I19</xm:sqref>
        </x14:conditionalFormatting>
        <x14:conditionalFormatting xmlns:xm="http://schemas.microsoft.com/office/excel/2006/main">
          <x14:cfRule type="iconSet" priority="7" id="{39A689C5-4815-476E-93EC-2BFB618CC2FD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I20:I141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143"/>
  <sheetViews>
    <sheetView showGridLines="0" zoomScale="115" zoomScaleNormal="115" workbookViewId="0">
      <pane ySplit="14" topLeftCell="A15" activePane="bottomLeft" state="frozen"/>
      <selection activeCell="B18" sqref="B18"/>
      <selection pane="bottomLeft" activeCell="D24" sqref="D24"/>
    </sheetView>
  </sheetViews>
  <sheetFormatPr defaultRowHeight="15" x14ac:dyDescent="0.25"/>
  <cols>
    <col min="1" max="1" width="9.25" style="8" customWidth="1"/>
    <col min="2" max="2" width="8.125" style="13" customWidth="1"/>
    <col min="3" max="3" width="12.875" style="8" customWidth="1"/>
    <col min="4" max="4" width="25.75" style="8" customWidth="1"/>
    <col min="5" max="5" width="18.375" style="8" customWidth="1"/>
    <col min="6" max="6" width="4" style="8" customWidth="1"/>
    <col min="7" max="7" width="12.375" style="9" customWidth="1"/>
    <col min="8" max="8" width="11.75" style="9" customWidth="1"/>
    <col min="9" max="9" width="14" style="9" bestFit="1" customWidth="1"/>
    <col min="10" max="10" width="5" style="8" customWidth="1"/>
    <col min="11" max="11" width="20.875" style="9" customWidth="1"/>
    <col min="12" max="13" width="9" style="8"/>
    <col min="14" max="14" width="9" style="58"/>
    <col min="15" max="16384" width="9" style="8"/>
  </cols>
  <sheetData>
    <row r="1" spans="1:15" ht="23.25" x14ac:dyDescent="0.3">
      <c r="A1" s="1" t="s">
        <v>0</v>
      </c>
      <c r="B1" s="2"/>
      <c r="C1" s="3"/>
      <c r="D1" s="3"/>
      <c r="E1" s="3"/>
      <c r="F1" s="4"/>
      <c r="G1" s="5"/>
      <c r="H1" s="6"/>
      <c r="I1" s="7">
        <v>42614</v>
      </c>
      <c r="N1" s="10" t="s">
        <v>1</v>
      </c>
      <c r="O1" s="11" t="s">
        <v>2</v>
      </c>
    </row>
    <row r="2" spans="1:15" ht="18.75" x14ac:dyDescent="0.25">
      <c r="A2" s="1" t="s">
        <v>3</v>
      </c>
      <c r="B2" s="2"/>
      <c r="N2" s="12"/>
    </row>
    <row r="3" spans="1:15" hidden="1" x14ac:dyDescent="0.25">
      <c r="H3" s="14" t="s">
        <v>4</v>
      </c>
      <c r="I3" s="15">
        <f ca="1">VLOOKUP(9E+100,Table1345678910111213345678910[Balance],1)</f>
        <v>1856220.63424</v>
      </c>
      <c r="K3" s="16"/>
      <c r="N3" s="12">
        <f>IFERROR(LARGE(Table1345678910111213345678910[[#All],[Cheque /EFT Number]],1)+1,1)</f>
        <v>1</v>
      </c>
      <c r="O3" s="11" t="s">
        <v>5</v>
      </c>
    </row>
    <row r="4" spans="1:15" hidden="1" x14ac:dyDescent="0.25">
      <c r="H4" s="17" t="s">
        <v>6</v>
      </c>
      <c r="I4" s="18">
        <f>SUMIF(Table1345678910111213345678910[R],"=r",Table1345678910111213345678910[Deposit,
Credit (+)])+SUMIF(Table1345678910111213345678910[R],"=c",Table1345678910111213345678910[Deposit,
Credit (+)])-SUMIF(Table1345678910111213345678910[R],"=R",Table1345678910111213345678910[Withdrawal,
Payment (-)])-SUMIF(Table1345678910111213345678910[R],"=C",Table1345678910111213345678910[Withdrawal,
Payment (-)])</f>
        <v>0</v>
      </c>
      <c r="K4" s="19"/>
      <c r="N4" s="12">
        <f>N3-1</f>
        <v>0</v>
      </c>
      <c r="O4" s="11" t="s">
        <v>7</v>
      </c>
    </row>
    <row r="5" spans="1:15" hidden="1" x14ac:dyDescent="0.25">
      <c r="H5" s="20"/>
      <c r="N5" s="12">
        <f>N4-1</f>
        <v>-1</v>
      </c>
    </row>
    <row r="6" spans="1:15" hidden="1" x14ac:dyDescent="0.25">
      <c r="H6" s="20"/>
      <c r="N6" s="12">
        <f>N5-1</f>
        <v>-2</v>
      </c>
    </row>
    <row r="7" spans="1:15" hidden="1" x14ac:dyDescent="0.25">
      <c r="H7" s="20"/>
      <c r="N7" s="12">
        <f>N6-1</f>
        <v>-3</v>
      </c>
    </row>
    <row r="8" spans="1:15" hidden="1" x14ac:dyDescent="0.25">
      <c r="H8" s="20"/>
      <c r="N8" s="12" t="s">
        <v>8</v>
      </c>
    </row>
    <row r="9" spans="1:15" hidden="1" x14ac:dyDescent="0.25">
      <c r="H9" s="20"/>
      <c r="N9" s="12" t="s">
        <v>9</v>
      </c>
    </row>
    <row r="10" spans="1:15" hidden="1" x14ac:dyDescent="0.25">
      <c r="H10" s="20"/>
      <c r="N10" s="12" t="s">
        <v>10</v>
      </c>
    </row>
    <row r="11" spans="1:15" hidden="1" x14ac:dyDescent="0.25">
      <c r="H11" s="20"/>
      <c r="N11" s="12" t="s">
        <v>11</v>
      </c>
    </row>
    <row r="12" spans="1:15" hidden="1" x14ac:dyDescent="0.25">
      <c r="H12" s="20"/>
      <c r="N12" s="12" t="s">
        <v>12</v>
      </c>
    </row>
    <row r="13" spans="1:15" s="23" customFormat="1" ht="17.25" hidden="1" customHeight="1" x14ac:dyDescent="0.25">
      <c r="A13" s="21"/>
      <c r="B13" s="22"/>
      <c r="C13" s="21"/>
      <c r="D13" s="21"/>
      <c r="F13" s="24"/>
      <c r="G13" s="25"/>
      <c r="H13" s="26" t="s">
        <v>13</v>
      </c>
      <c r="I13" s="27">
        <v>500000</v>
      </c>
      <c r="K13" s="25"/>
      <c r="N13" s="12"/>
      <c r="O13" s="11" t="s">
        <v>14</v>
      </c>
    </row>
    <row r="14" spans="1:15" ht="30" x14ac:dyDescent="0.25">
      <c r="A14" s="28" t="s">
        <v>15</v>
      </c>
      <c r="B14" s="28" t="s">
        <v>16</v>
      </c>
      <c r="C14" s="29" t="s">
        <v>17</v>
      </c>
      <c r="D14" s="30" t="s">
        <v>18</v>
      </c>
      <c r="E14" s="30" t="s">
        <v>19</v>
      </c>
      <c r="F14" s="28" t="s">
        <v>20</v>
      </c>
      <c r="G14" s="31" t="s">
        <v>21</v>
      </c>
      <c r="H14" s="31" t="s">
        <v>22</v>
      </c>
      <c r="I14" s="32" t="s">
        <v>23</v>
      </c>
      <c r="N14" s="12"/>
    </row>
    <row r="15" spans="1:15" s="23" customFormat="1" ht="12.75" x14ac:dyDescent="0.2">
      <c r="A15" s="33"/>
      <c r="B15" s="34"/>
      <c r="C15" s="35"/>
      <c r="D15" s="36" t="s">
        <v>1040</v>
      </c>
      <c r="E15" s="37"/>
      <c r="F15" s="35"/>
      <c r="G15" s="38">
        <v>0</v>
      </c>
      <c r="H15" s="38"/>
      <c r="I15" s="39">
        <v>165979.82</v>
      </c>
      <c r="K15" s="25"/>
      <c r="N15" s="40"/>
    </row>
    <row r="16" spans="1:15" s="23" customFormat="1" ht="12.75" x14ac:dyDescent="0.2">
      <c r="A16" s="34">
        <v>42614</v>
      </c>
      <c r="B16" s="34"/>
      <c r="C16" s="41" t="s">
        <v>808</v>
      </c>
      <c r="D16" s="43" t="s">
        <v>1041</v>
      </c>
      <c r="E16" s="43"/>
      <c r="F16" s="44"/>
      <c r="G16" s="38"/>
      <c r="H16" s="38">
        <v>380000</v>
      </c>
      <c r="I16" s="46">
        <f t="shared" ref="I16:I102" ca="1" si="0">IF(AND(ISBLANK(G16),ISBLANK(H16))," - ",OFFSET(I16,-1,0,1,1)+H16-G16)</f>
        <v>545979.82000000007</v>
      </c>
      <c r="K16" s="25"/>
      <c r="N16" s="40"/>
    </row>
    <row r="17" spans="1:14" s="23" customFormat="1" ht="12.75" x14ac:dyDescent="0.2">
      <c r="A17" s="34">
        <v>42614</v>
      </c>
      <c r="B17" s="34"/>
      <c r="C17" s="41" t="s">
        <v>1045</v>
      </c>
      <c r="D17" s="43" t="s">
        <v>25</v>
      </c>
      <c r="E17" s="43"/>
      <c r="F17" s="44"/>
      <c r="G17" s="38">
        <v>10667.84</v>
      </c>
      <c r="H17" s="38"/>
      <c r="I17" s="46">
        <f t="shared" ca="1" si="0"/>
        <v>535311.9800000001</v>
      </c>
      <c r="K17" s="25"/>
      <c r="N17" s="40"/>
    </row>
    <row r="18" spans="1:14" s="23" customFormat="1" ht="12.75" x14ac:dyDescent="0.2">
      <c r="A18" s="34">
        <v>42614</v>
      </c>
      <c r="B18" s="34"/>
      <c r="C18" s="35" t="s">
        <v>1046</v>
      </c>
      <c r="D18" s="43" t="s">
        <v>27</v>
      </c>
      <c r="E18" s="43"/>
      <c r="F18" s="35"/>
      <c r="G18" s="45">
        <v>170</v>
      </c>
      <c r="H18" s="45"/>
      <c r="I18" s="46">
        <f t="shared" ca="1" si="0"/>
        <v>535141.9800000001</v>
      </c>
      <c r="K18" s="25"/>
      <c r="N18" s="40"/>
    </row>
    <row r="19" spans="1:14" s="23" customFormat="1" ht="12.75" x14ac:dyDescent="0.2">
      <c r="A19" s="34">
        <v>42614</v>
      </c>
      <c r="B19" s="34"/>
      <c r="C19" s="35" t="s">
        <v>1047</v>
      </c>
      <c r="D19" s="43" t="s">
        <v>28</v>
      </c>
      <c r="E19" s="43"/>
      <c r="F19" s="35"/>
      <c r="G19" s="38">
        <v>90</v>
      </c>
      <c r="H19" s="38"/>
      <c r="I19" s="46">
        <f t="shared" ca="1" si="0"/>
        <v>535051.9800000001</v>
      </c>
      <c r="K19" s="25"/>
      <c r="N19" s="40"/>
    </row>
    <row r="20" spans="1:14" s="23" customFormat="1" ht="12.75" x14ac:dyDescent="0.2">
      <c r="A20" s="34">
        <v>42615</v>
      </c>
      <c r="B20" s="34"/>
      <c r="C20" s="35" t="s">
        <v>1048</v>
      </c>
      <c r="D20" s="43" t="s">
        <v>85</v>
      </c>
      <c r="E20" s="43"/>
      <c r="F20" s="35"/>
      <c r="G20" s="38">
        <v>6513.82</v>
      </c>
      <c r="H20" s="38"/>
      <c r="I20" s="46">
        <f t="shared" ca="1" si="0"/>
        <v>528538.16000000015</v>
      </c>
      <c r="K20" s="25"/>
      <c r="N20" s="40"/>
    </row>
    <row r="21" spans="1:14" s="23" customFormat="1" ht="25.5" x14ac:dyDescent="0.2">
      <c r="A21" s="34">
        <v>42615</v>
      </c>
      <c r="B21" s="34"/>
      <c r="C21" s="35" t="s">
        <v>225</v>
      </c>
      <c r="D21" s="42" t="s">
        <v>1042</v>
      </c>
      <c r="E21" s="43"/>
      <c r="F21" s="64"/>
      <c r="G21" s="38">
        <v>5203.3985599999996</v>
      </c>
      <c r="H21" s="65"/>
      <c r="I21" s="46">
        <f t="shared" ca="1" si="0"/>
        <v>523334.76144000015</v>
      </c>
      <c r="K21" s="25"/>
      <c r="N21" s="40"/>
    </row>
    <row r="22" spans="1:14" s="23" customFormat="1" ht="12.75" x14ac:dyDescent="0.2">
      <c r="A22" s="34">
        <v>42615</v>
      </c>
      <c r="B22" s="34"/>
      <c r="C22" s="64" t="s">
        <v>225</v>
      </c>
      <c r="D22" s="61" t="s">
        <v>1043</v>
      </c>
      <c r="E22" s="43"/>
      <c r="F22" s="60"/>
      <c r="G22" s="65">
        <v>2256.2671999999998</v>
      </c>
      <c r="H22" s="62"/>
      <c r="I22" s="46">
        <f t="shared" ca="1" si="0"/>
        <v>521078.49424000015</v>
      </c>
      <c r="K22" s="25"/>
      <c r="N22" s="40"/>
    </row>
    <row r="23" spans="1:14" s="23" customFormat="1" ht="12.75" x14ac:dyDescent="0.2">
      <c r="A23" s="34">
        <v>42618</v>
      </c>
      <c r="B23" s="34"/>
      <c r="C23" s="44" t="s">
        <v>1049</v>
      </c>
      <c r="D23" s="43" t="s">
        <v>47</v>
      </c>
      <c r="E23" s="43"/>
      <c r="F23" s="44"/>
      <c r="G23" s="62">
        <v>360.4</v>
      </c>
      <c r="H23" s="45"/>
      <c r="I23" s="46">
        <f t="shared" ca="1" si="0"/>
        <v>520718.09424000012</v>
      </c>
      <c r="K23" s="25"/>
      <c r="N23" s="40"/>
    </row>
    <row r="24" spans="1:14" s="23" customFormat="1" ht="12.75" x14ac:dyDescent="0.2">
      <c r="A24" s="34">
        <v>42618</v>
      </c>
      <c r="B24" s="34"/>
      <c r="C24" s="44" t="s">
        <v>1050</v>
      </c>
      <c r="D24" s="43" t="s">
        <v>48</v>
      </c>
      <c r="E24" s="43"/>
      <c r="F24" s="44"/>
      <c r="G24" s="45">
        <v>380</v>
      </c>
      <c r="H24" s="45"/>
      <c r="I24" s="46">
        <f t="shared" ca="1" si="0"/>
        <v>520338.09424000012</v>
      </c>
      <c r="K24" s="25"/>
      <c r="N24" s="40"/>
    </row>
    <row r="25" spans="1:14" s="23" customFormat="1" ht="12.75" x14ac:dyDescent="0.2">
      <c r="A25" s="34">
        <v>42618</v>
      </c>
      <c r="B25" s="34"/>
      <c r="C25" s="44" t="s">
        <v>1051</v>
      </c>
      <c r="D25" s="61" t="s">
        <v>38</v>
      </c>
      <c r="E25" s="43"/>
      <c r="F25" s="60"/>
      <c r="G25" s="45">
        <v>4918.3999999999996</v>
      </c>
      <c r="H25" s="62"/>
      <c r="I25" s="46">
        <f t="shared" ca="1" si="0"/>
        <v>515419.6942400001</v>
      </c>
      <c r="K25" s="25"/>
      <c r="N25" s="40"/>
    </row>
    <row r="26" spans="1:14" s="23" customFormat="1" ht="12.75" x14ac:dyDescent="0.2">
      <c r="A26" s="34">
        <v>42618</v>
      </c>
      <c r="B26" s="34"/>
      <c r="C26" s="60" t="s">
        <v>1052</v>
      </c>
      <c r="D26" s="42" t="s">
        <v>49</v>
      </c>
      <c r="E26" s="43"/>
      <c r="F26" s="41"/>
      <c r="G26" s="62">
        <v>5724</v>
      </c>
      <c r="H26" s="38"/>
      <c r="I26" s="46">
        <f t="shared" ca="1" si="0"/>
        <v>509695.6942400001</v>
      </c>
      <c r="K26" s="25"/>
      <c r="N26" s="40"/>
    </row>
    <row r="27" spans="1:14" s="23" customFormat="1" ht="12.75" x14ac:dyDescent="0.2">
      <c r="A27" s="34">
        <v>42618</v>
      </c>
      <c r="B27" s="34"/>
      <c r="C27" s="41" t="s">
        <v>1053</v>
      </c>
      <c r="D27" s="42" t="s">
        <v>431</v>
      </c>
      <c r="E27" s="43"/>
      <c r="F27" s="41"/>
      <c r="G27" s="38">
        <v>827.17</v>
      </c>
      <c r="H27" s="38"/>
      <c r="I27" s="46">
        <f t="shared" ca="1" si="0"/>
        <v>508868.52424000012</v>
      </c>
      <c r="K27" s="25"/>
      <c r="N27" s="40"/>
    </row>
    <row r="28" spans="1:14" s="23" customFormat="1" ht="25.5" x14ac:dyDescent="0.2">
      <c r="A28" s="34">
        <v>42618</v>
      </c>
      <c r="B28" s="34"/>
      <c r="C28" s="41" t="s">
        <v>1054</v>
      </c>
      <c r="D28" s="42" t="s">
        <v>1011</v>
      </c>
      <c r="E28" s="43"/>
      <c r="F28" s="41"/>
      <c r="G28" s="38">
        <v>5025.7</v>
      </c>
      <c r="H28" s="38"/>
      <c r="I28" s="46">
        <f t="shared" ca="1" si="0"/>
        <v>503842.8242400001</v>
      </c>
      <c r="K28" s="25"/>
      <c r="N28" s="40"/>
    </row>
    <row r="29" spans="1:14" s="23" customFormat="1" ht="12.75" x14ac:dyDescent="0.2">
      <c r="A29" s="34">
        <v>42618</v>
      </c>
      <c r="B29" s="34"/>
      <c r="C29" s="41" t="s">
        <v>1055</v>
      </c>
      <c r="D29" s="42" t="s">
        <v>860</v>
      </c>
      <c r="E29" s="43"/>
      <c r="F29" s="41"/>
      <c r="G29" s="47">
        <v>492.2</v>
      </c>
      <c r="H29" s="38"/>
      <c r="I29" s="46">
        <f t="shared" ca="1" si="0"/>
        <v>503350.62424000009</v>
      </c>
      <c r="K29" s="25"/>
      <c r="N29" s="40"/>
    </row>
    <row r="30" spans="1:14" s="23" customFormat="1" ht="12.75" x14ac:dyDescent="0.2">
      <c r="A30" s="34">
        <v>42618</v>
      </c>
      <c r="B30" s="34"/>
      <c r="C30" s="41" t="s">
        <v>1056</v>
      </c>
      <c r="D30" s="42" t="s">
        <v>61</v>
      </c>
      <c r="E30" s="43"/>
      <c r="F30" s="41"/>
      <c r="G30" s="38">
        <v>90</v>
      </c>
      <c r="H30" s="38"/>
      <c r="I30" s="46">
        <f t="shared" ca="1" si="0"/>
        <v>503260.62424000009</v>
      </c>
      <c r="K30" s="25"/>
      <c r="N30" s="40"/>
    </row>
    <row r="31" spans="1:14" s="23" customFormat="1" ht="12.75" x14ac:dyDescent="0.2">
      <c r="A31" s="34">
        <v>42618</v>
      </c>
      <c r="B31" s="34"/>
      <c r="C31" s="41" t="s">
        <v>1057</v>
      </c>
      <c r="D31" s="42" t="s">
        <v>479</v>
      </c>
      <c r="E31" s="43"/>
      <c r="F31" s="41"/>
      <c r="G31" s="38">
        <v>300</v>
      </c>
      <c r="H31" s="38"/>
      <c r="I31" s="46">
        <f t="shared" ca="1" si="0"/>
        <v>502960.62424000009</v>
      </c>
      <c r="K31" s="25"/>
      <c r="N31" s="40"/>
    </row>
    <row r="32" spans="1:14" s="23" customFormat="1" ht="12.75" x14ac:dyDescent="0.2">
      <c r="A32" s="34">
        <v>42618</v>
      </c>
      <c r="B32" s="34"/>
      <c r="C32" s="41" t="s">
        <v>1058</v>
      </c>
      <c r="D32" s="42" t="s">
        <v>69</v>
      </c>
      <c r="E32" s="43"/>
      <c r="F32" s="35"/>
      <c r="G32" s="38">
        <v>4000</v>
      </c>
      <c r="H32" s="38"/>
      <c r="I32" s="46">
        <f t="shared" ca="1" si="0"/>
        <v>498960.62424000009</v>
      </c>
      <c r="K32" s="25"/>
      <c r="N32" s="40"/>
    </row>
    <row r="33" spans="1:14" s="23" customFormat="1" ht="12.75" x14ac:dyDescent="0.2">
      <c r="A33" s="34">
        <v>42618</v>
      </c>
      <c r="B33" s="34"/>
      <c r="C33" s="49" t="s">
        <v>1059</v>
      </c>
      <c r="D33" s="37" t="s">
        <v>879</v>
      </c>
      <c r="E33" s="43"/>
      <c r="F33" s="35"/>
      <c r="G33" s="50">
        <v>408.1</v>
      </c>
      <c r="H33" s="38"/>
      <c r="I33" s="46">
        <f t="shared" ca="1" si="0"/>
        <v>498552.52424000012</v>
      </c>
      <c r="K33" s="25"/>
      <c r="N33" s="48"/>
    </row>
    <row r="34" spans="1:14" s="23" customFormat="1" ht="12.75" x14ac:dyDescent="0.2">
      <c r="A34" s="34">
        <v>42618</v>
      </c>
      <c r="B34" s="34"/>
      <c r="C34" s="35" t="s">
        <v>1060</v>
      </c>
      <c r="D34" s="36" t="s">
        <v>1044</v>
      </c>
      <c r="E34" s="43"/>
      <c r="F34" s="35"/>
      <c r="G34" s="38">
        <v>503.5</v>
      </c>
      <c r="H34" s="38"/>
      <c r="I34" s="46">
        <f t="shared" ca="1" si="0"/>
        <v>498049.02424000012</v>
      </c>
      <c r="K34" s="25"/>
      <c r="N34" s="8"/>
    </row>
    <row r="35" spans="1:14" s="23" customFormat="1" ht="12.75" x14ac:dyDescent="0.2">
      <c r="A35" s="34">
        <v>42618</v>
      </c>
      <c r="B35" s="34"/>
      <c r="C35" s="35" t="s">
        <v>1061</v>
      </c>
      <c r="D35" s="36" t="s">
        <v>163</v>
      </c>
      <c r="E35" s="43"/>
      <c r="F35" s="35"/>
      <c r="G35" s="38">
        <v>720.8</v>
      </c>
      <c r="H35" s="38"/>
      <c r="I35" s="46">
        <f t="shared" ca="1" si="0"/>
        <v>497328.22424000013</v>
      </c>
      <c r="K35" s="25"/>
      <c r="N35" s="8"/>
    </row>
    <row r="36" spans="1:14" s="23" customFormat="1" ht="12.75" x14ac:dyDescent="0.2">
      <c r="A36" s="34">
        <v>42618</v>
      </c>
      <c r="B36" s="34"/>
      <c r="C36" s="35" t="s">
        <v>1062</v>
      </c>
      <c r="D36" s="36" t="s">
        <v>615</v>
      </c>
      <c r="E36" s="43"/>
      <c r="F36" s="35"/>
      <c r="G36" s="38">
        <v>180</v>
      </c>
      <c r="H36" s="38"/>
      <c r="I36" s="46">
        <f t="shared" ca="1" si="0"/>
        <v>497148.22424000013</v>
      </c>
      <c r="K36" s="25"/>
      <c r="N36" s="8"/>
    </row>
    <row r="37" spans="1:14" s="23" customFormat="1" ht="12.75" x14ac:dyDescent="0.2">
      <c r="A37" s="34">
        <v>42618</v>
      </c>
      <c r="B37" s="34"/>
      <c r="C37" s="35" t="s">
        <v>1063</v>
      </c>
      <c r="D37" s="36" t="s">
        <v>951</v>
      </c>
      <c r="E37" s="43"/>
      <c r="F37" s="35"/>
      <c r="G37" s="38">
        <v>15000</v>
      </c>
      <c r="H37" s="38"/>
      <c r="I37" s="46">
        <f t="shared" ca="1" si="0"/>
        <v>482148.22424000013</v>
      </c>
      <c r="K37" s="25"/>
      <c r="N37" s="8"/>
    </row>
    <row r="38" spans="1:14" s="23" customFormat="1" ht="25.5" x14ac:dyDescent="0.2">
      <c r="A38" s="34">
        <v>42618</v>
      </c>
      <c r="B38" s="34"/>
      <c r="C38" s="35" t="s">
        <v>1064</v>
      </c>
      <c r="D38" s="36" t="s">
        <v>167</v>
      </c>
      <c r="E38" s="43"/>
      <c r="F38" s="35"/>
      <c r="G38" s="38">
        <v>530</v>
      </c>
      <c r="H38" s="38"/>
      <c r="I38" s="46">
        <f t="shared" ca="1" si="0"/>
        <v>481618.22424000013</v>
      </c>
      <c r="K38" s="25"/>
      <c r="N38" s="8"/>
    </row>
    <row r="39" spans="1:14" s="23" customFormat="1" ht="12.75" x14ac:dyDescent="0.2">
      <c r="A39" s="34">
        <v>42618</v>
      </c>
      <c r="B39" s="34"/>
      <c r="C39" s="35" t="s">
        <v>1065</v>
      </c>
      <c r="D39" s="36" t="s">
        <v>282</v>
      </c>
      <c r="E39" s="43"/>
      <c r="F39" s="35"/>
      <c r="G39" s="38">
        <v>39856</v>
      </c>
      <c r="H39" s="38"/>
      <c r="I39" s="46">
        <f t="shared" ca="1" si="0"/>
        <v>441762.22424000013</v>
      </c>
      <c r="K39" s="25"/>
      <c r="N39" s="8"/>
    </row>
    <row r="40" spans="1:14" s="23" customFormat="1" ht="12.75" x14ac:dyDescent="0.2">
      <c r="A40" s="34">
        <v>42618</v>
      </c>
      <c r="B40" s="34"/>
      <c r="C40" s="35" t="s">
        <v>1066</v>
      </c>
      <c r="D40" s="36" t="s">
        <v>241</v>
      </c>
      <c r="E40" s="43"/>
      <c r="F40" s="35"/>
      <c r="G40" s="38">
        <v>125000</v>
      </c>
      <c r="H40" s="38"/>
      <c r="I40" s="46">
        <f t="shared" ca="1" si="0"/>
        <v>316762.22424000013</v>
      </c>
      <c r="K40" s="25"/>
      <c r="N40" s="8"/>
    </row>
    <row r="41" spans="1:14" s="23" customFormat="1" ht="12.75" x14ac:dyDescent="0.2">
      <c r="A41" s="34">
        <v>42618</v>
      </c>
      <c r="B41" s="34"/>
      <c r="C41" s="35" t="s">
        <v>1067</v>
      </c>
      <c r="D41" s="42" t="s">
        <v>269</v>
      </c>
      <c r="E41" s="43"/>
      <c r="F41" s="41"/>
      <c r="G41" s="38">
        <v>2500</v>
      </c>
      <c r="H41" s="38"/>
      <c r="I41" s="46">
        <f t="shared" ca="1" si="0"/>
        <v>314262.22424000013</v>
      </c>
      <c r="K41" s="25"/>
      <c r="N41" s="8"/>
    </row>
    <row r="42" spans="1:14" s="23" customFormat="1" ht="12.75" x14ac:dyDescent="0.2">
      <c r="A42" s="34">
        <v>42618</v>
      </c>
      <c r="B42" s="34"/>
      <c r="C42" s="41" t="s">
        <v>1068</v>
      </c>
      <c r="D42" s="42" t="s">
        <v>45</v>
      </c>
      <c r="E42" s="43"/>
      <c r="F42" s="41"/>
      <c r="G42" s="38">
        <v>9387.5</v>
      </c>
      <c r="H42" s="38"/>
      <c r="I42" s="46">
        <f t="shared" ca="1" si="0"/>
        <v>304874.72424000013</v>
      </c>
      <c r="K42" s="25"/>
      <c r="N42" s="8"/>
    </row>
    <row r="43" spans="1:14" s="23" customFormat="1" ht="12.75" x14ac:dyDescent="0.2">
      <c r="A43" s="34">
        <v>42618</v>
      </c>
      <c r="B43" s="34"/>
      <c r="C43" s="41" t="s">
        <v>808</v>
      </c>
      <c r="D43" s="36" t="s">
        <v>810</v>
      </c>
      <c r="E43" s="43"/>
      <c r="F43" s="35"/>
      <c r="G43" s="38"/>
      <c r="H43" s="38">
        <v>1000000</v>
      </c>
      <c r="I43" s="46">
        <f t="shared" ca="1" si="0"/>
        <v>1304874.7242400001</v>
      </c>
      <c r="K43" s="25"/>
      <c r="N43" s="8"/>
    </row>
    <row r="44" spans="1:14" s="23" customFormat="1" ht="12.75" x14ac:dyDescent="0.2">
      <c r="A44" s="34">
        <v>42622</v>
      </c>
      <c r="B44" s="117"/>
      <c r="C44" s="118" t="s">
        <v>225</v>
      </c>
      <c r="D44" s="119" t="s">
        <v>1069</v>
      </c>
      <c r="E44" s="129"/>
      <c r="F44" s="118"/>
      <c r="G44" s="121">
        <v>40802.04</v>
      </c>
      <c r="H44" s="121"/>
      <c r="I44" s="46">
        <f t="shared" ca="1" si="0"/>
        <v>1264072.6842400001</v>
      </c>
      <c r="K44" s="25"/>
      <c r="N44" s="8"/>
    </row>
    <row r="45" spans="1:14" ht="12.75" x14ac:dyDescent="0.2">
      <c r="A45" s="34">
        <v>42622</v>
      </c>
      <c r="B45" s="34"/>
      <c r="C45" s="118" t="s">
        <v>1120</v>
      </c>
      <c r="D45" s="36" t="s">
        <v>1115</v>
      </c>
      <c r="E45" s="37"/>
      <c r="F45" s="41"/>
      <c r="G45" s="38">
        <v>40004.239999999998</v>
      </c>
      <c r="H45" s="38"/>
      <c r="I45" s="46">
        <f t="shared" ca="1" si="0"/>
        <v>1224068.4442400001</v>
      </c>
      <c r="N45" s="8"/>
    </row>
    <row r="46" spans="1:14" ht="12.75" x14ac:dyDescent="0.2">
      <c r="A46" s="34">
        <v>42623</v>
      </c>
      <c r="B46" s="34"/>
      <c r="C46" s="35" t="s">
        <v>1074</v>
      </c>
      <c r="D46" s="36" t="s">
        <v>240</v>
      </c>
      <c r="E46" s="37"/>
      <c r="F46" s="41"/>
      <c r="G46" s="38">
        <v>9648</v>
      </c>
      <c r="H46" s="38"/>
      <c r="I46" s="46">
        <f t="shared" ca="1" si="0"/>
        <v>1214420.4442400001</v>
      </c>
      <c r="N46" s="8"/>
    </row>
    <row r="47" spans="1:14" ht="12.75" x14ac:dyDescent="0.2">
      <c r="A47" s="56">
        <v>42623</v>
      </c>
      <c r="B47" s="34"/>
      <c r="C47" s="41" t="s">
        <v>1075</v>
      </c>
      <c r="D47" s="36" t="s">
        <v>1070</v>
      </c>
      <c r="E47" s="37"/>
      <c r="F47" s="35"/>
      <c r="G47" s="47">
        <v>800</v>
      </c>
      <c r="H47" s="47"/>
      <c r="I47" s="46">
        <f t="shared" ca="1" si="0"/>
        <v>1213620.4442400001</v>
      </c>
      <c r="N47" s="8"/>
    </row>
    <row r="48" spans="1:14" ht="12.75" x14ac:dyDescent="0.2">
      <c r="A48" s="34">
        <v>42623</v>
      </c>
      <c r="B48" s="34"/>
      <c r="C48" s="41" t="s">
        <v>1076</v>
      </c>
      <c r="D48" s="42" t="s">
        <v>1071</v>
      </c>
      <c r="E48" s="37"/>
      <c r="F48" s="35"/>
      <c r="G48" s="38">
        <v>3943.2</v>
      </c>
      <c r="H48" s="38"/>
      <c r="I48" s="46">
        <f t="shared" ca="1" si="0"/>
        <v>1209677.2442400001</v>
      </c>
      <c r="N48" s="8"/>
    </row>
    <row r="49" spans="1:14" ht="12.75" x14ac:dyDescent="0.2">
      <c r="A49" s="34">
        <v>42626</v>
      </c>
      <c r="B49" s="34"/>
      <c r="C49" s="35" t="s">
        <v>149</v>
      </c>
      <c r="D49" s="36" t="s">
        <v>1072</v>
      </c>
      <c r="E49" s="37"/>
      <c r="F49" s="35"/>
      <c r="G49" s="38">
        <v>72177.52</v>
      </c>
      <c r="H49" s="38"/>
      <c r="I49" s="46">
        <f t="shared" ca="1" si="0"/>
        <v>1137499.7242400001</v>
      </c>
      <c r="K49" s="9">
        <v>1086999.8730400002</v>
      </c>
      <c r="N49" s="8"/>
    </row>
    <row r="50" spans="1:14" s="23" customFormat="1" ht="12.75" x14ac:dyDescent="0.2">
      <c r="A50" s="34">
        <v>42643</v>
      </c>
      <c r="B50" s="34"/>
      <c r="C50" s="41" t="s">
        <v>225</v>
      </c>
      <c r="D50" s="36" t="s">
        <v>1073</v>
      </c>
      <c r="E50" s="37"/>
      <c r="F50" s="35"/>
      <c r="G50" s="38">
        <v>123399.69</v>
      </c>
      <c r="H50" s="38"/>
      <c r="I50" s="46">
        <f t="shared" ca="1" si="0"/>
        <v>1014100.0342400002</v>
      </c>
      <c r="K50" s="25">
        <v>521078.49424000015</v>
      </c>
      <c r="N50" s="8"/>
    </row>
    <row r="51" spans="1:14" ht="12.75" x14ac:dyDescent="0.2">
      <c r="A51" s="34">
        <v>42626</v>
      </c>
      <c r="B51" s="34"/>
      <c r="C51" s="35" t="s">
        <v>1082</v>
      </c>
      <c r="D51" s="36" t="s">
        <v>180</v>
      </c>
      <c r="E51" s="37"/>
      <c r="F51" s="35"/>
      <c r="G51" s="38">
        <v>5025</v>
      </c>
      <c r="H51" s="38"/>
      <c r="I51" s="46">
        <f t="shared" ca="1" si="0"/>
        <v>1009075.0342400002</v>
      </c>
      <c r="K51" s="9">
        <f>K49-K50</f>
        <v>565921.37880000006</v>
      </c>
      <c r="N51" s="8"/>
    </row>
    <row r="52" spans="1:14" ht="12.75" x14ac:dyDescent="0.2">
      <c r="A52" s="34">
        <v>42628</v>
      </c>
      <c r="B52" s="34"/>
      <c r="C52" s="35" t="s">
        <v>1083</v>
      </c>
      <c r="D52" s="51" t="s">
        <v>485</v>
      </c>
      <c r="E52" s="43"/>
      <c r="F52" s="44"/>
      <c r="G52" s="38">
        <v>2989.8</v>
      </c>
      <c r="H52" s="45"/>
      <c r="I52" s="46">
        <f t="shared" ca="1" si="0"/>
        <v>1006085.2342400001</v>
      </c>
      <c r="N52" s="8"/>
    </row>
    <row r="53" spans="1:14" ht="25.5" x14ac:dyDescent="0.2">
      <c r="A53" s="34">
        <v>42628</v>
      </c>
      <c r="B53" s="34"/>
      <c r="C53" s="35" t="s">
        <v>1084</v>
      </c>
      <c r="D53" s="42" t="s">
        <v>1077</v>
      </c>
      <c r="E53" s="37"/>
      <c r="F53" s="41"/>
      <c r="G53" s="38">
        <v>7950</v>
      </c>
      <c r="H53" s="38"/>
      <c r="I53" s="46">
        <f t="shared" ca="1" si="0"/>
        <v>998135.23424000014</v>
      </c>
      <c r="N53" s="8"/>
    </row>
    <row r="54" spans="1:14" ht="12.75" x14ac:dyDescent="0.2">
      <c r="A54" s="34">
        <v>42628</v>
      </c>
      <c r="B54" s="34"/>
      <c r="C54" s="44" t="s">
        <v>1085</v>
      </c>
      <c r="D54" s="42" t="s">
        <v>522</v>
      </c>
      <c r="E54" s="37"/>
      <c r="F54" s="35"/>
      <c r="G54" s="38">
        <v>141.4</v>
      </c>
      <c r="H54" s="47"/>
      <c r="I54" s="46">
        <f t="shared" ca="1" si="0"/>
        <v>997993.83424000011</v>
      </c>
      <c r="N54" s="8"/>
    </row>
    <row r="55" spans="1:14" ht="12.75" x14ac:dyDescent="0.2">
      <c r="A55" s="34">
        <v>42628</v>
      </c>
      <c r="B55" s="34"/>
      <c r="C55" s="41" t="s">
        <v>1086</v>
      </c>
      <c r="D55" s="42" t="s">
        <v>1078</v>
      </c>
      <c r="E55" s="37"/>
      <c r="F55" s="35"/>
      <c r="G55" s="38">
        <v>20000</v>
      </c>
      <c r="H55" s="38"/>
      <c r="I55" s="46">
        <f t="shared" ca="1" si="0"/>
        <v>977993.83424000011</v>
      </c>
      <c r="N55" s="8"/>
    </row>
    <row r="56" spans="1:14" ht="12.75" x14ac:dyDescent="0.2">
      <c r="A56" s="34">
        <v>42628</v>
      </c>
      <c r="B56" s="34"/>
      <c r="C56" s="41" t="s">
        <v>1087</v>
      </c>
      <c r="D56" s="36" t="s">
        <v>72</v>
      </c>
      <c r="E56" s="37"/>
      <c r="F56" s="35"/>
      <c r="G56" s="38">
        <v>10812</v>
      </c>
      <c r="H56" s="38"/>
      <c r="I56" s="46">
        <f t="shared" ca="1" si="0"/>
        <v>967181.83424000011</v>
      </c>
      <c r="N56" s="8"/>
    </row>
    <row r="57" spans="1:14" ht="12.75" x14ac:dyDescent="0.2">
      <c r="A57" s="34">
        <v>42628</v>
      </c>
      <c r="B57" s="34"/>
      <c r="C57" s="35" t="s">
        <v>1088</v>
      </c>
      <c r="D57" s="36" t="s">
        <v>824</v>
      </c>
      <c r="E57" s="37"/>
      <c r="F57" s="35"/>
      <c r="G57" s="38">
        <v>990</v>
      </c>
      <c r="H57" s="38"/>
      <c r="I57" s="46">
        <f t="shared" ca="1" si="0"/>
        <v>966191.83424000011</v>
      </c>
      <c r="N57" s="8"/>
    </row>
    <row r="58" spans="1:14" ht="12.75" x14ac:dyDescent="0.2">
      <c r="A58" s="34">
        <v>42635</v>
      </c>
      <c r="B58" s="130"/>
      <c r="C58" s="131" t="s">
        <v>808</v>
      </c>
      <c r="D58" s="132" t="s">
        <v>1121</v>
      </c>
      <c r="E58" s="133"/>
      <c r="F58" s="131"/>
      <c r="G58" s="134"/>
      <c r="H58" s="135">
        <v>1000000</v>
      </c>
      <c r="I58" s="136">
        <f ca="1">IF(AND(ISBLANK(G58),ISBLANK(H58)),"",OFFSET(I58,-1,0,1,1)+H58-G58)</f>
        <v>1966191.8342400002</v>
      </c>
      <c r="N58" s="8"/>
    </row>
    <row r="59" spans="1:14" ht="12.75" x14ac:dyDescent="0.2">
      <c r="A59" s="34">
        <v>42641</v>
      </c>
      <c r="B59" s="117"/>
      <c r="C59" s="35" t="s">
        <v>1089</v>
      </c>
      <c r="D59" s="119" t="s">
        <v>261</v>
      </c>
      <c r="E59" s="120"/>
      <c r="F59" s="118"/>
      <c r="G59" s="121">
        <v>259.2</v>
      </c>
      <c r="H59" s="38"/>
      <c r="I59" s="46">
        <f t="shared" ca="1" si="0"/>
        <v>1965932.6342400003</v>
      </c>
      <c r="N59" s="8"/>
    </row>
    <row r="60" spans="1:14" ht="12.75" x14ac:dyDescent="0.2">
      <c r="A60" s="34">
        <v>42641</v>
      </c>
      <c r="B60" s="34"/>
      <c r="C60" s="118" t="s">
        <v>1090</v>
      </c>
      <c r="D60" s="36" t="s">
        <v>49</v>
      </c>
      <c r="E60" s="37"/>
      <c r="F60" s="35"/>
      <c r="G60" s="38">
        <v>3</v>
      </c>
      <c r="H60" s="38"/>
      <c r="I60" s="46">
        <f t="shared" ca="1" si="0"/>
        <v>1965929.6342400003</v>
      </c>
      <c r="N60" s="8"/>
    </row>
    <row r="61" spans="1:14" ht="12.75" x14ac:dyDescent="0.2">
      <c r="A61" s="34">
        <v>42641</v>
      </c>
      <c r="B61" s="34"/>
      <c r="C61" s="35" t="s">
        <v>1091</v>
      </c>
      <c r="D61" s="36" t="s">
        <v>1079</v>
      </c>
      <c r="E61" s="37"/>
      <c r="F61" s="35"/>
      <c r="G61" s="38">
        <v>3276.8</v>
      </c>
      <c r="H61" s="38"/>
      <c r="I61" s="46">
        <f t="shared" ca="1" si="0"/>
        <v>1962652.8342400002</v>
      </c>
      <c r="N61" s="8"/>
    </row>
    <row r="62" spans="1:14" ht="12.75" x14ac:dyDescent="0.2">
      <c r="A62" s="34">
        <v>42641</v>
      </c>
      <c r="B62" s="34"/>
      <c r="C62" s="35" t="s">
        <v>1092</v>
      </c>
      <c r="D62" s="36" t="s">
        <v>431</v>
      </c>
      <c r="E62" s="37"/>
      <c r="F62" s="35"/>
      <c r="G62" s="38">
        <v>4359.04</v>
      </c>
      <c r="H62" s="38"/>
      <c r="I62" s="46">
        <f t="shared" ca="1" si="0"/>
        <v>1958293.7942400002</v>
      </c>
      <c r="N62" s="8"/>
    </row>
    <row r="63" spans="1:14" ht="12.75" x14ac:dyDescent="0.2">
      <c r="A63" s="34">
        <v>42641</v>
      </c>
      <c r="B63" s="34"/>
      <c r="C63" s="35" t="s">
        <v>1093</v>
      </c>
      <c r="D63" s="36" t="s">
        <v>251</v>
      </c>
      <c r="E63" s="37"/>
      <c r="F63" s="35"/>
      <c r="G63" s="38">
        <v>339.2</v>
      </c>
      <c r="H63" s="38"/>
      <c r="I63" s="46">
        <f t="shared" ca="1" si="0"/>
        <v>1957954.5942400002</v>
      </c>
      <c r="N63" s="8"/>
    </row>
    <row r="64" spans="1:14" ht="12.75" x14ac:dyDescent="0.2">
      <c r="A64" s="34">
        <v>42641</v>
      </c>
      <c r="B64" s="34"/>
      <c r="C64" s="41" t="s">
        <v>1094</v>
      </c>
      <c r="D64" s="42" t="s">
        <v>267</v>
      </c>
      <c r="E64" s="37"/>
      <c r="F64" s="35"/>
      <c r="G64" s="38">
        <v>8606.7999999999993</v>
      </c>
      <c r="H64" s="38"/>
      <c r="I64" s="46">
        <f t="shared" ca="1" si="0"/>
        <v>1949347.7942400002</v>
      </c>
      <c r="N64" s="8"/>
    </row>
    <row r="65" spans="1:14" ht="12.75" x14ac:dyDescent="0.2">
      <c r="A65" s="34">
        <v>42641</v>
      </c>
      <c r="B65" s="34"/>
      <c r="C65" s="35" t="s">
        <v>1095</v>
      </c>
      <c r="D65" s="36" t="s">
        <v>460</v>
      </c>
      <c r="E65" s="37"/>
      <c r="F65" s="41"/>
      <c r="G65" s="38">
        <v>56</v>
      </c>
      <c r="H65" s="38"/>
      <c r="I65" s="46">
        <f t="shared" ca="1" si="0"/>
        <v>1949291.7942400002</v>
      </c>
      <c r="N65" s="8"/>
    </row>
    <row r="66" spans="1:14" ht="12.75" x14ac:dyDescent="0.2">
      <c r="A66" s="34">
        <v>42641</v>
      </c>
      <c r="B66" s="34"/>
      <c r="C66" s="35" t="s">
        <v>1096</v>
      </c>
      <c r="D66" s="36" t="s">
        <v>177</v>
      </c>
      <c r="E66" s="37"/>
      <c r="F66" s="35"/>
      <c r="G66" s="38">
        <v>149.30000000000001</v>
      </c>
      <c r="H66" s="38"/>
      <c r="I66" s="46">
        <f t="shared" ca="1" si="0"/>
        <v>1949142.4942400001</v>
      </c>
      <c r="N66" s="8"/>
    </row>
    <row r="67" spans="1:14" ht="12.75" x14ac:dyDescent="0.2">
      <c r="A67" s="34">
        <v>42641</v>
      </c>
      <c r="B67" s="34"/>
      <c r="C67" s="35" t="s">
        <v>1097</v>
      </c>
      <c r="D67" s="36" t="s">
        <v>60</v>
      </c>
      <c r="E67" s="37"/>
      <c r="F67" s="35"/>
      <c r="G67" s="38">
        <v>240</v>
      </c>
      <c r="H67" s="38"/>
      <c r="I67" s="46">
        <f t="shared" ca="1" si="0"/>
        <v>1948902.4942400001</v>
      </c>
      <c r="N67" s="8"/>
    </row>
    <row r="68" spans="1:14" ht="12.75" x14ac:dyDescent="0.2">
      <c r="A68" s="34">
        <v>42641</v>
      </c>
      <c r="B68" s="34"/>
      <c r="C68" s="35" t="s">
        <v>1098</v>
      </c>
      <c r="D68" s="36" t="s">
        <v>1080</v>
      </c>
      <c r="E68" s="37"/>
      <c r="F68" s="35"/>
      <c r="G68" s="38">
        <v>520</v>
      </c>
      <c r="H68" s="38"/>
      <c r="I68" s="46">
        <f t="shared" ca="1" si="0"/>
        <v>1948382.4942400001</v>
      </c>
      <c r="N68" s="8"/>
    </row>
    <row r="69" spans="1:14" ht="12.75" x14ac:dyDescent="0.2">
      <c r="A69" s="34">
        <v>42641</v>
      </c>
      <c r="B69" s="34"/>
      <c r="C69" s="41" t="s">
        <v>1099</v>
      </c>
      <c r="D69" s="42" t="s">
        <v>178</v>
      </c>
      <c r="E69" s="37"/>
      <c r="F69" s="35"/>
      <c r="G69" s="38">
        <v>3922</v>
      </c>
      <c r="H69" s="47"/>
      <c r="I69" s="46">
        <f t="shared" ca="1" si="0"/>
        <v>1944460.4942400001</v>
      </c>
      <c r="N69" s="8"/>
    </row>
    <row r="70" spans="1:14" ht="12.75" x14ac:dyDescent="0.2">
      <c r="A70" s="34">
        <v>42641</v>
      </c>
      <c r="B70" s="34"/>
      <c r="C70" s="41" t="s">
        <v>1100</v>
      </c>
      <c r="D70" s="42" t="s">
        <v>1070</v>
      </c>
      <c r="E70" s="37"/>
      <c r="F70" s="35"/>
      <c r="G70" s="38">
        <v>48</v>
      </c>
      <c r="H70" s="47"/>
      <c r="I70" s="46">
        <f t="shared" ca="1" si="0"/>
        <v>1944412.4942400001</v>
      </c>
      <c r="N70" s="8"/>
    </row>
    <row r="71" spans="1:14" ht="12.75" x14ac:dyDescent="0.2">
      <c r="A71" s="34">
        <v>42641</v>
      </c>
      <c r="B71" s="34"/>
      <c r="C71" s="41" t="s">
        <v>1101</v>
      </c>
      <c r="D71" s="42" t="s">
        <v>1081</v>
      </c>
      <c r="E71" s="37"/>
      <c r="F71" s="35"/>
      <c r="G71" s="38">
        <v>300</v>
      </c>
      <c r="H71" s="47"/>
      <c r="I71" s="46">
        <f t="shared" ca="1" si="0"/>
        <v>1944112.4942400001</v>
      </c>
      <c r="N71" s="8"/>
    </row>
    <row r="72" spans="1:14" ht="12.75" x14ac:dyDescent="0.2">
      <c r="A72" s="34">
        <v>42641</v>
      </c>
      <c r="B72" s="34"/>
      <c r="C72" s="41" t="s">
        <v>1102</v>
      </c>
      <c r="D72" s="42" t="s">
        <v>277</v>
      </c>
      <c r="E72" s="37"/>
      <c r="F72" s="35"/>
      <c r="G72" s="38">
        <v>2231.87</v>
      </c>
      <c r="H72" s="47"/>
      <c r="I72" s="46">
        <f t="shared" ca="1" si="0"/>
        <v>1941880.62424</v>
      </c>
      <c r="N72" s="8"/>
    </row>
    <row r="73" spans="1:14" ht="25.5" x14ac:dyDescent="0.2">
      <c r="A73" s="34">
        <v>42641</v>
      </c>
      <c r="B73" s="34"/>
      <c r="C73" s="41" t="s">
        <v>1103</v>
      </c>
      <c r="D73" s="42" t="s">
        <v>71</v>
      </c>
      <c r="E73" s="37"/>
      <c r="F73" s="35"/>
      <c r="G73" s="38">
        <v>1270.94</v>
      </c>
      <c r="H73" s="47"/>
      <c r="I73" s="46">
        <f t="shared" ca="1" si="0"/>
        <v>1940609.6842400001</v>
      </c>
      <c r="N73" s="8"/>
    </row>
    <row r="74" spans="1:14" ht="12.75" x14ac:dyDescent="0.2">
      <c r="A74" s="34">
        <v>42641</v>
      </c>
      <c r="B74" s="34"/>
      <c r="C74" s="41" t="s">
        <v>1104</v>
      </c>
      <c r="D74" s="42" t="s">
        <v>523</v>
      </c>
      <c r="E74" s="43"/>
      <c r="F74" s="35"/>
      <c r="G74" s="47">
        <v>333.9</v>
      </c>
      <c r="H74" s="47"/>
      <c r="I74" s="46">
        <f t="shared" ca="1" si="0"/>
        <v>1940275.7842400002</v>
      </c>
      <c r="N74" s="8"/>
    </row>
    <row r="75" spans="1:14" ht="12.75" x14ac:dyDescent="0.2">
      <c r="A75" s="34">
        <v>42641</v>
      </c>
      <c r="B75" s="34"/>
      <c r="C75" s="41" t="s">
        <v>1105</v>
      </c>
      <c r="D75" s="42" t="s">
        <v>255</v>
      </c>
      <c r="E75" s="37"/>
      <c r="F75" s="35"/>
      <c r="G75" s="38">
        <v>272.20999999999998</v>
      </c>
      <c r="H75" s="47"/>
      <c r="I75" s="46">
        <f t="shared" ca="1" si="0"/>
        <v>1940003.5742400002</v>
      </c>
      <c r="N75" s="8"/>
    </row>
    <row r="76" spans="1:14" ht="12.75" x14ac:dyDescent="0.2">
      <c r="A76" s="34">
        <v>42641</v>
      </c>
      <c r="B76" s="34"/>
      <c r="C76" s="41" t="s">
        <v>1106</v>
      </c>
      <c r="D76" s="42" t="s">
        <v>79</v>
      </c>
      <c r="E76" s="37"/>
      <c r="F76" s="41"/>
      <c r="G76" s="38">
        <v>859.6</v>
      </c>
      <c r="H76" s="47"/>
      <c r="I76" s="46">
        <f t="shared" ca="1" si="0"/>
        <v>1939143.9742400001</v>
      </c>
      <c r="N76" s="8"/>
    </row>
    <row r="77" spans="1:14" ht="12.75" x14ac:dyDescent="0.2">
      <c r="A77" s="34">
        <v>42641</v>
      </c>
      <c r="B77" s="34"/>
      <c r="C77" s="41" t="s">
        <v>1107</v>
      </c>
      <c r="D77" s="42" t="s">
        <v>79</v>
      </c>
      <c r="E77" s="37"/>
      <c r="F77" s="35"/>
      <c r="G77" s="38">
        <v>1382.7</v>
      </c>
      <c r="H77" s="47"/>
      <c r="I77" s="46">
        <f t="shared" ca="1" si="0"/>
        <v>1937761.2742400002</v>
      </c>
      <c r="N77" s="8"/>
    </row>
    <row r="78" spans="1:14" ht="12.75" x14ac:dyDescent="0.2">
      <c r="A78" s="34">
        <v>42641</v>
      </c>
      <c r="B78" s="34"/>
      <c r="C78" s="41" t="s">
        <v>1108</v>
      </c>
      <c r="D78" s="42" t="s">
        <v>79</v>
      </c>
      <c r="E78" s="37"/>
      <c r="F78" s="35"/>
      <c r="G78" s="38">
        <v>18.55</v>
      </c>
      <c r="H78" s="47"/>
      <c r="I78" s="46">
        <f t="shared" ca="1" si="0"/>
        <v>1937742.7242400001</v>
      </c>
      <c r="N78" s="8"/>
    </row>
    <row r="79" spans="1:14" ht="12.75" x14ac:dyDescent="0.2">
      <c r="A79" s="34">
        <v>42641</v>
      </c>
      <c r="B79" s="34"/>
      <c r="C79" s="41" t="s">
        <v>1109</v>
      </c>
      <c r="D79" s="42" t="s">
        <v>80</v>
      </c>
      <c r="E79" s="37"/>
      <c r="F79" s="35"/>
      <c r="G79" s="38">
        <v>90</v>
      </c>
      <c r="H79" s="47"/>
      <c r="I79" s="46">
        <f t="shared" ca="1" si="0"/>
        <v>1937652.7242400001</v>
      </c>
      <c r="N79" s="8"/>
    </row>
    <row r="80" spans="1:14" ht="12.75" x14ac:dyDescent="0.2">
      <c r="A80" s="34">
        <v>42641</v>
      </c>
      <c r="B80" s="34"/>
      <c r="C80" s="41" t="s">
        <v>1110</v>
      </c>
      <c r="D80" s="42" t="s">
        <v>179</v>
      </c>
      <c r="E80" s="37"/>
      <c r="F80" s="35"/>
      <c r="G80" s="38">
        <v>46.85</v>
      </c>
      <c r="H80" s="47"/>
      <c r="I80" s="46">
        <f t="shared" ca="1" si="0"/>
        <v>1937605.87424</v>
      </c>
      <c r="N80" s="8"/>
    </row>
    <row r="81" spans="1:14" ht="12.75" x14ac:dyDescent="0.2">
      <c r="A81" s="34">
        <v>42641</v>
      </c>
      <c r="B81" s="34"/>
      <c r="C81" s="41" t="s">
        <v>1111</v>
      </c>
      <c r="D81" s="42" t="s">
        <v>85</v>
      </c>
      <c r="E81" s="37"/>
      <c r="F81" s="35"/>
      <c r="G81" s="38">
        <v>2593.31</v>
      </c>
      <c r="H81" s="47"/>
      <c r="I81" s="46">
        <f t="shared" ca="1" si="0"/>
        <v>1935012.56424</v>
      </c>
      <c r="N81" s="8"/>
    </row>
    <row r="82" spans="1:14" ht="12.75" x14ac:dyDescent="0.2">
      <c r="A82" s="34">
        <v>42641</v>
      </c>
      <c r="B82" s="34"/>
      <c r="C82" s="41" t="s">
        <v>1112</v>
      </c>
      <c r="D82" s="42" t="s">
        <v>172</v>
      </c>
      <c r="E82" s="37"/>
      <c r="F82" s="41"/>
      <c r="G82" s="38">
        <v>18547</v>
      </c>
      <c r="H82" s="47"/>
      <c r="I82" s="46">
        <f t="shared" ca="1" si="0"/>
        <v>1916465.56424</v>
      </c>
      <c r="N82" s="8"/>
    </row>
    <row r="83" spans="1:14" ht="12.75" x14ac:dyDescent="0.2">
      <c r="A83" s="34">
        <v>42641</v>
      </c>
      <c r="B83" s="34"/>
      <c r="C83" s="41" t="s">
        <v>1113</v>
      </c>
      <c r="D83" s="42" t="s">
        <v>173</v>
      </c>
      <c r="E83" s="37"/>
      <c r="F83" s="35"/>
      <c r="G83" s="38">
        <v>1349.5</v>
      </c>
      <c r="H83" s="47"/>
      <c r="I83" s="46">
        <f t="shared" ca="1" si="0"/>
        <v>1915116.06424</v>
      </c>
      <c r="N83" s="8"/>
    </row>
    <row r="84" spans="1:14" ht="12.75" x14ac:dyDescent="0.2">
      <c r="A84" s="34">
        <v>42641</v>
      </c>
      <c r="B84" s="34"/>
      <c r="C84" s="41" t="s">
        <v>1114</v>
      </c>
      <c r="D84" s="42" t="s">
        <v>28</v>
      </c>
      <c r="E84" s="43"/>
      <c r="F84" s="35"/>
      <c r="G84" s="47">
        <v>3646.92</v>
      </c>
      <c r="H84" s="47"/>
      <c r="I84" s="46">
        <f t="shared" ca="1" si="0"/>
        <v>1911469.1442400001</v>
      </c>
      <c r="L84" s="9"/>
      <c r="N84" s="8"/>
    </row>
    <row r="85" spans="1:14" ht="12.75" x14ac:dyDescent="0.2">
      <c r="A85" s="34">
        <v>42641</v>
      </c>
      <c r="B85" s="34"/>
      <c r="C85" s="41" t="s">
        <v>1117</v>
      </c>
      <c r="D85" s="42" t="s">
        <v>55</v>
      </c>
      <c r="E85" s="43"/>
      <c r="F85" s="35"/>
      <c r="G85" s="47">
        <v>14700</v>
      </c>
      <c r="H85" s="47"/>
      <c r="I85" s="46">
        <f t="shared" ca="1" si="0"/>
        <v>1896769.1442400001</v>
      </c>
      <c r="N85" s="8"/>
    </row>
    <row r="86" spans="1:14" ht="25.5" x14ac:dyDescent="0.2">
      <c r="A86" s="34">
        <v>42641</v>
      </c>
      <c r="B86" s="34"/>
      <c r="C86" s="41" t="s">
        <v>1118</v>
      </c>
      <c r="D86" s="42" t="s">
        <v>1116</v>
      </c>
      <c r="E86" s="43"/>
      <c r="F86" s="35"/>
      <c r="G86" s="47">
        <v>23320</v>
      </c>
      <c r="H86" s="47"/>
      <c r="I86" s="46">
        <f t="shared" ca="1" si="0"/>
        <v>1873449.1442400001</v>
      </c>
      <c r="N86" s="8"/>
    </row>
    <row r="87" spans="1:14" ht="12.75" x14ac:dyDescent="0.2">
      <c r="A87" s="34">
        <v>42641</v>
      </c>
      <c r="B87" s="34"/>
      <c r="C87" s="41" t="s">
        <v>1119</v>
      </c>
      <c r="D87" s="42" t="s">
        <v>44</v>
      </c>
      <c r="E87" s="43"/>
      <c r="F87" s="35"/>
      <c r="G87" s="47">
        <v>11119.4</v>
      </c>
      <c r="H87" s="47"/>
      <c r="I87" s="46">
        <f t="shared" ca="1" si="0"/>
        <v>1862329.7442400001</v>
      </c>
      <c r="N87" s="8"/>
    </row>
    <row r="88" spans="1:14" ht="12.75" x14ac:dyDescent="0.2">
      <c r="A88" s="34">
        <v>42643</v>
      </c>
      <c r="B88" s="34"/>
      <c r="C88" s="41" t="s">
        <v>1122</v>
      </c>
      <c r="D88" s="42" t="s">
        <v>733</v>
      </c>
      <c r="E88" s="43"/>
      <c r="F88" s="35"/>
      <c r="G88" s="47">
        <v>23.35</v>
      </c>
      <c r="H88" s="47"/>
      <c r="I88" s="46">
        <f t="shared" ca="1" si="0"/>
        <v>1862306.3942400001</v>
      </c>
      <c r="N88" s="8"/>
    </row>
    <row r="89" spans="1:14" ht="12.75" x14ac:dyDescent="0.2">
      <c r="A89" s="34">
        <v>42643</v>
      </c>
      <c r="B89" s="34"/>
      <c r="C89" s="41" t="s">
        <v>1123</v>
      </c>
      <c r="D89" s="42" t="s">
        <v>176</v>
      </c>
      <c r="E89" s="43"/>
      <c r="F89" s="35"/>
      <c r="G89" s="47">
        <v>850</v>
      </c>
      <c r="H89" s="47"/>
      <c r="I89" s="46">
        <f t="shared" ca="1" si="0"/>
        <v>1861456.3942400001</v>
      </c>
      <c r="N89" s="8"/>
    </row>
    <row r="90" spans="1:14" ht="12.75" x14ac:dyDescent="0.2">
      <c r="A90" s="34">
        <v>42643</v>
      </c>
      <c r="B90" s="34"/>
      <c r="C90" s="35" t="s">
        <v>1124</v>
      </c>
      <c r="D90" s="36" t="s">
        <v>483</v>
      </c>
      <c r="E90" s="37"/>
      <c r="F90" s="35"/>
      <c r="G90" s="38">
        <v>2500</v>
      </c>
      <c r="H90" s="38"/>
      <c r="I90" s="46">
        <f t="shared" ca="1" si="0"/>
        <v>1858956.3942400001</v>
      </c>
      <c r="N90" s="8"/>
    </row>
    <row r="91" spans="1:14" ht="12.75" x14ac:dyDescent="0.2">
      <c r="A91" s="34">
        <v>42643</v>
      </c>
      <c r="B91" s="34"/>
      <c r="C91" s="35" t="s">
        <v>1125</v>
      </c>
      <c r="D91" s="36" t="s">
        <v>279</v>
      </c>
      <c r="E91" s="37"/>
      <c r="F91" s="35"/>
      <c r="G91" s="38">
        <v>572.79999999999995</v>
      </c>
      <c r="H91" s="38"/>
      <c r="I91" s="46">
        <f t="shared" ca="1" si="0"/>
        <v>1858383.59424</v>
      </c>
      <c r="N91" s="8"/>
    </row>
    <row r="92" spans="1:14" ht="12.75" x14ac:dyDescent="0.2">
      <c r="A92" s="34">
        <v>42643</v>
      </c>
      <c r="B92" s="34"/>
      <c r="C92" s="41" t="s">
        <v>1126</v>
      </c>
      <c r="D92" s="42" t="s">
        <v>85</v>
      </c>
      <c r="E92" s="43"/>
      <c r="F92" s="35"/>
      <c r="G92" s="47">
        <v>2162.96</v>
      </c>
      <c r="H92" s="47"/>
      <c r="I92" s="46">
        <f ca="1">IF(AND(ISBLANK(G92),ISBLANK(H92))," - ",OFFSET(I92,-1,0,1,1)+H92-G92)</f>
        <v>1856220.63424</v>
      </c>
      <c r="N92" s="8"/>
    </row>
    <row r="93" spans="1:14" ht="12.75" x14ac:dyDescent="0.2">
      <c r="A93" s="34"/>
      <c r="B93" s="34"/>
      <c r="C93" s="41"/>
      <c r="D93" s="42"/>
      <c r="E93" s="37"/>
      <c r="F93" s="35"/>
      <c r="G93" s="38"/>
      <c r="H93" s="47"/>
      <c r="I93" s="46" t="str">
        <f t="shared" ca="1" si="0"/>
        <v xml:space="preserve"> - </v>
      </c>
      <c r="N93" s="8"/>
    </row>
    <row r="94" spans="1:14" ht="12.75" x14ac:dyDescent="0.2">
      <c r="A94" s="34"/>
      <c r="B94" s="34"/>
      <c r="C94" s="41"/>
      <c r="D94" s="42"/>
      <c r="E94" s="37"/>
      <c r="F94" s="35"/>
      <c r="G94" s="38"/>
      <c r="H94" s="47"/>
      <c r="I94" s="46" t="str">
        <f t="shared" ca="1" si="0"/>
        <v xml:space="preserve"> - </v>
      </c>
      <c r="N94" s="8"/>
    </row>
    <row r="95" spans="1:14" ht="12.75" x14ac:dyDescent="0.2">
      <c r="A95" s="34"/>
      <c r="B95" s="34"/>
      <c r="C95" s="41"/>
      <c r="D95" s="42"/>
      <c r="E95" s="43"/>
      <c r="F95" s="35"/>
      <c r="G95" s="47"/>
      <c r="H95" s="47"/>
      <c r="I95" s="46" t="str">
        <f t="shared" ca="1" si="0"/>
        <v xml:space="preserve"> - </v>
      </c>
      <c r="N95" s="8"/>
    </row>
    <row r="96" spans="1:14" ht="12.75" x14ac:dyDescent="0.2">
      <c r="A96" s="34"/>
      <c r="B96" s="34"/>
      <c r="C96" s="41"/>
      <c r="D96" s="42"/>
      <c r="E96" s="43"/>
      <c r="F96" s="35"/>
      <c r="G96" s="47"/>
      <c r="H96" s="47"/>
      <c r="I96" s="46" t="str">
        <f t="shared" ca="1" si="0"/>
        <v xml:space="preserve"> - </v>
      </c>
      <c r="L96" s="9"/>
      <c r="N96" s="8"/>
    </row>
    <row r="97" spans="1:14" ht="12.75" x14ac:dyDescent="0.2">
      <c r="A97" s="34"/>
      <c r="B97" s="34"/>
      <c r="C97" s="41"/>
      <c r="D97" s="42"/>
      <c r="E97" s="43"/>
      <c r="F97" s="35"/>
      <c r="G97" s="47"/>
      <c r="H97" s="47"/>
      <c r="I97" s="46" t="str">
        <f t="shared" ca="1" si="0"/>
        <v xml:space="preserve"> - </v>
      </c>
      <c r="N97" s="8"/>
    </row>
    <row r="98" spans="1:14" ht="12.75" x14ac:dyDescent="0.2">
      <c r="A98" s="34"/>
      <c r="B98" s="34"/>
      <c r="C98" s="41"/>
      <c r="D98" s="42"/>
      <c r="E98" s="43"/>
      <c r="F98" s="35"/>
      <c r="G98" s="47"/>
      <c r="H98" s="47"/>
      <c r="I98" s="46" t="str">
        <f t="shared" ca="1" si="0"/>
        <v xml:space="preserve"> - </v>
      </c>
      <c r="N98" s="8"/>
    </row>
    <row r="99" spans="1:14" ht="12.75" x14ac:dyDescent="0.2">
      <c r="A99" s="34"/>
      <c r="B99" s="34"/>
      <c r="C99" s="41"/>
      <c r="D99" s="42"/>
      <c r="E99" s="43"/>
      <c r="F99" s="35"/>
      <c r="G99" s="47"/>
      <c r="H99" s="47"/>
      <c r="I99" s="46" t="str">
        <f t="shared" ca="1" si="0"/>
        <v xml:space="preserve"> - </v>
      </c>
      <c r="N99" s="8"/>
    </row>
    <row r="100" spans="1:14" ht="12.75" x14ac:dyDescent="0.2">
      <c r="A100" s="34"/>
      <c r="B100" s="34"/>
      <c r="C100" s="41"/>
      <c r="D100" s="42"/>
      <c r="E100" s="43"/>
      <c r="F100" s="35"/>
      <c r="G100" s="47"/>
      <c r="H100" s="47"/>
      <c r="I100" s="46" t="str">
        <f t="shared" ca="1" si="0"/>
        <v xml:space="preserve"> - </v>
      </c>
      <c r="N100" s="8"/>
    </row>
    <row r="101" spans="1:14" ht="12.75" x14ac:dyDescent="0.2">
      <c r="A101" s="56"/>
      <c r="B101" s="34"/>
      <c r="C101" s="41"/>
      <c r="D101" s="42"/>
      <c r="E101" s="43"/>
      <c r="F101" s="35"/>
      <c r="G101" s="47"/>
      <c r="H101" s="47"/>
      <c r="I101" s="46" t="str">
        <f t="shared" ca="1" si="0"/>
        <v xml:space="preserve"> - </v>
      </c>
      <c r="N101" s="8"/>
    </row>
    <row r="102" spans="1:14" ht="12.75" x14ac:dyDescent="0.2">
      <c r="A102" s="56"/>
      <c r="B102" s="34"/>
      <c r="C102" s="41"/>
      <c r="D102" s="42"/>
      <c r="E102" s="43"/>
      <c r="F102" s="35"/>
      <c r="G102" s="47"/>
      <c r="H102" s="47"/>
      <c r="I102" s="46" t="str">
        <f t="shared" ca="1" si="0"/>
        <v xml:space="preserve"> - </v>
      </c>
      <c r="N102" s="8"/>
    </row>
    <row r="103" spans="1:14" ht="12.75" x14ac:dyDescent="0.2">
      <c r="A103" s="56"/>
      <c r="B103" s="34"/>
      <c r="C103" s="41"/>
      <c r="D103" s="42"/>
      <c r="E103" s="43"/>
      <c r="F103" s="35"/>
      <c r="G103" s="47"/>
      <c r="H103" s="47"/>
      <c r="I103" s="46" t="str">
        <f t="shared" ref="I103:I140" ca="1" si="1">IF(AND(ISBLANK(G103),ISBLANK(H103))," - ",OFFSET(I103,-1,0,1,1)+H103-G103)</f>
        <v xml:space="preserve"> - </v>
      </c>
      <c r="N103" s="8"/>
    </row>
    <row r="104" spans="1:14" ht="12.75" x14ac:dyDescent="0.2">
      <c r="A104" s="56"/>
      <c r="B104" s="34"/>
      <c r="C104" s="41"/>
      <c r="D104" s="42"/>
      <c r="E104" s="43"/>
      <c r="F104" s="35"/>
      <c r="G104" s="47"/>
      <c r="H104" s="47"/>
      <c r="I104" s="46" t="str">
        <f t="shared" ca="1" si="1"/>
        <v xml:space="preserve"> - </v>
      </c>
      <c r="N104" s="8"/>
    </row>
    <row r="105" spans="1:14" ht="12.75" x14ac:dyDescent="0.2">
      <c r="A105" s="56"/>
      <c r="B105" s="34"/>
      <c r="C105" s="41"/>
      <c r="D105" s="42"/>
      <c r="E105" s="43"/>
      <c r="F105" s="35"/>
      <c r="G105" s="47"/>
      <c r="H105" s="47"/>
      <c r="I105" s="46" t="str">
        <f t="shared" ca="1" si="1"/>
        <v xml:space="preserve"> - </v>
      </c>
      <c r="N105" s="8"/>
    </row>
    <row r="106" spans="1:14" ht="12.75" x14ac:dyDescent="0.2">
      <c r="A106" s="56"/>
      <c r="B106" s="34"/>
      <c r="C106" s="41"/>
      <c r="D106" s="42"/>
      <c r="E106" s="43"/>
      <c r="F106" s="35"/>
      <c r="G106" s="47"/>
      <c r="H106" s="47"/>
      <c r="I106" s="46" t="str">
        <f t="shared" ca="1" si="1"/>
        <v xml:space="preserve"> - </v>
      </c>
      <c r="N106" s="8"/>
    </row>
    <row r="107" spans="1:14" ht="12.75" x14ac:dyDescent="0.2">
      <c r="A107" s="56"/>
      <c r="B107" s="34"/>
      <c r="C107" s="41"/>
      <c r="D107" s="42"/>
      <c r="E107" s="43"/>
      <c r="F107" s="35"/>
      <c r="G107" s="47"/>
      <c r="H107" s="47"/>
      <c r="I107" s="46" t="str">
        <f t="shared" ca="1" si="1"/>
        <v xml:space="preserve"> - </v>
      </c>
      <c r="N107" s="8"/>
    </row>
    <row r="108" spans="1:14" ht="12.75" x14ac:dyDescent="0.2">
      <c r="A108" s="56"/>
      <c r="B108" s="34"/>
      <c r="C108" s="41"/>
      <c r="D108" s="42"/>
      <c r="E108" s="43"/>
      <c r="F108" s="41"/>
      <c r="G108" s="47"/>
      <c r="H108" s="47"/>
      <c r="I108" s="46" t="str">
        <f t="shared" ca="1" si="1"/>
        <v xml:space="preserve"> - </v>
      </c>
      <c r="N108" s="8"/>
    </row>
    <row r="109" spans="1:14" s="108" customFormat="1" ht="12.75" x14ac:dyDescent="0.2">
      <c r="A109" s="101"/>
      <c r="B109" s="102"/>
      <c r="C109" s="103"/>
      <c r="D109" s="104"/>
      <c r="E109" s="105"/>
      <c r="F109" s="103"/>
      <c r="G109" s="106"/>
      <c r="H109" s="106"/>
      <c r="I109" s="46" t="str">
        <f t="shared" ca="1" si="1"/>
        <v xml:space="preserve"> - </v>
      </c>
      <c r="K109" s="109"/>
    </row>
    <row r="110" spans="1:14" s="108" customFormat="1" ht="12.75" x14ac:dyDescent="0.2">
      <c r="A110" s="101"/>
      <c r="B110" s="102"/>
      <c r="C110" s="103"/>
      <c r="D110" s="104"/>
      <c r="E110" s="105"/>
      <c r="F110" s="103"/>
      <c r="G110" s="106"/>
      <c r="H110" s="106"/>
      <c r="I110" s="46" t="str">
        <f t="shared" ca="1" si="1"/>
        <v xml:space="preserve"> - </v>
      </c>
      <c r="K110" s="109"/>
    </row>
    <row r="111" spans="1:14" s="108" customFormat="1" x14ac:dyDescent="0.25">
      <c r="A111" s="101"/>
      <c r="B111" s="101"/>
      <c r="C111" s="103"/>
      <c r="D111" s="104"/>
      <c r="E111" s="105"/>
      <c r="F111" s="103"/>
      <c r="G111" s="106"/>
      <c r="H111" s="106"/>
      <c r="I111" s="46" t="str">
        <f t="shared" ca="1" si="1"/>
        <v xml:space="preserve"> - </v>
      </c>
      <c r="K111" s="109"/>
      <c r="N111" s="110"/>
    </row>
    <row r="112" spans="1:14" s="108" customFormat="1" x14ac:dyDescent="0.25">
      <c r="A112" s="101"/>
      <c r="B112" s="101"/>
      <c r="C112" s="103"/>
      <c r="D112" s="104"/>
      <c r="E112" s="105"/>
      <c r="F112" s="103"/>
      <c r="G112" s="106"/>
      <c r="H112" s="106"/>
      <c r="I112" s="46" t="str">
        <f t="shared" ca="1" si="1"/>
        <v xml:space="preserve"> - </v>
      </c>
      <c r="K112" s="109"/>
      <c r="N112" s="110"/>
    </row>
    <row r="113" spans="1:14" s="108" customFormat="1" x14ac:dyDescent="0.25">
      <c r="A113" s="101"/>
      <c r="B113" s="101"/>
      <c r="C113" s="111"/>
      <c r="D113" s="112"/>
      <c r="E113" s="113"/>
      <c r="F113" s="111"/>
      <c r="G113" s="114"/>
      <c r="H113" s="114"/>
      <c r="I113" s="46" t="str">
        <f t="shared" ca="1" si="1"/>
        <v xml:space="preserve"> - </v>
      </c>
      <c r="K113" s="109"/>
      <c r="N113" s="110"/>
    </row>
    <row r="114" spans="1:14" s="108" customFormat="1" x14ac:dyDescent="0.25">
      <c r="A114" s="101"/>
      <c r="B114" s="101"/>
      <c r="C114" s="111"/>
      <c r="D114" s="112"/>
      <c r="E114" s="113"/>
      <c r="F114" s="111"/>
      <c r="G114" s="114"/>
      <c r="H114" s="114"/>
      <c r="I114" s="46" t="str">
        <f t="shared" ca="1" si="1"/>
        <v xml:space="preserve"> - </v>
      </c>
      <c r="K114" s="109"/>
      <c r="N114" s="110"/>
    </row>
    <row r="115" spans="1:14" s="108" customFormat="1" ht="12.75" x14ac:dyDescent="0.2">
      <c r="A115" s="101"/>
      <c r="B115" s="101"/>
      <c r="C115" s="103"/>
      <c r="D115" s="104"/>
      <c r="E115" s="105"/>
      <c r="F115" s="103"/>
      <c r="G115" s="106"/>
      <c r="H115" s="106"/>
      <c r="I115" s="46" t="str">
        <f t="shared" ca="1" si="1"/>
        <v xml:space="preserve"> - </v>
      </c>
      <c r="K115" s="109"/>
    </row>
    <row r="116" spans="1:14" s="108" customFormat="1" x14ac:dyDescent="0.25">
      <c r="A116" s="101"/>
      <c r="B116" s="101"/>
      <c r="C116" s="111"/>
      <c r="D116" s="112"/>
      <c r="E116" s="113"/>
      <c r="F116" s="111"/>
      <c r="G116" s="114"/>
      <c r="H116" s="114"/>
      <c r="I116" s="46" t="str">
        <f t="shared" ca="1" si="1"/>
        <v xml:space="preserve"> - </v>
      </c>
      <c r="K116" s="109"/>
      <c r="N116" s="110"/>
    </row>
    <row r="117" spans="1:14" s="108" customFormat="1" x14ac:dyDescent="0.25">
      <c r="A117" s="101"/>
      <c r="B117" s="101"/>
      <c r="C117" s="111"/>
      <c r="D117" s="112"/>
      <c r="E117" s="113"/>
      <c r="F117" s="111"/>
      <c r="G117" s="114"/>
      <c r="H117" s="114"/>
      <c r="I117" s="46" t="str">
        <f t="shared" ca="1" si="1"/>
        <v xml:space="preserve"> - </v>
      </c>
      <c r="K117" s="109"/>
      <c r="N117" s="110"/>
    </row>
    <row r="118" spans="1:14" s="108" customFormat="1" x14ac:dyDescent="0.25">
      <c r="A118" s="101"/>
      <c r="B118" s="101"/>
      <c r="C118" s="111"/>
      <c r="D118" s="112"/>
      <c r="E118" s="113"/>
      <c r="F118" s="111"/>
      <c r="G118" s="114"/>
      <c r="H118" s="114"/>
      <c r="I118" s="46" t="str">
        <f t="shared" ca="1" si="1"/>
        <v xml:space="preserve"> - </v>
      </c>
      <c r="K118" s="109"/>
      <c r="N118" s="110"/>
    </row>
    <row r="119" spans="1:14" x14ac:dyDescent="0.25">
      <c r="A119" s="101"/>
      <c r="B119" s="56"/>
      <c r="C119" s="44"/>
      <c r="D119" s="51"/>
      <c r="E119" s="55"/>
      <c r="F119" s="44"/>
      <c r="G119" s="53"/>
      <c r="H119" s="53"/>
      <c r="I119" s="46" t="str">
        <f t="shared" ca="1" si="1"/>
        <v xml:space="preserve"> - </v>
      </c>
    </row>
    <row r="120" spans="1:14" x14ac:dyDescent="0.25">
      <c r="A120" s="101"/>
      <c r="B120" s="56"/>
      <c r="C120" s="44"/>
      <c r="D120" s="51"/>
      <c r="E120" s="55"/>
      <c r="F120" s="44"/>
      <c r="G120" s="53"/>
      <c r="H120" s="53"/>
      <c r="I120" s="46" t="str">
        <f t="shared" ca="1" si="1"/>
        <v xml:space="preserve"> - </v>
      </c>
    </row>
    <row r="121" spans="1:14" x14ac:dyDescent="0.25">
      <c r="A121" s="101"/>
      <c r="B121" s="56"/>
      <c r="C121" s="44"/>
      <c r="D121" s="51"/>
      <c r="E121" s="55"/>
      <c r="F121" s="44"/>
      <c r="G121" s="53"/>
      <c r="H121" s="53"/>
      <c r="I121" s="46" t="str">
        <f t="shared" ca="1" si="1"/>
        <v xml:space="preserve"> - </v>
      </c>
    </row>
    <row r="122" spans="1:14" x14ac:dyDescent="0.25">
      <c r="A122" s="101"/>
      <c r="B122" s="56"/>
      <c r="C122" s="44"/>
      <c r="D122" s="51"/>
      <c r="E122" s="55"/>
      <c r="F122" s="44"/>
      <c r="G122" s="53"/>
      <c r="H122" s="53"/>
      <c r="I122" s="46" t="str">
        <f t="shared" ca="1" si="1"/>
        <v xml:space="preserve"> - </v>
      </c>
    </row>
    <row r="123" spans="1:14" x14ac:dyDescent="0.25">
      <c r="A123" s="101"/>
      <c r="B123" s="56"/>
      <c r="C123" s="44"/>
      <c r="D123" s="51"/>
      <c r="E123" s="55"/>
      <c r="F123" s="44"/>
      <c r="G123" s="53"/>
      <c r="H123" s="53"/>
      <c r="I123" s="46" t="str">
        <f t="shared" ca="1" si="1"/>
        <v xml:space="preserve"> - </v>
      </c>
    </row>
    <row r="124" spans="1:14" x14ac:dyDescent="0.25">
      <c r="A124" s="101"/>
      <c r="B124" s="56"/>
      <c r="C124" s="44"/>
      <c r="D124" s="51"/>
      <c r="E124" s="55"/>
      <c r="F124" s="44"/>
      <c r="G124" s="53"/>
      <c r="H124" s="53"/>
      <c r="I124" s="46" t="str">
        <f t="shared" ca="1" si="1"/>
        <v xml:space="preserve"> - </v>
      </c>
    </row>
    <row r="125" spans="1:14" x14ac:dyDescent="0.25">
      <c r="A125" s="101"/>
      <c r="B125" s="56"/>
      <c r="C125" s="44"/>
      <c r="D125" s="51"/>
      <c r="E125" s="55"/>
      <c r="F125" s="44"/>
      <c r="G125" s="53"/>
      <c r="H125" s="53"/>
      <c r="I125" s="46" t="str">
        <f t="shared" ca="1" si="1"/>
        <v xml:space="preserve"> - </v>
      </c>
    </row>
    <row r="126" spans="1:14" x14ac:dyDescent="0.25">
      <c r="A126" s="101"/>
      <c r="B126" s="56"/>
      <c r="C126" s="44"/>
      <c r="D126" s="51"/>
      <c r="E126" s="55"/>
      <c r="F126" s="44"/>
      <c r="G126" s="53"/>
      <c r="H126" s="53"/>
      <c r="I126" s="46" t="str">
        <f t="shared" ca="1" si="1"/>
        <v xml:space="preserve"> - </v>
      </c>
    </row>
    <row r="127" spans="1:14" x14ac:dyDescent="0.25">
      <c r="A127" s="101"/>
      <c r="B127" s="56"/>
      <c r="C127" s="44"/>
      <c r="D127" s="51"/>
      <c r="E127" s="55"/>
      <c r="F127" s="44"/>
      <c r="G127" s="53"/>
      <c r="H127" s="53"/>
      <c r="I127" s="46" t="str">
        <f t="shared" ca="1" si="1"/>
        <v xml:space="preserve"> - </v>
      </c>
    </row>
    <row r="128" spans="1:14" ht="12.75" x14ac:dyDescent="0.2">
      <c r="A128" s="101"/>
      <c r="B128" s="56"/>
      <c r="C128" s="44"/>
      <c r="D128" s="51"/>
      <c r="E128" s="55"/>
      <c r="F128" s="44"/>
      <c r="G128" s="53"/>
      <c r="H128" s="53"/>
      <c r="I128" s="46" t="str">
        <f t="shared" ca="1" si="1"/>
        <v xml:space="preserve"> - </v>
      </c>
      <c r="K128" s="8"/>
      <c r="N128" s="8"/>
    </row>
    <row r="129" spans="1:14" ht="12.75" x14ac:dyDescent="0.2">
      <c r="A129" s="101"/>
      <c r="B129" s="56"/>
      <c r="C129" s="44"/>
      <c r="D129" s="51"/>
      <c r="E129" s="55"/>
      <c r="F129" s="44"/>
      <c r="G129" s="53"/>
      <c r="H129" s="53"/>
      <c r="I129" s="46" t="str">
        <f t="shared" ca="1" si="1"/>
        <v xml:space="preserve"> - </v>
      </c>
      <c r="K129" s="8"/>
      <c r="N129" s="8"/>
    </row>
    <row r="130" spans="1:14" ht="12.75" x14ac:dyDescent="0.2">
      <c r="A130" s="101"/>
      <c r="B130" s="56"/>
      <c r="C130" s="44"/>
      <c r="D130" s="51"/>
      <c r="E130" s="55"/>
      <c r="F130" s="44"/>
      <c r="G130" s="53"/>
      <c r="H130" s="53"/>
      <c r="I130" s="46" t="str">
        <f t="shared" ca="1" si="1"/>
        <v xml:space="preserve"> - </v>
      </c>
      <c r="K130" s="8"/>
      <c r="N130" s="8"/>
    </row>
    <row r="131" spans="1:14" ht="12.75" x14ac:dyDescent="0.2">
      <c r="A131" s="101"/>
      <c r="B131" s="56"/>
      <c r="C131" s="44"/>
      <c r="D131" s="51"/>
      <c r="E131" s="55"/>
      <c r="F131" s="44"/>
      <c r="G131" s="53"/>
      <c r="H131" s="53"/>
      <c r="I131" s="46" t="str">
        <f t="shared" ca="1" si="1"/>
        <v xml:space="preserve"> - </v>
      </c>
      <c r="K131" s="8"/>
      <c r="N131" s="8"/>
    </row>
    <row r="132" spans="1:14" ht="12.75" x14ac:dyDescent="0.2">
      <c r="A132" s="101"/>
      <c r="B132" s="56"/>
      <c r="C132" s="44"/>
      <c r="D132" s="51"/>
      <c r="E132" s="55"/>
      <c r="F132" s="44"/>
      <c r="G132" s="53"/>
      <c r="H132" s="53"/>
      <c r="I132" s="46" t="str">
        <f t="shared" ca="1" si="1"/>
        <v xml:space="preserve"> - </v>
      </c>
      <c r="K132" s="8"/>
      <c r="N132" s="8"/>
    </row>
    <row r="133" spans="1:14" ht="12.75" x14ac:dyDescent="0.2">
      <c r="A133" s="101"/>
      <c r="B133" s="56"/>
      <c r="C133" s="44"/>
      <c r="D133" s="51"/>
      <c r="E133" s="55"/>
      <c r="F133" s="44"/>
      <c r="G133" s="53"/>
      <c r="H133" s="53"/>
      <c r="I133" s="46" t="str">
        <f t="shared" ca="1" si="1"/>
        <v xml:space="preserve"> - </v>
      </c>
      <c r="K133" s="8"/>
      <c r="N133" s="8"/>
    </row>
    <row r="134" spans="1:14" ht="12.75" x14ac:dyDescent="0.2">
      <c r="A134" s="101"/>
      <c r="B134" s="56"/>
      <c r="C134" s="44"/>
      <c r="D134" s="51"/>
      <c r="E134" s="55"/>
      <c r="F134" s="44"/>
      <c r="G134" s="53"/>
      <c r="H134" s="53"/>
      <c r="I134" s="46" t="str">
        <f t="shared" ca="1" si="1"/>
        <v xml:space="preserve"> - </v>
      </c>
      <c r="K134" s="8"/>
      <c r="N134" s="8"/>
    </row>
    <row r="135" spans="1:14" ht="12.75" x14ac:dyDescent="0.2">
      <c r="A135" s="101"/>
      <c r="B135" s="56"/>
      <c r="C135" s="44"/>
      <c r="D135" s="51"/>
      <c r="E135" s="55"/>
      <c r="F135" s="44"/>
      <c r="G135" s="53"/>
      <c r="H135" s="53"/>
      <c r="I135" s="46" t="str">
        <f t="shared" ca="1" si="1"/>
        <v xml:space="preserve"> - </v>
      </c>
      <c r="K135" s="8"/>
      <c r="N135" s="8"/>
    </row>
    <row r="136" spans="1:14" ht="12.75" x14ac:dyDescent="0.2">
      <c r="A136" s="101"/>
      <c r="B136" s="56"/>
      <c r="C136" s="44"/>
      <c r="D136" s="51"/>
      <c r="E136" s="55"/>
      <c r="F136" s="44"/>
      <c r="G136" s="53"/>
      <c r="H136" s="53"/>
      <c r="I136" s="46" t="str">
        <f t="shared" ca="1" si="1"/>
        <v xml:space="preserve"> - </v>
      </c>
      <c r="K136" s="8"/>
      <c r="N136" s="8"/>
    </row>
    <row r="137" spans="1:14" ht="12.75" x14ac:dyDescent="0.2">
      <c r="A137" s="101"/>
      <c r="B137" s="56"/>
      <c r="C137" s="44"/>
      <c r="D137" s="51"/>
      <c r="E137" s="55"/>
      <c r="F137" s="44"/>
      <c r="G137" s="53"/>
      <c r="H137" s="53"/>
      <c r="I137" s="46" t="str">
        <f t="shared" ca="1" si="1"/>
        <v xml:space="preserve"> - </v>
      </c>
      <c r="K137" s="8"/>
      <c r="N137" s="8"/>
    </row>
    <row r="138" spans="1:14" ht="12.75" x14ac:dyDescent="0.2">
      <c r="A138" s="101"/>
      <c r="B138" s="56"/>
      <c r="C138" s="44"/>
      <c r="D138" s="51"/>
      <c r="E138" s="55"/>
      <c r="F138" s="44"/>
      <c r="G138" s="53"/>
      <c r="H138" s="53"/>
      <c r="I138" s="46" t="str">
        <f t="shared" ca="1" si="1"/>
        <v xml:space="preserve"> - </v>
      </c>
      <c r="K138" s="8"/>
      <c r="N138" s="8"/>
    </row>
    <row r="139" spans="1:14" ht="12.75" x14ac:dyDescent="0.2">
      <c r="A139" s="101"/>
      <c r="B139" s="56"/>
      <c r="C139" s="44"/>
      <c r="D139" s="51"/>
      <c r="E139" s="55"/>
      <c r="F139" s="44"/>
      <c r="G139" s="53"/>
      <c r="H139" s="53"/>
      <c r="I139" s="46" t="str">
        <f t="shared" ca="1" si="1"/>
        <v xml:space="preserve"> - </v>
      </c>
      <c r="K139" s="8"/>
      <c r="N139" s="8"/>
    </row>
    <row r="140" spans="1:14" ht="12.75" x14ac:dyDescent="0.2">
      <c r="A140" s="99"/>
      <c r="B140" s="56"/>
      <c r="C140" s="44"/>
      <c r="D140" s="51"/>
      <c r="E140" s="55"/>
      <c r="F140" s="44"/>
      <c r="G140" s="53"/>
      <c r="H140" s="53"/>
      <c r="I140" s="46" t="str">
        <f t="shared" ca="1" si="1"/>
        <v xml:space="preserve"> - </v>
      </c>
      <c r="K140" s="8"/>
      <c r="N140" s="8"/>
    </row>
    <row r="141" spans="1:14" ht="12.75" x14ac:dyDescent="0.2">
      <c r="A141" s="137"/>
      <c r="B141" s="138"/>
      <c r="C141" s="139"/>
      <c r="D141" s="140"/>
      <c r="E141" s="141"/>
      <c r="F141" s="139"/>
      <c r="G141" s="142"/>
      <c r="H141" s="142"/>
      <c r="I141" s="143"/>
      <c r="K141" s="8"/>
      <c r="N141" s="8"/>
    </row>
    <row r="142" spans="1:14" ht="12.75" x14ac:dyDescent="0.2">
      <c r="G142" s="9">
        <f>SUBTOTAL(9, G16:G141)</f>
        <v>689759.18576000014</v>
      </c>
      <c r="H142" s="9">
        <f>SUBTOTAL(9, H16:H110)</f>
        <v>2380000</v>
      </c>
      <c r="K142" s="8"/>
      <c r="N142" s="8"/>
    </row>
    <row r="143" spans="1:14" ht="12.75" x14ac:dyDescent="0.2">
      <c r="G143" s="9">
        <f>G142-H142</f>
        <v>-1690240.8142399997</v>
      </c>
      <c r="K143" s="8"/>
      <c r="N143" s="8"/>
    </row>
  </sheetData>
  <conditionalFormatting sqref="I15:I18 I20:I140">
    <cfRule type="cellIs" dxfId="94" priority="5" stopIfTrue="1" operator="lessThan">
      <formula>0</formula>
    </cfRule>
  </conditionalFormatting>
  <conditionalFormatting sqref="I3">
    <cfRule type="cellIs" dxfId="93" priority="3" stopIfTrue="1" operator="lessThan">
      <formula>0</formula>
    </cfRule>
  </conditionalFormatting>
  <conditionalFormatting sqref="I19">
    <cfRule type="cellIs" dxfId="92" priority="1" stopIfTrue="1" operator="lessThan">
      <formula>0</formula>
    </cfRule>
  </conditionalFormatting>
  <dataValidations count="5">
    <dataValidation type="list" allowBlank="1" showInputMessage="1" showErrorMessage="1" sqref="E75:E83 D33 E15 E93:E94 G75:G83 G93:G94 E90:E91 E45:E51 E53:E73 G60:G73">
      <formula1>categoryList</formula1>
    </dataValidation>
    <dataValidation type="list" allowBlank="1" showInputMessage="1" showErrorMessage="1" sqref="G33 F15:F107">
      <formula1>reconcileList</formula1>
    </dataValidation>
    <dataValidation type="list" allowBlank="1" showInputMessage="1" showErrorMessage="1" sqref="A15:B46 B47:B140 A48:A100">
      <formula1>dateList</formula1>
    </dataValidation>
    <dataValidation type="list" allowBlank="1" showInputMessage="1" showErrorMessage="1" sqref="C15:C28 C30:C32 C90:C91 C34:C54 C57:C68">
      <formula1>numList</formula1>
    </dataValidation>
    <dataValidation type="list" allowBlank="1" showInputMessage="1" showErrorMessage="1" sqref="D75 C33 D27:D32 D15 D90:D91 D34:D53 D56:D68">
      <formula1>payeeList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scale="75" fitToHeight="0" orientation="portrait" r:id="rId1"/>
  <headerFooter alignWithMargins="0">
    <oddFooter>&amp;L&amp;8Penang Global Tourism S/B
Bank Book 2015</oddFooter>
  </headerFooter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C8B041C1-1D45-49B1-9F1D-59FA2072564F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Symbols2" iconId="0"/>
              <x14:cfIcon iconSet="4RedToBlack" iconId="3"/>
              <x14:cfIcon iconSet="NoIcons" iconId="0"/>
            </x14:iconSet>
          </x14:cfRule>
          <xm:sqref>I3</xm:sqref>
        </x14:conditionalFormatting>
        <x14:conditionalFormatting xmlns:xm="http://schemas.microsoft.com/office/excel/2006/main">
          <x14:cfRule type="iconSet" priority="6" id="{E52A9582-7B0F-431A-B8A4-CB3C728EA3CA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I15:I18</xm:sqref>
        </x14:conditionalFormatting>
        <x14:conditionalFormatting xmlns:xm="http://schemas.microsoft.com/office/excel/2006/main">
          <x14:cfRule type="iconSet" priority="2" id="{18AAB4EE-7FDB-4177-AC5A-3C16933B8208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I19</xm:sqref>
        </x14:conditionalFormatting>
        <x14:conditionalFormatting xmlns:xm="http://schemas.microsoft.com/office/excel/2006/main">
          <x14:cfRule type="iconSet" priority="72" id="{17C209E4-4634-4D8C-B32F-198D15389F0E}">
            <x14:iconSet custom="1">
              <x14:cfvo type="percent">
                <xm:f>0</xm:f>
              </x14:cfvo>
              <x14:cfvo type="num">
                <xm:f>0</xm:f>
              </x14:cfvo>
              <x14:cfvo type="formula">
                <xm:f>$I$13</xm:f>
              </x14:cfvo>
              <x14:cfIcon iconSet="3TrafficLights1" iconId="0"/>
              <x14:cfIcon iconSet="3TrafficLights1" iconId="1"/>
              <x14:cfIcon iconSet="NoIcons" iconId="0"/>
            </x14:iconSet>
          </x14:cfRule>
          <xm:sqref>I20:I140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Apr!Print_Area</vt:lpstr>
      <vt:lpstr>Aug!Print_Area</vt:lpstr>
      <vt:lpstr>Dec!Print_Area</vt:lpstr>
      <vt:lpstr>Feb!Print_Area</vt:lpstr>
      <vt:lpstr>Jan!Print_Area</vt:lpstr>
      <vt:lpstr>July!Print_Area</vt:lpstr>
      <vt:lpstr>June!Print_Area</vt:lpstr>
      <vt:lpstr>Mar!Print_Area</vt:lpstr>
      <vt:lpstr>May!Print_Area</vt:lpstr>
      <vt:lpstr>Nov!Print_Area</vt:lpstr>
      <vt:lpstr>Oct!Print_Area</vt:lpstr>
      <vt:lpstr>Sept!Print_Area</vt:lpstr>
      <vt:lpstr>Apr!Print_Titles</vt:lpstr>
      <vt:lpstr>Aug!Print_Titles</vt:lpstr>
      <vt:lpstr>Dec!Print_Titles</vt:lpstr>
      <vt:lpstr>Feb!Print_Titles</vt:lpstr>
      <vt:lpstr>Jan!Print_Titles</vt:lpstr>
      <vt:lpstr>July!Print_Titles</vt:lpstr>
      <vt:lpstr>June!Print_Titles</vt:lpstr>
      <vt:lpstr>Mar!Print_Titles</vt:lpstr>
      <vt:lpstr>May!Print_Titles</vt:lpstr>
      <vt:lpstr>Nov!Print_Titles</vt:lpstr>
      <vt:lpstr>Oct!Print_Titles</vt:lpstr>
      <vt:lpstr>Sept!Print_Titles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2016-02-17T07:53:02Z</cp:lastPrinted>
  <dcterms:created xsi:type="dcterms:W3CDTF">2016-01-11T07:36:06Z</dcterms:created>
  <dcterms:modified xsi:type="dcterms:W3CDTF">2017-02-03T09:40:05Z</dcterms:modified>
</cp:coreProperties>
</file>