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xr:revisionPtr revIDLastSave="0" documentId="13_ncr:1_{2ED00BC8-8D55-4151-BBCD-93D459E630D6}" xr6:coauthVersionLast="40" xr6:coauthVersionMax="40" xr10:uidLastSave="{00000000-0000-0000-0000-000000000000}"/>
  <bookViews>
    <workbookView xWindow="-120" yWindow="-120" windowWidth="20730" windowHeight="11160" activeTab="11" xr2:uid="{00000000-000D-0000-FFFF-FFFF00000000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0" r:id="rId10"/>
    <sheet name="Nov" sheetId="11" r:id="rId11"/>
    <sheet name="Dec" sheetId="12" r:id="rId12"/>
  </sheets>
  <externalReferences>
    <externalReference r:id="rId13"/>
    <externalReference r:id="rId14"/>
  </externalReferences>
  <definedNames>
    <definedName name="_xlnm._FilterDatabase" localSheetId="3" hidden="1">Apr!$A$14:$I$18</definedName>
    <definedName name="_xlnm._FilterDatabase" localSheetId="7" hidden="1">Aug!$A$14:$I$19</definedName>
    <definedName name="_xlnm._FilterDatabase" localSheetId="11" hidden="1">Dec!$A$14:$I$25</definedName>
    <definedName name="_xlnm._FilterDatabase" localSheetId="1" hidden="1">Feb!$A$14:$I$18</definedName>
    <definedName name="_xlnm._FilterDatabase" localSheetId="0" hidden="1">Jan!$A$14:$I$18</definedName>
    <definedName name="_xlnm._FilterDatabase" localSheetId="6" hidden="1">July!$A$14:$I$20</definedName>
    <definedName name="_xlnm._FilterDatabase" localSheetId="5" hidden="1">June!$A$14:$I$20</definedName>
    <definedName name="_xlnm._FilterDatabase" localSheetId="2" hidden="1">Mar!$A$14:$I$18</definedName>
    <definedName name="_xlnm._FilterDatabase" localSheetId="4" hidden="1">May!$A$14:$I$18</definedName>
    <definedName name="_xlnm._FilterDatabase" localSheetId="10" hidden="1">Nov!$A$14:$I$24</definedName>
    <definedName name="_xlnm._FilterDatabase" localSheetId="9" hidden="1">Oct!$A$14:$I$23</definedName>
    <definedName name="_xlnm._FilterDatabase" localSheetId="8" hidden="1">Sept!$A$14:$I$22</definedName>
    <definedName name="categoryList">OFFSET([1]Settings!$A$1,1,0,SUMPRODUCT(MAX(([1]Settings!$A:$A&lt;&gt;"")*(ROW([1]Settings!$A:$A)))),1)</definedName>
    <definedName name="dateList">OFFSET([1]Settings!$E$1,1,0,SUMPRODUCT(MAX(([1]Settings!$E:$E&lt;&gt;"")*(ROW([1]Settings!$E:$E)))),1)</definedName>
    <definedName name="numList" localSheetId="3">OFFSET(Apr!$N$1,1,0,SUMPRODUCT(MAX((Apr!$N:$N&lt;&gt;"")*(ROW(Apr!$N:$N)))),1)</definedName>
    <definedName name="numList" localSheetId="7">OFFSET(Aug!#REF!,1,0,SUMPRODUCT(MAX((Aug!#REF!&lt;&gt;"")*(ROW(Aug!#REF!)))),1)</definedName>
    <definedName name="numList" localSheetId="11">OFFSET(Dec!#REF!,1,0,SUMPRODUCT(MAX((Dec!#REF!&lt;&gt;"")*(ROW(Dec!#REF!)))),1)</definedName>
    <definedName name="numList" localSheetId="1">OFFSET(Feb!$N$1,1,0,SUMPRODUCT(MAX((Feb!$N:$N&lt;&gt;"")*(ROW(Feb!$N:$N)))),1)</definedName>
    <definedName name="numList" localSheetId="0">OFFSET(Jan!$N$1,1,0,SUMPRODUCT(MAX((Jan!$N:$N&lt;&gt;"")*(ROW(Jan!$N:$N)))),1)</definedName>
    <definedName name="numList" localSheetId="6">OFFSET(July!#REF!,1,0,SUMPRODUCT(MAX((July!#REF!&lt;&gt;"")*(ROW(July!#REF!)))),1)</definedName>
    <definedName name="numList" localSheetId="5">OFFSET(June!#REF!,1,0,SUMPRODUCT(MAX((June!#REF!&lt;&gt;"")*(ROW(June!#REF!)))),1)</definedName>
    <definedName name="numList" localSheetId="2">OFFSET(Mar!$N$1,1,0,SUMPRODUCT(MAX((Mar!$N:$N&lt;&gt;"")*(ROW(Mar!$N:$N)))),1)</definedName>
    <definedName name="numList" localSheetId="4">OFFSET(May!#REF!,1,0,SUMPRODUCT(MAX((May!#REF!&lt;&gt;"")*(ROW(May!#REF!)))),1)</definedName>
    <definedName name="numList" localSheetId="10">OFFSET(Nov!#REF!,1,0,SUMPRODUCT(MAX((Nov!#REF!&lt;&gt;"")*(ROW(Nov!#REF!)))),1)</definedName>
    <definedName name="numList" localSheetId="9">OFFSET(Oct!#REF!,1,0,SUMPRODUCT(MAX((Oct!#REF!&lt;&gt;"")*(ROW(Oct!#REF!)))),1)</definedName>
    <definedName name="numList" localSheetId="8">OFFSET(Sept!#REF!,1,0,SUMPRODUCT(MAX((Sept!#REF!&lt;&gt;"")*(ROW(Sept!#REF!)))),1)</definedName>
    <definedName name="numList">OFFSET([1]Jan!$N$1,1,0,SUMPRODUCT(MAX(([1]Jan!$N:$N&lt;&gt;"")*(ROW([1]Jan!$N:$N)))),1)</definedName>
    <definedName name="payeeList">OFFSET([1]Settings!$C$1,1,0,SUMPRODUCT(MAX(([1]Settings!$C:$C&lt;&gt;"")*(ROW([1]Settings!$C:$C)))),1)</definedName>
    <definedName name="_xlnm.Print_Area" localSheetId="3">Apr!$A$1:$I$245</definedName>
    <definedName name="_xlnm.Print_Area" localSheetId="7">Aug!$A$1:$I$270</definedName>
    <definedName name="_xlnm.Print_Area" localSheetId="11">Dec!$A$1:$I$306</definedName>
    <definedName name="_xlnm.Print_Area" localSheetId="1">Feb!$A$1:$I$263</definedName>
    <definedName name="_xlnm.Print_Area" localSheetId="0">Jan!$A$1:$I$248</definedName>
    <definedName name="_xlnm.Print_Area" localSheetId="6">July!$A$1:$I$262</definedName>
    <definedName name="_xlnm.Print_Area" localSheetId="5">June!$A$1:$I$256</definedName>
    <definedName name="_xlnm.Print_Area" localSheetId="2">Mar!$A$1:$I$269</definedName>
    <definedName name="_xlnm.Print_Area" localSheetId="4">May!$A$1:$I$257</definedName>
    <definedName name="_xlnm.Print_Area" localSheetId="10">Nov!$A$1:$I$274</definedName>
    <definedName name="_xlnm.Print_Area" localSheetId="9">Oct!$A$1:$I$269</definedName>
    <definedName name="_xlnm.Print_Area" localSheetId="8">Sept!$A$1:$I$261</definedName>
    <definedName name="_xlnm.Print_Titles" localSheetId="3">Apr!$14:$14</definedName>
    <definedName name="_xlnm.Print_Titles" localSheetId="7">Aug!$14:$14</definedName>
    <definedName name="_xlnm.Print_Titles" localSheetId="11">Dec!$14:$14</definedName>
    <definedName name="_xlnm.Print_Titles" localSheetId="1">Feb!$14:$14</definedName>
    <definedName name="_xlnm.Print_Titles" localSheetId="0">Jan!$14:$14</definedName>
    <definedName name="_xlnm.Print_Titles" localSheetId="6">July!$14:$14</definedName>
    <definedName name="_xlnm.Print_Titles" localSheetId="5">June!$14:$14</definedName>
    <definedName name="_xlnm.Print_Titles" localSheetId="2">Mar!$14:$14</definedName>
    <definedName name="_xlnm.Print_Titles" localSheetId="4">May!$14:$14</definedName>
    <definedName name="_xlnm.Print_Titles" localSheetId="10">Nov!$14:$14</definedName>
    <definedName name="_xlnm.Print_Titles" localSheetId="9">Oct!$14:$14</definedName>
    <definedName name="_xlnm.Print_Titles" localSheetId="8">Sept!$14:$14</definedName>
    <definedName name="reconcileList">OFFSET([1]Settings!$G$1,1,0,SUMPRODUCT(MAX(([1]Settings!$G:$G&lt;&gt;"")*(ROW([1]Settings!$G:$G)))),1)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8" i="12" l="1"/>
  <c r="I139" i="12"/>
  <c r="I140" i="12"/>
  <c r="I141" i="12"/>
  <c r="I142" i="12"/>
  <c r="I143" i="12"/>
  <c r="I144" i="12"/>
  <c r="I145" i="12"/>
  <c r="I146" i="12"/>
  <c r="I147" i="12"/>
  <c r="I148" i="12"/>
  <c r="I149" i="12"/>
  <c r="I150" i="12" l="1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110" i="11" l="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G62" i="11" l="1"/>
  <c r="G317" i="12" l="1"/>
  <c r="H310" i="12"/>
  <c r="G310" i="12"/>
  <c r="I4" i="12"/>
  <c r="G311" i="12" l="1"/>
  <c r="G285" i="11"/>
  <c r="H278" i="11"/>
  <c r="G278" i="11"/>
  <c r="I4" i="11"/>
  <c r="G279" i="11" l="1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G280" i="10" l="1"/>
  <c r="H273" i="10"/>
  <c r="G273" i="10"/>
  <c r="I4" i="10"/>
  <c r="G274" i="10" l="1"/>
  <c r="I106" i="9"/>
  <c r="I107" i="9"/>
  <c r="I130" i="8" l="1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G92" i="8" l="1"/>
  <c r="I140" i="7" l="1"/>
  <c r="I133" i="6" l="1"/>
  <c r="G272" i="9" l="1"/>
  <c r="H265" i="9"/>
  <c r="G265" i="9"/>
  <c r="I263" i="9"/>
  <c r="I262" i="9"/>
  <c r="I261" i="9"/>
  <c r="I260" i="9"/>
  <c r="I259" i="9"/>
  <c r="I258" i="9"/>
  <c r="I257" i="9"/>
  <c r="I256" i="9"/>
  <c r="I255" i="9"/>
  <c r="I254" i="9"/>
  <c r="I253" i="9"/>
  <c r="I252" i="9"/>
  <c r="I251" i="9"/>
  <c r="I250" i="9"/>
  <c r="I249" i="9"/>
  <c r="I248" i="9"/>
  <c r="I247" i="9"/>
  <c r="I246" i="9"/>
  <c r="I245" i="9"/>
  <c r="I244" i="9"/>
  <c r="I243" i="9"/>
  <c r="I242" i="9"/>
  <c r="I241" i="9"/>
  <c r="I240" i="9"/>
  <c r="I239" i="9"/>
  <c r="I238" i="9"/>
  <c r="I237" i="9"/>
  <c r="I236" i="9"/>
  <c r="I235" i="9"/>
  <c r="I234" i="9"/>
  <c r="I233" i="9"/>
  <c r="I232" i="9"/>
  <c r="I231" i="9"/>
  <c r="I230" i="9"/>
  <c r="I229" i="9"/>
  <c r="I228" i="9"/>
  <c r="I227" i="9"/>
  <c r="I226" i="9"/>
  <c r="I225" i="9"/>
  <c r="I224" i="9"/>
  <c r="I223" i="9"/>
  <c r="I222" i="9"/>
  <c r="I221" i="9"/>
  <c r="I220" i="9"/>
  <c r="I219" i="9"/>
  <c r="I218" i="9"/>
  <c r="I217" i="9"/>
  <c r="I216" i="9"/>
  <c r="I215" i="9"/>
  <c r="I214" i="9"/>
  <c r="I213" i="9"/>
  <c r="I212" i="9"/>
  <c r="I211" i="9"/>
  <c r="I210" i="9"/>
  <c r="I209" i="9"/>
  <c r="I208" i="9"/>
  <c r="I207" i="9"/>
  <c r="I206" i="9"/>
  <c r="I205" i="9"/>
  <c r="I204" i="9"/>
  <c r="I203" i="9"/>
  <c r="I202" i="9"/>
  <c r="I201" i="9"/>
  <c r="I200" i="9"/>
  <c r="I199" i="9"/>
  <c r="I198" i="9"/>
  <c r="I197" i="9"/>
  <c r="I196" i="9"/>
  <c r="I195" i="9"/>
  <c r="I194" i="9"/>
  <c r="I193" i="9"/>
  <c r="I192" i="9"/>
  <c r="I191" i="9"/>
  <c r="I190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I175" i="9"/>
  <c r="I174" i="9"/>
  <c r="I173" i="9"/>
  <c r="I172" i="9"/>
  <c r="I171" i="9"/>
  <c r="I170" i="9"/>
  <c r="I169" i="9"/>
  <c r="I168" i="9"/>
  <c r="I167" i="9"/>
  <c r="I166" i="9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20" i="9"/>
  <c r="I4" i="9"/>
  <c r="G266" i="9" l="1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G281" i="8" l="1"/>
  <c r="H274" i="8"/>
  <c r="G274" i="8"/>
  <c r="I4" i="8"/>
  <c r="G275" i="8" l="1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G273" i="7" l="1"/>
  <c r="H266" i="7"/>
  <c r="G266" i="7"/>
  <c r="I4" i="7"/>
  <c r="G267" i="7" l="1"/>
  <c r="G267" i="6" l="1"/>
  <c r="H260" i="6"/>
  <c r="G260" i="6"/>
  <c r="I4" i="6"/>
  <c r="G261" i="6" l="1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144" i="4" l="1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G261" i="5" l="1"/>
  <c r="G268" i="5"/>
  <c r="H261" i="5"/>
  <c r="I4" i="5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G262" i="5" l="1"/>
  <c r="G256" i="4" l="1"/>
  <c r="G249" i="4"/>
  <c r="I4" i="4"/>
  <c r="N3" i="4"/>
  <c r="N4" i="4" s="1"/>
  <c r="N5" i="4" s="1"/>
  <c r="N6" i="4" s="1"/>
  <c r="N7" i="4" s="1"/>
  <c r="G280" i="3" l="1"/>
  <c r="H273" i="3"/>
  <c r="G273" i="3"/>
  <c r="I4" i="3"/>
  <c r="N3" i="3"/>
  <c r="N4" i="3" s="1"/>
  <c r="N5" i="3" s="1"/>
  <c r="N6" i="3" s="1"/>
  <c r="N7" i="3" s="1"/>
  <c r="G274" i="3" l="1"/>
  <c r="I146" i="2" l="1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15" i="1" l="1"/>
  <c r="G113" i="2" l="1"/>
  <c r="G274" i="2" l="1"/>
  <c r="H267" i="2"/>
  <c r="G267" i="2"/>
  <c r="I4" i="2"/>
  <c r="N3" i="2"/>
  <c r="N4" i="2" s="1"/>
  <c r="N5" i="2" s="1"/>
  <c r="N6" i="2" s="1"/>
  <c r="N7" i="2" s="1"/>
  <c r="G268" i="2" l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G259" i="1" l="1"/>
  <c r="H252" i="1"/>
  <c r="G252" i="1"/>
  <c r="I4" i="1"/>
  <c r="N3" i="1"/>
  <c r="N4" i="1" s="1"/>
  <c r="N5" i="1" s="1"/>
  <c r="N6" i="1" s="1"/>
  <c r="N7" i="1" s="1"/>
  <c r="G253" i="1" l="1"/>
  <c r="I16" i="1" l="1"/>
  <c r="I17" i="1" s="1"/>
  <c r="I18" i="1" s="1"/>
  <c r="I19" i="1" s="1"/>
  <c r="I20" i="1" s="1"/>
  <c r="I21" i="1" l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l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5" i="2" l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l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3" i="1"/>
  <c r="I114" i="2" l="1"/>
  <c r="I115" i="2" s="1"/>
  <c r="I116" i="2" s="1"/>
  <c r="I117" i="2" s="1"/>
  <c r="I118" i="2" l="1"/>
  <c r="I119" i="2" s="1"/>
  <c r="I120" i="2" s="1"/>
  <c r="I121" i="2" s="1"/>
  <c r="I122" i="2" l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l="1"/>
  <c r="I142" i="2" s="1"/>
  <c r="I143" i="2" s="1"/>
  <c r="I144" i="2" l="1"/>
  <c r="I145" i="2" l="1"/>
  <c r="I3" i="2" l="1"/>
  <c r="I15" i="3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l="1"/>
  <c r="I51" i="3" s="1"/>
  <c r="I52" i="3" l="1"/>
  <c r="I53" i="3" l="1"/>
  <c r="I54" i="3" l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l="1"/>
  <c r="I93" i="3" s="1"/>
  <c r="I94" i="3" s="1"/>
  <c r="I95" i="3" s="1"/>
  <c r="I96" i="3" s="1"/>
  <c r="I97" i="3" s="1"/>
  <c r="I98" i="3" s="1"/>
  <c r="I99" i="3" s="1"/>
  <c r="I100" i="3" l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112" i="3" s="1"/>
  <c r="I113" i="3" s="1"/>
  <c r="I114" i="3" s="1"/>
  <c r="I115" i="3" s="1"/>
  <c r="I116" i="3" s="1"/>
  <c r="I117" i="3" s="1"/>
  <c r="I118" i="3" s="1"/>
  <c r="I119" i="3" s="1"/>
  <c r="I120" i="3" s="1"/>
  <c r="I121" i="3" s="1"/>
  <c r="I122" i="3" s="1"/>
  <c r="I123" i="3" s="1"/>
  <c r="I124" i="3" s="1"/>
  <c r="I125" i="3" s="1"/>
  <c r="I126" i="3" s="1"/>
  <c r="I127" i="3" s="1"/>
  <c r="I128" i="3" s="1"/>
  <c r="I129" i="3" s="1"/>
  <c r="I130" i="3" s="1"/>
  <c r="I131" i="3" s="1"/>
  <c r="I132" i="3" s="1"/>
  <c r="I133" i="3" s="1"/>
  <c r="I134" i="3" s="1"/>
  <c r="I135" i="3" s="1"/>
  <c r="I136" i="3" s="1"/>
  <c r="I137" i="3" s="1"/>
  <c r="I138" i="3" s="1"/>
  <c r="I3" i="3" l="1"/>
  <c r="I15" i="4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57" i="4" s="1"/>
  <c r="I58" i="4" s="1"/>
  <c r="I59" i="4" s="1"/>
  <c r="I60" i="4" s="1"/>
  <c r="I61" i="4" s="1"/>
  <c r="I62" i="4" s="1"/>
  <c r="I63" i="4" s="1"/>
  <c r="I64" i="4" s="1"/>
  <c r="I65" i="4" s="1"/>
  <c r="I66" i="4" s="1"/>
  <c r="I67" i="4" s="1"/>
  <c r="I68" i="4" s="1"/>
  <c r="I69" i="4" s="1"/>
  <c r="I70" i="4" s="1"/>
  <c r="I71" i="4" s="1"/>
  <c r="I72" i="4" s="1"/>
  <c r="I73" i="4" s="1"/>
  <c r="I74" i="4" s="1"/>
  <c r="I75" i="4" s="1"/>
  <c r="I76" i="4" s="1"/>
  <c r="I77" i="4" s="1"/>
  <c r="I78" i="4" s="1"/>
  <c r="I79" i="4" s="1"/>
  <c r="I80" i="4" s="1"/>
  <c r="I81" i="4" s="1"/>
  <c r="I82" i="4" s="1"/>
  <c r="I83" i="4" s="1"/>
  <c r="I84" i="4" s="1"/>
  <c r="I85" i="4" s="1"/>
  <c r="I86" i="4" s="1"/>
  <c r="I87" i="4" s="1"/>
  <c r="I88" i="4" s="1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s="1"/>
  <c r="I101" i="4" s="1"/>
  <c r="I102" i="4" s="1"/>
  <c r="I103" i="4" s="1"/>
  <c r="I104" i="4" s="1"/>
  <c r="I105" i="4" s="1"/>
  <c r="I106" i="4" s="1"/>
  <c r="I107" i="4" s="1"/>
  <c r="I108" i="4" s="1"/>
  <c r="I109" i="4" s="1"/>
  <c r="I110" i="4" s="1"/>
  <c r="I111" i="4" s="1"/>
  <c r="I112" i="4" s="1"/>
  <c r="I113" i="4" s="1"/>
  <c r="I114" i="4" s="1"/>
  <c r="I115" i="4" s="1"/>
  <c r="I116" i="4" s="1"/>
  <c r="I117" i="4" s="1"/>
  <c r="I118" i="4" s="1"/>
  <c r="I119" i="4" s="1"/>
  <c r="I120" i="4" s="1"/>
  <c r="I121" i="4" s="1"/>
  <c r="I122" i="4" s="1"/>
  <c r="I123" i="4" s="1"/>
  <c r="I124" i="4" s="1"/>
  <c r="I125" i="4" s="1"/>
  <c r="I126" i="4" s="1"/>
  <c r="I127" i="4" s="1"/>
  <c r="I128" i="4" s="1"/>
  <c r="I129" i="4" s="1"/>
  <c r="I130" i="4" s="1"/>
  <c r="I131" i="4" s="1"/>
  <c r="I132" i="4" s="1"/>
  <c r="I133" i="4" s="1"/>
  <c r="I134" i="4" s="1"/>
  <c r="I135" i="4" s="1"/>
  <c r="I136" i="4" s="1"/>
  <c r="I137" i="4" s="1"/>
  <c r="I138" i="4" s="1"/>
  <c r="I139" i="4" s="1"/>
  <c r="I140" i="4" s="1"/>
  <c r="I141" i="4" s="1"/>
  <c r="I142" i="4" s="1"/>
  <c r="I143" i="4" s="1"/>
  <c r="I15" i="5" l="1"/>
  <c r="H249" i="4"/>
  <c r="G250" i="4" s="1"/>
  <c r="I16" i="5" l="1"/>
  <c r="I3" i="4"/>
  <c r="I17" i="5" l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l="1"/>
  <c r="I60" i="5" s="1"/>
  <c r="I61" i="5" s="1"/>
  <c r="I62" i="5" s="1"/>
  <c r="I63" i="5" s="1"/>
  <c r="I64" i="5" s="1"/>
  <c r="I65" i="5" s="1"/>
  <c r="I66" i="5" s="1"/>
  <c r="I67" i="5" l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I81" i="5" s="1"/>
  <c r="I82" i="5" l="1"/>
  <c r="I83" i="5" s="1"/>
  <c r="I84" i="5" s="1"/>
  <c r="I85" i="5" s="1"/>
  <c r="I86" i="5" s="1"/>
  <c r="I87" i="5" s="1"/>
  <c r="I15" i="6" s="1"/>
  <c r="I16" i="6" l="1"/>
  <c r="I17" i="6" s="1"/>
  <c r="I18" i="6" s="1"/>
  <c r="I19" i="6" s="1"/>
  <c r="I20" i="6" s="1"/>
  <c r="I21" i="6" s="1"/>
  <c r="I22" i="6" s="1"/>
  <c r="I23" i="6" s="1"/>
  <c r="I24" i="6" s="1"/>
  <c r="I25" i="6" s="1"/>
  <c r="I26" i="6" s="1"/>
  <c r="I27" i="6" s="1"/>
  <c r="I28" i="6" s="1"/>
  <c r="I29" i="6" s="1"/>
  <c r="I30" i="6" s="1"/>
  <c r="I31" i="6" s="1"/>
  <c r="I32" i="6" s="1"/>
  <c r="I33" i="6" s="1"/>
  <c r="I34" i="6" s="1"/>
  <c r="I35" i="6" s="1"/>
  <c r="I36" i="6" s="1"/>
  <c r="I37" i="6" s="1"/>
  <c r="I38" i="6" s="1"/>
  <c r="I39" i="6" s="1"/>
  <c r="I40" i="6" s="1"/>
  <c r="I41" i="6" s="1"/>
  <c r="I42" i="6" s="1"/>
  <c r="I43" i="6" s="1"/>
  <c r="I44" i="6" s="1"/>
  <c r="I45" i="6" s="1"/>
  <c r="I46" i="6" s="1"/>
  <c r="I47" i="6" s="1"/>
  <c r="I48" i="6" s="1"/>
  <c r="I49" i="6" s="1"/>
  <c r="I50" i="6" s="1"/>
  <c r="I51" i="6" s="1"/>
  <c r="I52" i="6" s="1"/>
  <c r="I53" i="6" s="1"/>
  <c r="I54" i="6" s="1"/>
  <c r="I55" i="6" s="1"/>
  <c r="I56" i="6" s="1"/>
  <c r="I57" i="6" s="1"/>
  <c r="I58" i="6" s="1"/>
  <c r="I59" i="6" s="1"/>
  <c r="I60" i="6" s="1"/>
  <c r="I61" i="6" s="1"/>
  <c r="I62" i="6" s="1"/>
  <c r="I63" i="6" s="1"/>
  <c r="I64" i="6" s="1"/>
  <c r="I65" i="6" s="1"/>
  <c r="I66" i="6" s="1"/>
  <c r="I67" i="6" s="1"/>
  <c r="I68" i="6" s="1"/>
  <c r="I69" i="6" s="1"/>
  <c r="I70" i="6" s="1"/>
  <c r="I71" i="6" s="1"/>
  <c r="I72" i="6" s="1"/>
  <c r="I73" i="6" s="1"/>
  <c r="I74" i="6" s="1"/>
  <c r="I75" i="6" s="1"/>
  <c r="I76" i="6" s="1"/>
  <c r="I77" i="6" s="1"/>
  <c r="I78" i="6" s="1"/>
  <c r="I79" i="6" s="1"/>
  <c r="I80" i="6" s="1"/>
  <c r="I81" i="6" s="1"/>
  <c r="I82" i="6" s="1"/>
  <c r="I83" i="6" s="1"/>
  <c r="I84" i="6" s="1"/>
  <c r="I85" i="6" s="1"/>
  <c r="I86" i="6" s="1"/>
  <c r="I87" i="6" s="1"/>
  <c r="I88" i="6" s="1"/>
  <c r="I89" i="6" s="1"/>
  <c r="I90" i="6" s="1"/>
  <c r="I91" i="6" s="1"/>
  <c r="I92" i="6" s="1"/>
  <c r="I93" i="6" s="1"/>
  <c r="I94" i="6" s="1"/>
  <c r="I95" i="6" s="1"/>
  <c r="I96" i="6" s="1"/>
  <c r="I97" i="6" s="1"/>
  <c r="I98" i="6" s="1"/>
  <c r="I99" i="6" s="1"/>
  <c r="I100" i="6" s="1"/>
  <c r="I101" i="6" s="1"/>
  <c r="I102" i="6" s="1"/>
  <c r="I103" i="6" s="1"/>
  <c r="I104" i="6" s="1"/>
  <c r="I105" i="6" s="1"/>
  <c r="I106" i="6" s="1"/>
  <c r="I107" i="6" s="1"/>
  <c r="I108" i="6" s="1"/>
  <c r="I109" i="6" s="1"/>
  <c r="I110" i="6" s="1"/>
  <c r="I111" i="6" s="1"/>
  <c r="I112" i="6" s="1"/>
  <c r="I113" i="6" s="1"/>
  <c r="I114" i="6" s="1"/>
  <c r="I115" i="6" s="1"/>
  <c r="I116" i="6" s="1"/>
  <c r="I117" i="6" s="1"/>
  <c r="I118" i="6" s="1"/>
  <c r="I119" i="6" s="1"/>
  <c r="I120" i="6" s="1"/>
  <c r="I121" i="6" s="1"/>
  <c r="I122" i="6" s="1"/>
  <c r="I123" i="6" s="1"/>
  <c r="I124" i="6" s="1"/>
  <c r="I125" i="6" s="1"/>
  <c r="I126" i="6" s="1"/>
  <c r="I127" i="6" s="1"/>
  <c r="I128" i="6" s="1"/>
  <c r="I129" i="6" s="1"/>
  <c r="I130" i="6" s="1"/>
  <c r="I131" i="6" s="1"/>
  <c r="I132" i="6" s="1"/>
  <c r="I15" i="7" s="1"/>
  <c r="I3" i="5"/>
  <c r="L133" i="6" l="1"/>
  <c r="I3" i="6" l="1"/>
  <c r="I16" i="7"/>
  <c r="I17" i="7" s="1"/>
  <c r="I18" i="7" s="1"/>
  <c r="I19" i="7" s="1"/>
  <c r="I20" i="7" s="1"/>
  <c r="I21" i="7" s="1"/>
  <c r="I22" i="7" s="1"/>
  <c r="I23" i="7" l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39" i="7" s="1"/>
  <c r="I40" i="7" s="1"/>
  <c r="I41" i="7" s="1"/>
  <c r="I42" i="7" s="1"/>
  <c r="I43" i="7" s="1"/>
  <c r="I44" i="7" s="1"/>
  <c r="I45" i="7" s="1"/>
  <c r="I46" i="7" s="1"/>
  <c r="I47" i="7" s="1"/>
  <c r="I48" i="7" s="1"/>
  <c r="I49" i="7" s="1"/>
  <c r="I50" i="7" s="1"/>
  <c r="I51" i="7" s="1"/>
  <c r="I52" i="7" s="1"/>
  <c r="I53" i="7" s="1"/>
  <c r="I54" i="7" s="1"/>
  <c r="I55" i="7" s="1"/>
  <c r="I56" i="7" s="1"/>
  <c r="I57" i="7" s="1"/>
  <c r="I58" i="7" s="1"/>
  <c r="I59" i="7" s="1"/>
  <c r="I60" i="7" s="1"/>
  <c r="I61" i="7" s="1"/>
  <c r="I62" i="7" s="1"/>
  <c r="I63" i="7" s="1"/>
  <c r="I64" i="7" s="1"/>
  <c r="I65" i="7" s="1"/>
  <c r="I66" i="7" s="1"/>
  <c r="I67" i="7" s="1"/>
  <c r="I68" i="7" s="1"/>
  <c r="I69" i="7" s="1"/>
  <c r="I70" i="7" s="1"/>
  <c r="I71" i="7" s="1"/>
  <c r="I72" i="7" s="1"/>
  <c r="I73" i="7" s="1"/>
  <c r="I74" i="7" s="1"/>
  <c r="I75" i="7" s="1"/>
  <c r="I76" i="7" s="1"/>
  <c r="I77" i="7" s="1"/>
  <c r="I78" i="7" s="1"/>
  <c r="I79" i="7" s="1"/>
  <c r="I80" i="7" s="1"/>
  <c r="I81" i="7" s="1"/>
  <c r="I82" i="7" s="1"/>
  <c r="I83" i="7" s="1"/>
  <c r="I84" i="7" s="1"/>
  <c r="I85" i="7" s="1"/>
  <c r="I86" i="7" s="1"/>
  <c r="I87" i="7" s="1"/>
  <c r="I88" i="7" s="1"/>
  <c r="I89" i="7" s="1"/>
  <c r="I90" i="7" s="1"/>
  <c r="I91" i="7" s="1"/>
  <c r="I92" i="7" s="1"/>
  <c r="I93" i="7" s="1"/>
  <c r="I94" i="7" s="1"/>
  <c r="I95" i="7" s="1"/>
  <c r="I96" i="7" s="1"/>
  <c r="I97" i="7" s="1"/>
  <c r="I98" i="7" s="1"/>
  <c r="I99" i="7" s="1"/>
  <c r="I100" i="7" s="1"/>
  <c r="I101" i="7" s="1"/>
  <c r="I102" i="7" s="1"/>
  <c r="I103" i="7" s="1"/>
  <c r="I104" i="7" s="1"/>
  <c r="I105" i="7" s="1"/>
  <c r="I106" i="7" s="1"/>
  <c r="I107" i="7" s="1"/>
  <c r="I108" i="7" s="1"/>
  <c r="I109" i="7" l="1"/>
  <c r="I110" i="7" s="1"/>
  <c r="I111" i="7" s="1"/>
  <c r="I112" i="7" s="1"/>
  <c r="I113" i="7" s="1"/>
  <c r="I114" i="7" s="1"/>
  <c r="I115" i="7" s="1"/>
  <c r="I116" i="7" s="1"/>
  <c r="I117" i="7" s="1"/>
  <c r="I118" i="7" s="1"/>
  <c r="I119" i="7" s="1"/>
  <c r="I120" i="7" s="1"/>
  <c r="I121" i="7" s="1"/>
  <c r="I122" i="7" s="1"/>
  <c r="I123" i="7" s="1"/>
  <c r="I124" i="7" s="1"/>
  <c r="I125" i="7" s="1"/>
  <c r="I126" i="7" l="1"/>
  <c r="I127" i="7" s="1"/>
  <c r="I128" i="7" s="1"/>
  <c r="I129" i="7" s="1"/>
  <c r="I130" i="7" s="1"/>
  <c r="I131" i="7" s="1"/>
  <c r="I132" i="7" l="1"/>
  <c r="I133" i="7" s="1"/>
  <c r="I134" i="7" s="1"/>
  <c r="I135" i="7" s="1"/>
  <c r="I136" i="7" s="1"/>
  <c r="I137" i="7" s="1"/>
  <c r="I138" i="7" s="1"/>
  <c r="I139" i="7" s="1"/>
  <c r="I15" i="8" l="1"/>
  <c r="I16" i="8" s="1"/>
  <c r="I17" i="8" s="1"/>
  <c r="I18" i="8" s="1"/>
  <c r="I19" i="8" s="1"/>
  <c r="I20" i="8" s="1"/>
  <c r="I21" i="8" s="1"/>
  <c r="I22" i="8" s="1"/>
  <c r="I23" i="8" s="1"/>
  <c r="I24" i="8" s="1"/>
  <c r="I25" i="8" s="1"/>
  <c r="I26" i="8" s="1"/>
  <c r="I27" i="8" s="1"/>
  <c r="I28" i="8" s="1"/>
  <c r="I29" i="8" s="1"/>
  <c r="I30" i="8" s="1"/>
  <c r="I31" i="8" s="1"/>
  <c r="I32" i="8" s="1"/>
  <c r="I33" i="8" s="1"/>
  <c r="I34" i="8" s="1"/>
  <c r="I35" i="8" s="1"/>
  <c r="I36" i="8" s="1"/>
  <c r="I37" i="8" s="1"/>
  <c r="I38" i="8" s="1"/>
  <c r="I39" i="8" s="1"/>
  <c r="I40" i="8" s="1"/>
  <c r="I3" i="7"/>
  <c r="I41" i="8" l="1"/>
  <c r="I42" i="8" s="1"/>
  <c r="I43" i="8" s="1"/>
  <c r="I44" i="8" s="1"/>
  <c r="I45" i="8" s="1"/>
  <c r="I46" i="8" s="1"/>
  <c r="I47" i="8" s="1"/>
  <c r="I48" i="8" s="1"/>
  <c r="I49" i="8" s="1"/>
  <c r="I50" i="8" s="1"/>
  <c r="I51" i="8" s="1"/>
  <c r="I52" i="8" s="1"/>
  <c r="I53" i="8" s="1"/>
  <c r="I54" i="8" s="1"/>
  <c r="I55" i="8" s="1"/>
  <c r="I56" i="8" s="1"/>
  <c r="I57" i="8" s="1"/>
  <c r="I58" i="8" s="1"/>
  <c r="I59" i="8" s="1"/>
  <c r="I60" i="8" s="1"/>
  <c r="I61" i="8" s="1"/>
  <c r="I62" i="8" s="1"/>
  <c r="I63" i="8" s="1"/>
  <c r="I64" i="8" s="1"/>
  <c r="I65" i="8" s="1"/>
  <c r="I66" i="8" s="1"/>
  <c r="I67" i="8" s="1"/>
  <c r="I68" i="8" s="1"/>
  <c r="I69" i="8" s="1"/>
  <c r="I70" i="8" s="1"/>
  <c r="I71" i="8" s="1"/>
  <c r="I72" i="8" s="1"/>
  <c r="I73" i="8" s="1"/>
  <c r="I74" i="8" s="1"/>
  <c r="I75" i="8" s="1"/>
  <c r="I76" i="8" s="1"/>
  <c r="I77" i="8" s="1"/>
  <c r="I78" i="8" s="1"/>
  <c r="I79" i="8" s="1"/>
  <c r="I80" i="8" s="1"/>
  <c r="I81" i="8" s="1"/>
  <c r="I82" i="8" s="1"/>
  <c r="I83" i="8" s="1"/>
  <c r="I84" i="8" s="1"/>
  <c r="I85" i="8" s="1"/>
  <c r="I86" i="8" s="1"/>
  <c r="I87" i="8" s="1"/>
  <c r="I88" i="8" s="1"/>
  <c r="I89" i="8" s="1"/>
  <c r="I90" i="8" s="1"/>
  <c r="I91" i="8" s="1"/>
  <c r="I92" i="8" s="1"/>
  <c r="I93" i="8" s="1"/>
  <c r="I94" i="8" s="1"/>
  <c r="I95" i="8" s="1"/>
  <c r="I96" i="8" s="1"/>
  <c r="I97" i="8" s="1"/>
  <c r="I98" i="8" s="1"/>
  <c r="I99" i="8" s="1"/>
  <c r="I100" i="8" s="1"/>
  <c r="I101" i="8" s="1"/>
  <c r="I102" i="8" s="1"/>
  <c r="I103" i="8" s="1"/>
  <c r="I104" i="8" s="1"/>
  <c r="I105" i="8" s="1"/>
  <c r="I106" i="8" s="1"/>
  <c r="I107" i="8" s="1"/>
  <c r="I108" i="8" s="1"/>
  <c r="I109" i="8" s="1"/>
  <c r="I110" i="8" s="1"/>
  <c r="I111" i="8" s="1"/>
  <c r="I112" i="8" s="1"/>
  <c r="I113" i="8" s="1"/>
  <c r="I114" i="8" s="1"/>
  <c r="I115" i="8" s="1"/>
  <c r="I116" i="8" s="1"/>
  <c r="I117" i="8" s="1"/>
  <c r="I118" i="8" s="1"/>
  <c r="I119" i="8" s="1"/>
  <c r="I120" i="8" s="1"/>
  <c r="I121" i="8" s="1"/>
  <c r="I122" i="8" s="1"/>
  <c r="I123" i="8" s="1"/>
  <c r="I124" i="8" s="1"/>
  <c r="I125" i="8" s="1"/>
  <c r="I126" i="8" s="1"/>
  <c r="I127" i="8" s="1"/>
  <c r="I128" i="8" s="1"/>
  <c r="I129" i="8" s="1"/>
  <c r="I15" i="9" l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3" i="8"/>
  <c r="I26" i="9" l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I51" i="9" s="1"/>
  <c r="I52" i="9" s="1"/>
  <c r="I53" i="9" s="1"/>
  <c r="I54" i="9" s="1"/>
  <c r="I55" i="9" s="1"/>
  <c r="I56" i="9" s="1"/>
  <c r="I57" i="9" s="1"/>
  <c r="I58" i="9" s="1"/>
  <c r="I59" i="9" s="1"/>
  <c r="I60" i="9" s="1"/>
  <c r="I61" i="9" s="1"/>
  <c r="I62" i="9" s="1"/>
  <c r="I63" i="9" s="1"/>
  <c r="I64" i="9" s="1"/>
  <c r="I65" i="9" s="1"/>
  <c r="I66" i="9" s="1"/>
  <c r="I67" i="9" s="1"/>
  <c r="I68" i="9" s="1"/>
  <c r="I69" i="9" s="1"/>
  <c r="I70" i="9" s="1"/>
  <c r="I71" i="9" s="1"/>
  <c r="I72" i="9" s="1"/>
  <c r="I73" i="9" s="1"/>
  <c r="I74" i="9" s="1"/>
  <c r="I75" i="9" s="1"/>
  <c r="I76" i="9" s="1"/>
  <c r="I77" i="9" s="1"/>
  <c r="I78" i="9" s="1"/>
  <c r="I79" i="9" s="1"/>
  <c r="I80" i="9" s="1"/>
  <c r="I81" i="9" s="1"/>
  <c r="I82" i="9" s="1"/>
  <c r="I83" i="9" s="1"/>
  <c r="I84" i="9" s="1"/>
  <c r="I85" i="9" s="1"/>
  <c r="I86" i="9" s="1"/>
  <c r="I87" i="9" s="1"/>
  <c r="I88" i="9" s="1"/>
  <c r="I89" i="9" s="1"/>
  <c r="I90" i="9" s="1"/>
  <c r="I91" i="9" s="1"/>
  <c r="I92" i="9" s="1"/>
  <c r="I93" i="9" s="1"/>
  <c r="I94" i="9" s="1"/>
  <c r="I95" i="9" s="1"/>
  <c r="I96" i="9" s="1"/>
  <c r="I97" i="9" s="1"/>
  <c r="I98" i="9" s="1"/>
  <c r="I99" i="9" s="1"/>
  <c r="I100" i="9" s="1"/>
  <c r="I108" i="9" l="1"/>
  <c r="I109" i="9" s="1"/>
  <c r="I110" i="9" s="1"/>
  <c r="I111" i="9" s="1"/>
  <c r="I112" i="9" s="1"/>
  <c r="I113" i="9" s="1"/>
  <c r="I114" i="9" s="1"/>
  <c r="I115" i="9" s="1"/>
  <c r="I116" i="9" s="1"/>
  <c r="I117" i="9" s="1"/>
  <c r="I118" i="9" s="1"/>
  <c r="I119" i="9" s="1"/>
  <c r="I101" i="9"/>
  <c r="I102" i="9" s="1"/>
  <c r="I103" i="9" l="1"/>
  <c r="I104" i="9" s="1"/>
  <c r="I105" i="9" s="1"/>
  <c r="I15" i="10" s="1"/>
  <c r="I16" i="10" l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28" i="10" s="1"/>
  <c r="I29" i="10" s="1"/>
  <c r="I30" i="10" s="1"/>
  <c r="I31" i="10" s="1"/>
  <c r="I32" i="10" s="1"/>
  <c r="I33" i="10" s="1"/>
  <c r="I34" i="10" s="1"/>
  <c r="I35" i="10" s="1"/>
  <c r="I36" i="10" s="1"/>
  <c r="I37" i="10" s="1"/>
  <c r="I38" i="10" s="1"/>
  <c r="I39" i="10" s="1"/>
  <c r="I40" i="10" s="1"/>
  <c r="I41" i="10" s="1"/>
  <c r="I42" i="10" s="1"/>
  <c r="I43" i="10" s="1"/>
  <c r="I44" i="10" s="1"/>
  <c r="I45" i="10" s="1"/>
  <c r="I46" i="10" s="1"/>
  <c r="I47" i="10" s="1"/>
  <c r="I48" i="10" s="1"/>
  <c r="I49" i="10" s="1"/>
  <c r="I50" i="10" s="1"/>
  <c r="I51" i="10" s="1"/>
  <c r="I52" i="10" s="1"/>
  <c r="I53" i="10" s="1"/>
  <c r="I54" i="10" s="1"/>
  <c r="I55" i="10" s="1"/>
  <c r="I56" i="10" s="1"/>
  <c r="I57" i="10" s="1"/>
  <c r="I58" i="10" s="1"/>
  <c r="I59" i="10" s="1"/>
  <c r="I60" i="10" s="1"/>
  <c r="I61" i="10" s="1"/>
  <c r="I62" i="10" s="1"/>
  <c r="I63" i="10" s="1"/>
  <c r="I64" i="10" s="1"/>
  <c r="I65" i="10" s="1"/>
  <c r="I66" i="10" s="1"/>
  <c r="I67" i="10" s="1"/>
  <c r="I68" i="10" s="1"/>
  <c r="I69" i="10" s="1"/>
  <c r="I70" i="10" s="1"/>
  <c r="I71" i="10" s="1"/>
  <c r="I72" i="10" s="1"/>
  <c r="I3" i="9"/>
  <c r="I73" i="10" l="1"/>
  <c r="I74" i="10" s="1"/>
  <c r="I75" i="10" s="1"/>
  <c r="I76" i="10" s="1"/>
  <c r="I77" i="10" s="1"/>
  <c r="I78" i="10" s="1"/>
  <c r="I79" i="10" s="1"/>
  <c r="I80" i="10" s="1"/>
  <c r="I81" i="10" s="1"/>
  <c r="I82" i="10" s="1"/>
  <c r="I83" i="10" s="1"/>
  <c r="I84" i="10" s="1"/>
  <c r="I85" i="10" s="1"/>
  <c r="I86" i="10" s="1"/>
  <c r="I87" i="10" s="1"/>
  <c r="I88" i="10" s="1"/>
  <c r="I89" i="10" s="1"/>
  <c r="I90" i="10" s="1"/>
  <c r="I91" i="10" s="1"/>
  <c r="I92" i="10" s="1"/>
  <c r="I93" i="10" s="1"/>
  <c r="I94" i="10" s="1"/>
  <c r="I95" i="10" s="1"/>
  <c r="I96" i="10" l="1"/>
  <c r="I97" i="10" s="1"/>
  <c r="I98" i="10" s="1"/>
  <c r="I99" i="10" s="1"/>
  <c r="I100" i="10" s="1"/>
  <c r="I101" i="10" s="1"/>
  <c r="I102" i="10" s="1"/>
  <c r="I103" i="10" s="1"/>
  <c r="I104" i="10" s="1"/>
  <c r="I105" i="10" s="1"/>
  <c r="I106" i="10" s="1"/>
  <c r="I107" i="10" s="1"/>
  <c r="I108" i="10" s="1"/>
  <c r="I109" i="10" s="1"/>
  <c r="I110" i="10" s="1"/>
  <c r="I111" i="10" s="1"/>
  <c r="I112" i="10" s="1"/>
  <c r="I113" i="10" s="1"/>
  <c r="I114" i="10" s="1"/>
  <c r="I115" i="10" s="1"/>
  <c r="I116" i="10" s="1"/>
  <c r="I117" i="10" s="1"/>
  <c r="I118" i="10" s="1"/>
  <c r="I119" i="10" s="1"/>
  <c r="I120" i="10" s="1"/>
  <c r="I121" i="10" s="1"/>
  <c r="I122" i="10" l="1"/>
  <c r="I123" i="10" s="1"/>
  <c r="I124" i="10" s="1"/>
  <c r="I125" i="10" s="1"/>
  <c r="I126" i="10" s="1"/>
  <c r="I127" i="10" s="1"/>
  <c r="I128" i="10" s="1"/>
  <c r="I129" i="10" s="1"/>
  <c r="I130" i="10" s="1"/>
  <c r="I131" i="10" s="1"/>
  <c r="I132" i="10" s="1"/>
  <c r="I133" i="10" s="1"/>
  <c r="I134" i="10" s="1"/>
  <c r="I135" i="10" s="1"/>
  <c r="I136" i="10" s="1"/>
  <c r="I137" i="10" s="1"/>
  <c r="I138" i="10" s="1"/>
  <c r="I139" i="10" s="1"/>
  <c r="I140" i="10" s="1"/>
  <c r="I141" i="10" s="1"/>
  <c r="I142" i="10" s="1"/>
  <c r="I143" i="10" l="1"/>
  <c r="I144" i="10" s="1"/>
  <c r="I145" i="10" s="1"/>
  <c r="I146" i="10" s="1"/>
  <c r="I147" i="10" s="1"/>
  <c r="I148" i="10" s="1"/>
  <c r="I149" i="10" s="1"/>
  <c r="I150" i="10" s="1"/>
  <c r="I151" i="10" s="1"/>
  <c r="I152" i="10" s="1"/>
  <c r="I153" i="10" s="1"/>
  <c r="I154" i="10" s="1"/>
  <c r="I155" i="10" s="1"/>
  <c r="I156" i="10" s="1"/>
  <c r="I15" i="11" s="1"/>
  <c r="I16" i="11" l="1"/>
  <c r="I17" i="11" s="1"/>
  <c r="I18" i="11" s="1"/>
  <c r="I19" i="11" s="1"/>
  <c r="I20" i="11" s="1"/>
  <c r="I21" i="11" s="1"/>
  <c r="I22" i="11" s="1"/>
  <c r="I23" i="11" s="1"/>
  <c r="I24" i="11" s="1"/>
  <c r="I25" i="11" s="1"/>
  <c r="I26" i="11" s="1"/>
  <c r="I27" i="11" s="1"/>
  <c r="I3" i="10"/>
  <c r="I28" i="11" l="1"/>
  <c r="I29" i="11" l="1"/>
  <c r="I30" i="11" s="1"/>
  <c r="I31" i="11" s="1"/>
  <c r="I32" i="11" s="1"/>
  <c r="I33" i="11" s="1"/>
  <c r="I34" i="11" s="1"/>
  <c r="I35" i="11" s="1"/>
  <c r="I36" i="11" s="1"/>
  <c r="I37" i="11" s="1"/>
  <c r="I38" i="11" s="1"/>
  <c r="I39" i="11" s="1"/>
  <c r="I40" i="11" s="1"/>
  <c r="I41" i="11" s="1"/>
  <c r="I42" i="11" s="1"/>
  <c r="I43" i="11" s="1"/>
  <c r="I44" i="11" s="1"/>
  <c r="I45" i="11" s="1"/>
  <c r="I46" i="11" s="1"/>
  <c r="I47" i="11" s="1"/>
  <c r="I48" i="11" s="1"/>
  <c r="I49" i="11" s="1"/>
  <c r="I50" i="11" s="1"/>
  <c r="I51" i="11" s="1"/>
  <c r="I52" i="11" s="1"/>
  <c r="I53" i="11" s="1"/>
  <c r="I54" i="11" s="1"/>
  <c r="I55" i="11" s="1"/>
  <c r="I56" i="11" s="1"/>
  <c r="I57" i="11" s="1"/>
  <c r="I58" i="11" s="1"/>
  <c r="I59" i="11" l="1"/>
  <c r="I60" i="11" s="1"/>
  <c r="I61" i="11" s="1"/>
  <c r="I62" i="11" s="1"/>
  <c r="I63" i="11" s="1"/>
  <c r="I64" i="11" s="1"/>
  <c r="I65" i="11" s="1"/>
  <c r="I66" i="11" s="1"/>
  <c r="I67" i="11" s="1"/>
  <c r="I68" i="11" s="1"/>
  <c r="I69" i="11" s="1"/>
  <c r="I70" i="11" s="1"/>
  <c r="I71" i="11" s="1"/>
  <c r="I72" i="11" s="1"/>
  <c r="I73" i="11" s="1"/>
  <c r="I74" i="11" s="1"/>
  <c r="I75" i="11" s="1"/>
  <c r="I76" i="11" s="1"/>
  <c r="I77" i="11" s="1"/>
  <c r="I78" i="11" s="1"/>
  <c r="I79" i="11" s="1"/>
  <c r="I80" i="11" s="1"/>
  <c r="I81" i="11" s="1"/>
  <c r="I82" i="11" s="1"/>
  <c r="I83" i="11" s="1"/>
  <c r="I84" i="11" s="1"/>
  <c r="I85" i="11" s="1"/>
  <c r="I86" i="11" s="1"/>
  <c r="I87" i="11" s="1"/>
  <c r="I88" i="11" s="1"/>
  <c r="I89" i="11" s="1"/>
  <c r="I90" i="11" s="1"/>
  <c r="I91" i="11" s="1"/>
  <c r="I92" i="11" s="1"/>
  <c r="I93" i="11" s="1"/>
  <c r="I94" i="11" s="1"/>
  <c r="I95" i="11" s="1"/>
  <c r="I96" i="11" s="1"/>
  <c r="I97" i="11" s="1"/>
  <c r="I98" i="11" s="1"/>
  <c r="I99" i="11" s="1"/>
  <c r="I100" i="11" s="1"/>
  <c r="I101" i="11" s="1"/>
  <c r="I102" i="11" s="1"/>
  <c r="I103" i="11" s="1"/>
  <c r="I104" i="11" s="1"/>
  <c r="I105" i="11" s="1"/>
  <c r="I106" i="11" s="1"/>
  <c r="I107" i="11" s="1"/>
  <c r="I108" i="11" s="1"/>
  <c r="I109" i="11" s="1"/>
  <c r="I15" i="12" s="1"/>
  <c r="I16" i="12" l="1"/>
  <c r="I17" i="12" s="1"/>
  <c r="I18" i="12" s="1"/>
  <c r="I19" i="12" s="1"/>
  <c r="I20" i="12" l="1"/>
  <c r="I21" i="12" s="1"/>
  <c r="I22" i="12" s="1"/>
  <c r="I23" i="12" s="1"/>
  <c r="I24" i="12" s="1"/>
  <c r="I25" i="12" s="1"/>
  <c r="I26" i="12" s="1"/>
  <c r="I27" i="12" s="1"/>
  <c r="I28" i="12" s="1"/>
  <c r="I29" i="12" s="1"/>
  <c r="I30" i="12" s="1"/>
  <c r="I31" i="12" s="1"/>
  <c r="I32" i="12" s="1"/>
  <c r="I33" i="12" s="1"/>
  <c r="I34" i="12" s="1"/>
  <c r="I35" i="12" s="1"/>
  <c r="I36" i="12" s="1"/>
  <c r="I37" i="12" s="1"/>
  <c r="I38" i="12" s="1"/>
  <c r="I39" i="12" s="1"/>
  <c r="I40" i="12" s="1"/>
  <c r="I41" i="12" s="1"/>
  <c r="I42" i="12" s="1"/>
  <c r="I43" i="12" s="1"/>
  <c r="I44" i="12" s="1"/>
  <c r="I45" i="12" s="1"/>
  <c r="I46" i="12" s="1"/>
  <c r="I47" i="12" s="1"/>
  <c r="I48" i="12" s="1"/>
  <c r="I49" i="12" s="1"/>
  <c r="I50" i="12" s="1"/>
  <c r="I51" i="12" s="1"/>
  <c r="I52" i="12" s="1"/>
  <c r="I53" i="12" s="1"/>
  <c r="I54" i="12" s="1"/>
  <c r="I55" i="12" s="1"/>
  <c r="I56" i="12" s="1"/>
  <c r="I57" i="12" s="1"/>
  <c r="I58" i="12" s="1"/>
  <c r="I59" i="12" s="1"/>
  <c r="I60" i="12" s="1"/>
  <c r="I61" i="12" s="1"/>
  <c r="I62" i="12" s="1"/>
  <c r="I63" i="12" s="1"/>
  <c r="I64" i="12" s="1"/>
  <c r="I65" i="12" s="1"/>
  <c r="I66" i="12" s="1"/>
  <c r="I67" i="12" s="1"/>
  <c r="I68" i="12" s="1"/>
  <c r="I69" i="12" s="1"/>
  <c r="I70" i="12" s="1"/>
  <c r="I71" i="12" s="1"/>
  <c r="I72" i="12" s="1"/>
  <c r="I73" i="12" s="1"/>
  <c r="I74" i="12" s="1"/>
  <c r="I75" i="12" s="1"/>
  <c r="I76" i="12" s="1"/>
  <c r="I77" i="12" s="1"/>
  <c r="I78" i="12" s="1"/>
  <c r="I79" i="12" s="1"/>
  <c r="I3" i="11"/>
  <c r="I80" i="12" l="1"/>
  <c r="I81" i="12" s="1"/>
  <c r="I82" i="12" s="1"/>
  <c r="I83" i="12" s="1"/>
  <c r="I84" i="12" s="1"/>
  <c r="I85" i="12" s="1"/>
  <c r="I86" i="12" s="1"/>
  <c r="I87" i="12" s="1"/>
  <c r="I88" i="12" s="1"/>
  <c r="I89" i="12" s="1"/>
  <c r="I90" i="12" l="1"/>
  <c r="I91" i="12" s="1"/>
  <c r="I92" i="12" s="1"/>
  <c r="I93" i="12" s="1"/>
  <c r="I94" i="12" s="1"/>
  <c r="I95" i="12" s="1"/>
  <c r="I96" i="12" s="1"/>
  <c r="I97" i="12" s="1"/>
  <c r="I98" i="12" s="1"/>
  <c r="I99" i="12" s="1"/>
  <c r="I100" i="12" s="1"/>
  <c r="I101" i="12" s="1"/>
  <c r="I102" i="12" s="1"/>
  <c r="I103" i="12" s="1"/>
  <c r="I104" i="12" s="1"/>
  <c r="I105" i="12" s="1"/>
  <c r="I106" i="12" s="1"/>
  <c r="I107" i="12" s="1"/>
  <c r="I108" i="12" s="1"/>
  <c r="I109" i="12" s="1"/>
  <c r="I110" i="12" s="1"/>
  <c r="I111" i="12" s="1"/>
  <c r="I112" i="12" s="1"/>
  <c r="I113" i="12" s="1"/>
  <c r="I114" i="12" s="1"/>
  <c r="I115" i="12" s="1"/>
  <c r="I116" i="12" s="1"/>
  <c r="I117" i="12" s="1"/>
  <c r="I118" i="12" s="1"/>
  <c r="I119" i="12" s="1"/>
  <c r="I120" i="12" l="1"/>
  <c r="I121" i="12" s="1"/>
  <c r="I122" i="12" s="1"/>
  <c r="I123" i="12" l="1"/>
  <c r="I124" i="12" s="1"/>
  <c r="I125" i="12" s="1"/>
  <c r="I126" i="12" s="1"/>
  <c r="I127" i="12" s="1"/>
  <c r="I128" i="12" s="1"/>
  <c r="I129" i="12" s="1"/>
  <c r="I130" i="12" s="1"/>
  <c r="I131" i="12" s="1"/>
  <c r="I132" i="12" s="1"/>
  <c r="I133" i="12" s="1"/>
  <c r="I134" i="12" s="1"/>
  <c r="I135" i="12" s="1"/>
  <c r="I136" i="12" l="1"/>
  <c r="I137" i="12" s="1"/>
  <c r="I3" i="12" l="1"/>
</calcChain>
</file>

<file path=xl/sharedStrings.xml><?xml version="1.0" encoding="utf-8"?>
<sst xmlns="http://schemas.openxmlformats.org/spreadsheetml/2006/main" count="3019" uniqueCount="1664">
  <si>
    <t>Penang Global Tourism Sdn Bhd</t>
  </si>
  <si>
    <t>Num</t>
  </si>
  <si>
    <t xml:space="preserve"> ← This list used for the Num column</t>
  </si>
  <si>
    <t xml:space="preserve">Bank Book </t>
  </si>
  <si>
    <t>Current Balance:</t>
  </si>
  <si>
    <t xml:space="preserve"> ← This is the next check number</t>
  </si>
  <si>
    <t>Cleared Balance:</t>
  </si>
  <si>
    <t xml:space="preserve"> ← Unhide header rows to see the whole list</t>
  </si>
  <si>
    <t>EFT</t>
  </si>
  <si>
    <t>DEP</t>
  </si>
  <si>
    <t>TXFR</t>
  </si>
  <si>
    <t>CARD</t>
  </si>
  <si>
    <t>FEE</t>
  </si>
  <si>
    <t>Warn when balance is below:</t>
  </si>
  <si>
    <t xml:space="preserve"> ← Add options if you want to customize the list</t>
  </si>
  <si>
    <t>Date</t>
  </si>
  <si>
    <t>Week</t>
  </si>
  <si>
    <t>Cheque /EFT Number</t>
  </si>
  <si>
    <t>Payee / Description</t>
  </si>
  <si>
    <t>Category</t>
  </si>
  <si>
    <t>R</t>
  </si>
  <si>
    <t>Withdrawal,
Payment (-)</t>
  </si>
  <si>
    <t>Deposit,
Credit (+)</t>
  </si>
  <si>
    <t>Balance</t>
  </si>
  <si>
    <t>Remarks</t>
  </si>
  <si>
    <t>[ Balance As of 01/01/2018 ]</t>
  </si>
  <si>
    <t>Withdrawal of STMMD</t>
  </si>
  <si>
    <t>688098</t>
  </si>
  <si>
    <t>PPB Group Berhad</t>
  </si>
  <si>
    <t>688100</t>
  </si>
  <si>
    <t>Legion Parking &amp; Tours (M) Sdn Bhd</t>
  </si>
  <si>
    <t>PGTEFT2875</t>
  </si>
  <si>
    <t>Ketua Pengarah Hasil Dalam Negeri</t>
  </si>
  <si>
    <t>688101</t>
  </si>
  <si>
    <t>Majlis Bandaraya Pulau Pinang</t>
  </si>
  <si>
    <t>PGTEFT2876</t>
  </si>
  <si>
    <t>HG Lim Electrical Engineering</t>
  </si>
  <si>
    <t>JV</t>
  </si>
  <si>
    <t>Azfalyza binti Abdul Aziz</t>
  </si>
  <si>
    <t>Danny Tan Lee Keong</t>
  </si>
  <si>
    <t>Lim Yee Harng</t>
  </si>
  <si>
    <t>Joanne Khoo Rou Yan</t>
  </si>
  <si>
    <t>Oon Kok Eu</t>
  </si>
  <si>
    <t>Bold Inspiration Sdn Bhd</t>
  </si>
  <si>
    <t>Creathink Solutions</t>
  </si>
  <si>
    <t>Cheong Seng Chan Sdn Bhd</t>
  </si>
  <si>
    <t>Dream Art Centre</t>
  </si>
  <si>
    <t>Evercool Air-Conditioner &amp; Refrigerator Service</t>
  </si>
  <si>
    <t>Hekty Publishing Sdn Bhd</t>
  </si>
  <si>
    <t>Seaw Hean Teik</t>
  </si>
  <si>
    <t>Harpers Travel (M) Sdn Bhd</t>
  </si>
  <si>
    <t>FTZ Travel &amp; Tours Sdn Bhd</t>
  </si>
  <si>
    <t>Loke Siew Fook</t>
  </si>
  <si>
    <t>Lim Hooi Leng</t>
  </si>
  <si>
    <t>Lee Ter Yi</t>
  </si>
  <si>
    <t>Ong Yen Meng</t>
  </si>
  <si>
    <t>Optimal Media Sdn Bhd</t>
  </si>
  <si>
    <t>Ooi Chok Yan</t>
  </si>
  <si>
    <t>Mary Ann Harris</t>
  </si>
  <si>
    <t>Majlis Kebudayaan Negeri Pulau Pinang</t>
  </si>
  <si>
    <t>Norizeight Ventures</t>
  </si>
  <si>
    <t>PCEB Sdn Bhd</t>
  </si>
  <si>
    <t>PDC Premier Holdings Sdn Bhd</t>
  </si>
  <si>
    <t>Se Vena Networks Sdn Bhd</t>
  </si>
  <si>
    <t>ROD Creative Sdn Bhd</t>
  </si>
  <si>
    <t>Redtone Telecommunications Sdn Bhd</t>
  </si>
  <si>
    <t>Solid Equipment Pg Sdn Bhd</t>
  </si>
  <si>
    <t>Texline Lino Sdn Bhd</t>
  </si>
  <si>
    <t>Tenaga Nasional Berhad</t>
  </si>
  <si>
    <t>Toh Kim Hock</t>
  </si>
  <si>
    <t>Titan System Integeration Sdn Bhd</t>
  </si>
  <si>
    <t xml:space="preserve">Toong Li Stationery &amp; Supply </t>
  </si>
  <si>
    <t>Yong Suh Yen</t>
  </si>
  <si>
    <t>Astro Radio Sdn Bhd</t>
  </si>
  <si>
    <t>Hooi Ceramic &amp; Gift Enterprise</t>
  </si>
  <si>
    <t>Phar Partnership (Malaysia) Sdn Bhd</t>
  </si>
  <si>
    <t>Rising One Media Sdn Bhd</t>
  </si>
  <si>
    <t>Redberry Outdoors Sdn Bhd</t>
  </si>
  <si>
    <t>Two Pro Print Services</t>
  </si>
  <si>
    <t>TLM Event Sdn Bhd</t>
  </si>
  <si>
    <t>Usains Holding Sdn Bhd</t>
  </si>
  <si>
    <t>PGTEFT2877</t>
  </si>
  <si>
    <t>PGTEFT2878</t>
  </si>
  <si>
    <t>PGTEFT2879</t>
  </si>
  <si>
    <t>PGTEFT2880</t>
  </si>
  <si>
    <t>PGTEFT2881</t>
  </si>
  <si>
    <t>PGTEFT2882</t>
  </si>
  <si>
    <t>PGTEFT2883</t>
  </si>
  <si>
    <t>PGTEFT2884</t>
  </si>
  <si>
    <t>PGTEFT2885</t>
  </si>
  <si>
    <t>PGTEFT2886</t>
  </si>
  <si>
    <t>PGTEFT2887</t>
  </si>
  <si>
    <t>PGTEFT2888</t>
  </si>
  <si>
    <t>PGTEFT2889</t>
  </si>
  <si>
    <t>PGTEFT2890</t>
  </si>
  <si>
    <t>PGTEFT2891</t>
  </si>
  <si>
    <t>PGTEFT2892</t>
  </si>
  <si>
    <t>PGTEFT2893</t>
  </si>
  <si>
    <t>PGTEFT2894</t>
  </si>
  <si>
    <t>PGTEFT2895</t>
  </si>
  <si>
    <t>PGTEFT2896</t>
  </si>
  <si>
    <t>PGTEFT2897</t>
  </si>
  <si>
    <t>PGTEFT2898</t>
  </si>
  <si>
    <t>PGTEFT2899</t>
  </si>
  <si>
    <t>PGTEFT2900</t>
  </si>
  <si>
    <t>PGTEFT2901</t>
  </si>
  <si>
    <t>PGTEFT2902</t>
  </si>
  <si>
    <t>PGTEFT2903</t>
  </si>
  <si>
    <t>PGTEFT2904</t>
  </si>
  <si>
    <t>PGTEFT2905</t>
  </si>
  <si>
    <t>PGTEFT2906</t>
  </si>
  <si>
    <t>PGTEFT2907</t>
  </si>
  <si>
    <t>PGTEFT2908</t>
  </si>
  <si>
    <t>PGTEFT2909</t>
  </si>
  <si>
    <t>PGTEFT2910</t>
  </si>
  <si>
    <t>PGTEFT2911</t>
  </si>
  <si>
    <t>PGTEFT2912</t>
  </si>
  <si>
    <t>PGTEFT2913</t>
  </si>
  <si>
    <t>PGTEFT2914</t>
  </si>
  <si>
    <t>PGTEFT2915</t>
  </si>
  <si>
    <t>OR</t>
  </si>
  <si>
    <t>Bendahari Negeri P.Pinang</t>
  </si>
  <si>
    <t>AKA Balloon Sdn Bhd</t>
  </si>
  <si>
    <t>Goche Corporation Sdn Bhd</t>
  </si>
  <si>
    <t>Refund - Joanne</t>
  </si>
  <si>
    <t>Cash Deposit</t>
  </si>
  <si>
    <t>TT</t>
  </si>
  <si>
    <t>Northstar Travel Media Singapore Pte Ltd</t>
  </si>
  <si>
    <t>SilkAir (Singapore) Pte Ltd</t>
  </si>
  <si>
    <t>Ink Publishing Pte Limited</t>
  </si>
  <si>
    <t>688113</t>
  </si>
  <si>
    <t>Cheque Returned</t>
  </si>
  <si>
    <t>IJM</t>
  </si>
  <si>
    <t>Bank Charges</t>
  </si>
  <si>
    <t>GST</t>
  </si>
  <si>
    <t>Salary</t>
  </si>
  <si>
    <t>Kumpulan Wang Simpanan Pekerja</t>
  </si>
  <si>
    <t>Pertubuhan Keselamatan Sosial</t>
  </si>
  <si>
    <t>PTPTN</t>
  </si>
  <si>
    <t>Asia Ontime (M) Sdn Bhd</t>
  </si>
  <si>
    <t>Clarity Publishing Sdn Bhd</t>
  </si>
  <si>
    <t>Corporatenet Sdn Bhd</t>
  </si>
  <si>
    <t>CIMB Credit Card Centre</t>
  </si>
  <si>
    <t>Celcom Mobile Sdn Bhd</t>
  </si>
  <si>
    <t>Fuji Xerox Asia Pacific Pte Ltd</t>
  </si>
  <si>
    <t>Kaki Creation</t>
  </si>
  <si>
    <t>Liang Chow Ming</t>
  </si>
  <si>
    <t>Ong Jin Teong</t>
  </si>
  <si>
    <t>Performance Plus Marketing</t>
  </si>
  <si>
    <t xml:space="preserve">Red Star Production </t>
  </si>
  <si>
    <t>R. Kanesan</t>
  </si>
  <si>
    <t>Tour &amp; Incentive Travel Sdn Bhd</t>
  </si>
  <si>
    <t>Web Asp Sdn Bhd</t>
  </si>
  <si>
    <t>Akauntan Negara Malaysia-MOTAC-T</t>
  </si>
  <si>
    <t>Image Farm Productions Sdn Bhd</t>
  </si>
  <si>
    <t>MATTA</t>
  </si>
  <si>
    <t>Meru Utama</t>
  </si>
  <si>
    <t>Dr Adv</t>
  </si>
  <si>
    <t>688114</t>
  </si>
  <si>
    <t>688115</t>
  </si>
  <si>
    <t>688116</t>
  </si>
  <si>
    <t>688117</t>
  </si>
  <si>
    <t>PGTEFT2916</t>
  </si>
  <si>
    <t>PGTEFT2917</t>
  </si>
  <si>
    <t>PGTEFT2918</t>
  </si>
  <si>
    <t>PGTEFT2919</t>
  </si>
  <si>
    <t>PGTEFT2920</t>
  </si>
  <si>
    <t>PGTEFT2921</t>
  </si>
  <si>
    <t>PGTEFT2922</t>
  </si>
  <si>
    <t>PGTEFT2923</t>
  </si>
  <si>
    <t>PGTEFT2924</t>
  </si>
  <si>
    <t>PGTEFT2925</t>
  </si>
  <si>
    <t>PGTEFT2926</t>
  </si>
  <si>
    <t>PGTEFT2927</t>
  </si>
  <si>
    <t>PGTEFT2928</t>
  </si>
  <si>
    <t>PGTEFT2929</t>
  </si>
  <si>
    <t>PGTEFT2930</t>
  </si>
  <si>
    <t>PGTEFT2931</t>
  </si>
  <si>
    <t>PGTEFT2932</t>
  </si>
  <si>
    <t>PGTEFT2933</t>
  </si>
  <si>
    <t>PGTEFT2934</t>
  </si>
  <si>
    <t>688118</t>
  </si>
  <si>
    <t>688119</t>
  </si>
  <si>
    <t>688120</t>
  </si>
  <si>
    <t>688121</t>
  </si>
  <si>
    <t>PDC - Grant 2017</t>
  </si>
  <si>
    <t>Placement of STMMD</t>
  </si>
  <si>
    <t>688122</t>
  </si>
  <si>
    <t>PGTEFT2935</t>
  </si>
  <si>
    <t>Tan Seang Aun</t>
  </si>
  <si>
    <t>PGTEFT2936</t>
  </si>
  <si>
    <t>[ Balance As of 01/02/2018 ]</t>
  </si>
  <si>
    <t>688123</t>
  </si>
  <si>
    <t>688124</t>
  </si>
  <si>
    <t>PGTEFT2937</t>
  </si>
  <si>
    <t>PGTEFT2938</t>
  </si>
  <si>
    <t>PGTEFT2939</t>
  </si>
  <si>
    <t>Jaykodi Resources</t>
  </si>
  <si>
    <t>Corporatenet Advisory Sdn Bhd</t>
  </si>
  <si>
    <t>Exotic Printer Sdn Bhd</t>
  </si>
  <si>
    <t>Mohd Izuddin Helmi Bin Adnan</t>
  </si>
  <si>
    <t>TNT Express Worldwide (M) Sdn Bhd</t>
  </si>
  <si>
    <t>Toong Li Stationery &amp; Supply</t>
  </si>
  <si>
    <t>Vcreate Sdn Bhd</t>
  </si>
  <si>
    <t>Azfalyza Bin Abdul Aziz</t>
  </si>
  <si>
    <t>Yoon Pauline</t>
  </si>
  <si>
    <t>Hooi Ceramics &amp; Gift Enterprise</t>
  </si>
  <si>
    <t>Travelscape, LLC</t>
  </si>
  <si>
    <t>Penang Institute</t>
  </si>
  <si>
    <t>Telekom Malaysia Berhad</t>
  </si>
  <si>
    <t>PGTEFT2940</t>
  </si>
  <si>
    <t>PGTEFT2941</t>
  </si>
  <si>
    <t>PGTEFT2942</t>
  </si>
  <si>
    <t>PGTEFT2943</t>
  </si>
  <si>
    <t>PGTEFT2944</t>
  </si>
  <si>
    <t>PGTEFT2945</t>
  </si>
  <si>
    <t>PGTEFT2946</t>
  </si>
  <si>
    <t>PGTEFT2947</t>
  </si>
  <si>
    <t>PGTEFT2948</t>
  </si>
  <si>
    <t>PGTEFT2949</t>
  </si>
  <si>
    <t>PGTEFT2950</t>
  </si>
  <si>
    <t>PGTEFT2951</t>
  </si>
  <si>
    <t>PGTEFT2952</t>
  </si>
  <si>
    <t>688125</t>
  </si>
  <si>
    <t>688126</t>
  </si>
  <si>
    <t>688127</t>
  </si>
  <si>
    <t>688128</t>
  </si>
  <si>
    <t>688129</t>
  </si>
  <si>
    <t>Rickveen Singh A/L Harbindar Singh</t>
  </si>
  <si>
    <t>Yeap Kam Moey</t>
  </si>
  <si>
    <t>PGTEFT2953</t>
  </si>
  <si>
    <t>PGTEFT2954</t>
  </si>
  <si>
    <t>PGTEFT2955</t>
  </si>
  <si>
    <t>By Lee Chee Oon</t>
  </si>
  <si>
    <t>OR 00839</t>
  </si>
  <si>
    <t>OR 00838</t>
  </si>
  <si>
    <t>OR 00842</t>
  </si>
  <si>
    <t>OR 00841</t>
  </si>
  <si>
    <t>OR 00840</t>
  </si>
  <si>
    <t>Refund - Texline Lino Sdn Bhd</t>
  </si>
  <si>
    <t>PCET - PMC</t>
  </si>
  <si>
    <t>PCET - IPK</t>
  </si>
  <si>
    <t>OR 00843</t>
  </si>
  <si>
    <t>OR 00844</t>
  </si>
  <si>
    <t>OR 00845</t>
  </si>
  <si>
    <t>OR 00847</t>
  </si>
  <si>
    <t>OR 00846</t>
  </si>
  <si>
    <t>OR 00848</t>
  </si>
  <si>
    <t>OR 00849</t>
  </si>
  <si>
    <t>OR 00850</t>
  </si>
  <si>
    <t>PCET - Segi College (PG) Sdn Bhd</t>
  </si>
  <si>
    <t>Malaysia Airlines Berhad</t>
  </si>
  <si>
    <t xml:space="preserve">AB &amp; Artho Sarl </t>
  </si>
  <si>
    <t>Thai International Travel Fair</t>
  </si>
  <si>
    <t>Bendahari Negeri Pulau Pinang</t>
  </si>
  <si>
    <t>PCET - Sentral</t>
  </si>
  <si>
    <t xml:space="preserve">Axiata </t>
  </si>
  <si>
    <t>Refund - Azfalyza</t>
  </si>
  <si>
    <t>RHB Asset Management Sdn Bhd</t>
  </si>
  <si>
    <t>688130</t>
  </si>
  <si>
    <t>Hotel Fee - PCET</t>
  </si>
  <si>
    <t>Hotel Fee - PMED</t>
  </si>
  <si>
    <t>Hotel Fee - HAB</t>
  </si>
  <si>
    <t>PGTEFT2956</t>
  </si>
  <si>
    <t>BB Web Solutions</t>
  </si>
  <si>
    <t>PGTEFT2957</t>
  </si>
  <si>
    <t>Asia On Time (M) Sdn Bhd</t>
  </si>
  <si>
    <t>PGTEFT2958</t>
  </si>
  <si>
    <t>PGTEFT2959</t>
  </si>
  <si>
    <t>Flagstaff Holdings Sdn Bhd</t>
  </si>
  <si>
    <t>PGTEFT2960</t>
  </si>
  <si>
    <t>Google Malaysia Sdn Bhd</t>
  </si>
  <si>
    <t>PGTEFT2961</t>
  </si>
  <si>
    <t>PGTEFT2962</t>
  </si>
  <si>
    <t>PGTEFT2963</t>
  </si>
  <si>
    <t>Lim Wooi Hong</t>
  </si>
  <si>
    <t>PGTEFT2964</t>
  </si>
  <si>
    <t>PGTEFT2965</t>
  </si>
  <si>
    <t>Me Sketch Enterprise</t>
  </si>
  <si>
    <t>PGTEFT2966</t>
  </si>
  <si>
    <t>Majlis Kebudayaan Negeri P.Pinang</t>
  </si>
  <si>
    <t>PGTEFT2967</t>
  </si>
  <si>
    <t>PGTEFT2968</t>
  </si>
  <si>
    <t>PGTEFT2969</t>
  </si>
  <si>
    <t>PGTEFT2970</t>
  </si>
  <si>
    <t>PGTEFT2971</t>
  </si>
  <si>
    <t>PGCC Sales &amp; Services Sdn Bhd</t>
  </si>
  <si>
    <t>PGTEFT2972</t>
  </si>
  <si>
    <t>PGTEFT2973</t>
  </si>
  <si>
    <t>PGTEFT2974</t>
  </si>
  <si>
    <t>PGTEFT2975</t>
  </si>
  <si>
    <t>PGTEFT2976</t>
  </si>
  <si>
    <t>PGTEFT2977</t>
  </si>
  <si>
    <t>PGTEFT2978</t>
  </si>
  <si>
    <t>Top One Digital Shop</t>
  </si>
  <si>
    <t>PGTEFT2979</t>
  </si>
  <si>
    <t>PGTEFT2980</t>
  </si>
  <si>
    <t>PGTEFT2981</t>
  </si>
  <si>
    <t>Teoh Lay Pheng</t>
  </si>
  <si>
    <t>PGTEFT2982</t>
  </si>
  <si>
    <t>PGTEFT2983</t>
  </si>
  <si>
    <t>PGTEFT2984</t>
  </si>
  <si>
    <t>688133</t>
  </si>
  <si>
    <t>688134</t>
  </si>
  <si>
    <t>Discovery Overland Holidays Sdn Bhd</t>
  </si>
  <si>
    <t>688135</t>
  </si>
  <si>
    <t>Design Ark Sdn Bhd</t>
  </si>
  <si>
    <t>688136</t>
  </si>
  <si>
    <t>688137</t>
  </si>
  <si>
    <t>Friendship Holidays Sdn Bhd</t>
  </si>
  <si>
    <t>688138</t>
  </si>
  <si>
    <t>688139</t>
  </si>
  <si>
    <t>Pinang Canvas Exhibition</t>
  </si>
  <si>
    <t>688140</t>
  </si>
  <si>
    <t>Rapid Bus Sdn Bhd</t>
  </si>
  <si>
    <t>688141</t>
  </si>
  <si>
    <t>Radius Exhibits &amp; Interiors Sdn Bhd</t>
  </si>
  <si>
    <t>UniHoliday Co. Ltd</t>
  </si>
  <si>
    <t>Sarl Cleverois</t>
  </si>
  <si>
    <t>Ng Chun How</t>
  </si>
  <si>
    <t>PT Hardaya Widya Graha</t>
  </si>
  <si>
    <t>Jackie Macedo</t>
  </si>
  <si>
    <t>PGTEFT2985</t>
  </si>
  <si>
    <t>PGTEFT2986</t>
  </si>
  <si>
    <t>PGTEFT2987</t>
  </si>
  <si>
    <t>PGTEFT2988</t>
  </si>
  <si>
    <t>PGTEFT2989</t>
  </si>
  <si>
    <t>PGTEFT2990</t>
  </si>
  <si>
    <t>PGTEFT2991</t>
  </si>
  <si>
    <t>PGTEFT2992</t>
  </si>
  <si>
    <t>PGTEFT2993</t>
  </si>
  <si>
    <t>PGTEFT2994</t>
  </si>
  <si>
    <t>PGTEFT2995</t>
  </si>
  <si>
    <t>PGTEFT2996</t>
  </si>
  <si>
    <t>PGTEFT2997</t>
  </si>
  <si>
    <t>PGTEFT2998</t>
  </si>
  <si>
    <t>688144</t>
  </si>
  <si>
    <t>688145</t>
  </si>
  <si>
    <t>688146</t>
  </si>
  <si>
    <t>688147</t>
  </si>
  <si>
    <t>PGTEFT2999</t>
  </si>
  <si>
    <t>688148</t>
  </si>
  <si>
    <t>688149</t>
  </si>
  <si>
    <t>688150</t>
  </si>
  <si>
    <t>Ink Publishing Pte Ltd</t>
  </si>
  <si>
    <t>PGTEFT3000</t>
  </si>
  <si>
    <t>Chong Lee Choo</t>
  </si>
  <si>
    <t>PGTEFT3001</t>
  </si>
  <si>
    <t>Infocolor Sdn Bhd</t>
  </si>
  <si>
    <t>PGTEFT3002</t>
  </si>
  <si>
    <t>PGTEFT3003</t>
  </si>
  <si>
    <t>CIMB Creadit Card Centre</t>
  </si>
  <si>
    <t>PGTEFT3004</t>
  </si>
  <si>
    <t>PGTEFT3005</t>
  </si>
  <si>
    <t>Pinnacle Nexus Sdn Bhd</t>
  </si>
  <si>
    <t>PGTEFT3006</t>
  </si>
  <si>
    <t>Malaysian Hub</t>
  </si>
  <si>
    <t>PT Indonesia AirAsia</t>
  </si>
  <si>
    <t>PGTEFT3007</t>
  </si>
  <si>
    <t>PGTEFT3008</t>
  </si>
  <si>
    <t>PGTEFT3009</t>
  </si>
  <si>
    <t xml:space="preserve">Refund - Lim Yee Harng </t>
  </si>
  <si>
    <t>[ Balance As of 01/03/2018 ]</t>
  </si>
  <si>
    <t>688152</t>
  </si>
  <si>
    <t>688153</t>
  </si>
  <si>
    <t>PGTEFT3010</t>
  </si>
  <si>
    <t>688151</t>
  </si>
  <si>
    <t>688154</t>
  </si>
  <si>
    <t>PGTEFT3011</t>
  </si>
  <si>
    <t>Thoy Siew Ping</t>
  </si>
  <si>
    <t>PGTEFT3012</t>
  </si>
  <si>
    <t>Eja Venture</t>
  </si>
  <si>
    <t>688155</t>
  </si>
  <si>
    <t>Rela Timur Laut Enterprise</t>
  </si>
  <si>
    <t>688156</t>
  </si>
  <si>
    <t>PGTEFT3013</t>
  </si>
  <si>
    <t>PGTEFT3014</t>
  </si>
  <si>
    <t>PGTEFT3015</t>
  </si>
  <si>
    <t>PGTEFT3016</t>
  </si>
  <si>
    <t>Everest Promo Sdn Bhd</t>
  </si>
  <si>
    <t>PGTEFT3017</t>
  </si>
  <si>
    <t>Eden Catering Sdn Bhd</t>
  </si>
  <si>
    <t>PGTEFT3018</t>
  </si>
  <si>
    <t>PGTEFT3019</t>
  </si>
  <si>
    <t>PGTEFT3020</t>
  </si>
  <si>
    <t>PGTEFT3021</t>
  </si>
  <si>
    <t>PGTEFT3022</t>
  </si>
  <si>
    <t>PGTEFT3023</t>
  </si>
  <si>
    <t>Red Star Production</t>
  </si>
  <si>
    <t>PGTEFT3024</t>
  </si>
  <si>
    <t>PGTEFT3025</t>
  </si>
  <si>
    <t>St. John Ambulans Malaysia</t>
  </si>
  <si>
    <t>PGTEFT3026</t>
  </si>
  <si>
    <t>PGTEFT3027</t>
  </si>
  <si>
    <t>PGTEFT3028</t>
  </si>
  <si>
    <t>Toi Toi Services Sdn Bhd</t>
  </si>
  <si>
    <t>PGTEFT3029</t>
  </si>
  <si>
    <t>PGTEFT3030</t>
  </si>
  <si>
    <t>PGTEFT3031</t>
  </si>
  <si>
    <t>PGTEFT3032</t>
  </si>
  <si>
    <t>Cheah Hock Lye</t>
  </si>
  <si>
    <t>PGTEFT3033</t>
  </si>
  <si>
    <t>688159</t>
  </si>
  <si>
    <t>Refund - Joanne Khoo</t>
  </si>
  <si>
    <t>Unrepresented payment</t>
  </si>
  <si>
    <t>688157</t>
  </si>
  <si>
    <t>688158</t>
  </si>
  <si>
    <t>Vanda Dynamic Enterprise</t>
  </si>
  <si>
    <t>OR 00852</t>
  </si>
  <si>
    <t>OR 00853</t>
  </si>
  <si>
    <t>OR 00854</t>
  </si>
  <si>
    <t>OR 00855</t>
  </si>
  <si>
    <t>OR 00856</t>
  </si>
  <si>
    <t>OR 00858</t>
  </si>
  <si>
    <t>OR 00857</t>
  </si>
  <si>
    <t>OR 00859</t>
  </si>
  <si>
    <t>OR 00860</t>
  </si>
  <si>
    <t>PMED - Mount Miriam</t>
  </si>
  <si>
    <t>Refund of Deposit - The Shore</t>
  </si>
  <si>
    <t>OR 00863</t>
  </si>
  <si>
    <t>OR 00861</t>
  </si>
  <si>
    <t>OR 00862</t>
  </si>
  <si>
    <t>PCET - CAC Academy</t>
  </si>
  <si>
    <t>Adj of shortfall</t>
  </si>
  <si>
    <t>Hotel Fee - Penang Fair HCM</t>
  </si>
  <si>
    <t>Refund - Azfalyza Abd Aziz</t>
  </si>
  <si>
    <t>Dragon Airlines Limited Hangzhou Office</t>
  </si>
  <si>
    <t>PGTEFT3034</t>
  </si>
  <si>
    <t>PGTEFT3035</t>
  </si>
  <si>
    <t>688160</t>
  </si>
  <si>
    <t>688161</t>
  </si>
  <si>
    <t>Super Sparks Special Effects</t>
  </si>
  <si>
    <t>PGTEFT3036</t>
  </si>
  <si>
    <t>Asmadi Bin Mohd Salleh</t>
  </si>
  <si>
    <t>PGTEFT3037</t>
  </si>
  <si>
    <t>Azfalyza Binti Abdul Aziz</t>
  </si>
  <si>
    <t>PGTEFT3038</t>
  </si>
  <si>
    <t>Brand-New Bannershop Sdn Bhd</t>
  </si>
  <si>
    <t>PGTEFT3039</t>
  </si>
  <si>
    <t>Butterfly House (PG) Sdn Bhd</t>
  </si>
  <si>
    <t>PGTEFT3040</t>
  </si>
  <si>
    <t>PGTEFT3041</t>
  </si>
  <si>
    <t>PGTEFT3042</t>
  </si>
  <si>
    <t>PGTEFT3043</t>
  </si>
  <si>
    <t>PGTEFT3044</t>
  </si>
  <si>
    <t>Haze Chacko Events</t>
  </si>
  <si>
    <t>PGTEFT3045</t>
  </si>
  <si>
    <t>Hong Guan Sports Gymnasium</t>
  </si>
  <si>
    <t>PGTEFT3046</t>
  </si>
  <si>
    <t>PGTEFT3047</t>
  </si>
  <si>
    <t>PGTEFT3048</t>
  </si>
  <si>
    <t>PGTEFT3049</t>
  </si>
  <si>
    <t>Marziah Binti Mohamed Mukhtar</t>
  </si>
  <si>
    <t>PGTEFT3050</t>
  </si>
  <si>
    <t>MSIG Insurance (Malaysia) Bhd</t>
  </si>
  <si>
    <t>PGTEFT3051</t>
  </si>
  <si>
    <t>Omega Sparkles Sdn Bhd</t>
  </si>
  <si>
    <t>PGTEFT3052</t>
  </si>
  <si>
    <t>Koleksi Wasayang</t>
  </si>
  <si>
    <t>PGTEFT3053</t>
  </si>
  <si>
    <t>PGTEFT3054</t>
  </si>
  <si>
    <t>PGTEFT3055</t>
  </si>
  <si>
    <t>PGTEFT3056</t>
  </si>
  <si>
    <t>PGTEFT3057</t>
  </si>
  <si>
    <t>PGTEFT3058</t>
  </si>
  <si>
    <t>PGTEFT3059</t>
  </si>
  <si>
    <t>PGTEFT3060</t>
  </si>
  <si>
    <t>PGTEFT3061</t>
  </si>
  <si>
    <t>PGTEFT3062</t>
  </si>
  <si>
    <t>PGTEFT3063</t>
  </si>
  <si>
    <t>PGTEFT3064</t>
  </si>
  <si>
    <t>PGTEFT3065</t>
  </si>
  <si>
    <t>PGTEFT3066</t>
  </si>
  <si>
    <t xml:space="preserve">Qatar Airways </t>
  </si>
  <si>
    <t>688162</t>
  </si>
  <si>
    <t>688163</t>
  </si>
  <si>
    <t>Berjaya Sompo Insurance Berhad</t>
  </si>
  <si>
    <t>688164</t>
  </si>
  <si>
    <t>688165</t>
  </si>
  <si>
    <t>688166</t>
  </si>
  <si>
    <t>688167</t>
  </si>
  <si>
    <t>688168</t>
  </si>
  <si>
    <t>688169</t>
  </si>
  <si>
    <t>688170</t>
  </si>
  <si>
    <t>Syarikat Takaful Malaysia Berhad</t>
  </si>
  <si>
    <t>Conference Online Pty Ltd</t>
  </si>
  <si>
    <t>Heartwork Group Co Ltd</t>
  </si>
  <si>
    <t>Ban Phuong Advertising - Trading LC</t>
  </si>
  <si>
    <t>688173</t>
  </si>
  <si>
    <t>688174</t>
  </si>
  <si>
    <t>688175</t>
  </si>
  <si>
    <t>688176</t>
  </si>
  <si>
    <t>PGTEFT3067</t>
  </si>
  <si>
    <t>PGTEFT3068</t>
  </si>
  <si>
    <t>PGTEFT3069</t>
  </si>
  <si>
    <t>PGTEFT3070</t>
  </si>
  <si>
    <t>PGTEFT3071</t>
  </si>
  <si>
    <t>PGTEFT3072</t>
  </si>
  <si>
    <t>PGTEFT3073</t>
  </si>
  <si>
    <t>PGTEFT3074</t>
  </si>
  <si>
    <t>PGTEFT3075</t>
  </si>
  <si>
    <t>Perbadanan Bukit Bendera Pulau Pinang</t>
  </si>
  <si>
    <t>PGTEFT3076</t>
  </si>
  <si>
    <t>PGTEFT3077</t>
  </si>
  <si>
    <t>Shimai Enterprise</t>
  </si>
  <si>
    <t>PGTEFT3078</t>
  </si>
  <si>
    <t>Carolyn Ooi Ai Choo</t>
  </si>
  <si>
    <t>PGTEFT3079</t>
  </si>
  <si>
    <t>PGTEFT3080</t>
  </si>
  <si>
    <t>PGTEFT3081</t>
  </si>
  <si>
    <t>PGTEFT3082</t>
  </si>
  <si>
    <t>688179</t>
  </si>
  <si>
    <t>688180</t>
  </si>
  <si>
    <t>Spafax Airline Networks (Singapore) Pte Ltd</t>
  </si>
  <si>
    <t>Philippines Airasia Inc</t>
  </si>
  <si>
    <t>PGTEFT3083</t>
  </si>
  <si>
    <t>Malathi D/O Muniandy</t>
  </si>
  <si>
    <t>PGTEFT3084</t>
  </si>
  <si>
    <t>[ Balance As of 01/04/2018 ]</t>
  </si>
  <si>
    <t>688181</t>
  </si>
  <si>
    <t>688183</t>
  </si>
  <si>
    <t>PGTEFT3085</t>
  </si>
  <si>
    <t>PGTEFT3086</t>
  </si>
  <si>
    <t>A. Sani KW Sdn Bhd</t>
  </si>
  <si>
    <t>PGTEFT3087</t>
  </si>
  <si>
    <t>PGTEFT3088</t>
  </si>
  <si>
    <t>PGTEFT3089</t>
  </si>
  <si>
    <t>PGTEFT3090</t>
  </si>
  <si>
    <t>Convep Mobilogy Sdn Bhd</t>
  </si>
  <si>
    <t>PGTEFT3091</t>
  </si>
  <si>
    <t>PGTEFT3092</t>
  </si>
  <si>
    <t>PGTEFT3093</t>
  </si>
  <si>
    <t>Cheong Yang Guang</t>
  </si>
  <si>
    <t>PGTEFT3094</t>
  </si>
  <si>
    <t>PGTEFT3095</t>
  </si>
  <si>
    <t>Emilia binti Ismail</t>
  </si>
  <si>
    <t>PGTEFT3096</t>
  </si>
  <si>
    <t>Ginncons Construction Sdn Bhd</t>
  </si>
  <si>
    <t>PGTEFT3097</t>
  </si>
  <si>
    <t>PGTEFT3098</t>
  </si>
  <si>
    <t>PGTEFT3099</t>
  </si>
  <si>
    <t>PGTEFT3100</t>
  </si>
  <si>
    <t>K Two Trading</t>
  </si>
  <si>
    <t>PGTEFT3101</t>
  </si>
  <si>
    <t>PGTEFT3102</t>
  </si>
  <si>
    <t>PGTEFT3103</t>
  </si>
  <si>
    <t>PGTEFT3104</t>
  </si>
  <si>
    <t>Platinum Paradise Sdn Bhd</t>
  </si>
  <si>
    <t>PGTEFT3105</t>
  </si>
  <si>
    <t>Rod Creative Sdn Bhd</t>
  </si>
  <si>
    <t>PGTEFT3106</t>
  </si>
  <si>
    <t>PGTEFT3107</t>
  </si>
  <si>
    <t>PGTEFT3108</t>
  </si>
  <si>
    <t>PGTEFT3109</t>
  </si>
  <si>
    <t>PGTEFT3110</t>
  </si>
  <si>
    <t>PGTEFT3111</t>
  </si>
  <si>
    <t>PGTEFT3112</t>
  </si>
  <si>
    <t>PGTEFT3113</t>
  </si>
  <si>
    <t>PGTEFT3114</t>
  </si>
  <si>
    <t>PGTEFT3115</t>
  </si>
  <si>
    <t>PGTEFT3116</t>
  </si>
  <si>
    <t>688184</t>
  </si>
  <si>
    <t>CIMB Credit Card Centre (Ooi Chok Yan)</t>
  </si>
  <si>
    <t>688185</t>
  </si>
  <si>
    <t>688186</t>
  </si>
  <si>
    <t>688187</t>
  </si>
  <si>
    <t>688188</t>
  </si>
  <si>
    <t>PGTEFT3117</t>
  </si>
  <si>
    <t>Beyond Multimedia Plt</t>
  </si>
  <si>
    <t>PGTEFT3118</t>
  </si>
  <si>
    <t>PGTEFT3119</t>
  </si>
  <si>
    <t>PGTEFT3120</t>
  </si>
  <si>
    <t>One Image Balloon Sdn Bhd</t>
  </si>
  <si>
    <t>PGTEFT3121</t>
  </si>
  <si>
    <t>PGTEFT3122</t>
  </si>
  <si>
    <t>Tan Yit Ming</t>
  </si>
  <si>
    <t>PGTEFT3123</t>
  </si>
  <si>
    <t>PGTEFT3124</t>
  </si>
  <si>
    <t xml:space="preserve">Aljeffri Dean </t>
  </si>
  <si>
    <t>PGTEFT3125</t>
  </si>
  <si>
    <t>ArtisTari Production</t>
  </si>
  <si>
    <t>PGTEFT3126</t>
  </si>
  <si>
    <t>Capital One Leisure Sdn Bhd</t>
  </si>
  <si>
    <t>PGTEFT3127</t>
  </si>
  <si>
    <t>PGTEFT3128</t>
  </si>
  <si>
    <t>PGTEFT3129</t>
  </si>
  <si>
    <t>PGTEFT3130</t>
  </si>
  <si>
    <t>PGTEFT3131</t>
  </si>
  <si>
    <t>Kua Janice Tze Phing</t>
  </si>
  <si>
    <t>PGTEFT3132</t>
  </si>
  <si>
    <t>Lembaga Penggalakan Pelancongan Malaysia</t>
  </si>
  <si>
    <t>PGTEFT3133</t>
  </si>
  <si>
    <t>PGTEFT3134</t>
  </si>
  <si>
    <t>Mohamad Ashraf Mohammad Tahir</t>
  </si>
  <si>
    <t>PGTEFT3135</t>
  </si>
  <si>
    <t>PGTEFT3136</t>
  </si>
  <si>
    <t>PGTEFT3137</t>
  </si>
  <si>
    <t>PGTEFT3138</t>
  </si>
  <si>
    <t>PGTEFT3139</t>
  </si>
  <si>
    <t>PGTEFT3140</t>
  </si>
  <si>
    <t>PGTEFT3141</t>
  </si>
  <si>
    <t>PGTEFT3142</t>
  </si>
  <si>
    <t>PGTEFT3143</t>
  </si>
  <si>
    <t>PGTEFT3144</t>
  </si>
  <si>
    <t>PGTEFT3145</t>
  </si>
  <si>
    <t>PGTEFT3146</t>
  </si>
  <si>
    <t>PGTEFT3147</t>
  </si>
  <si>
    <t>PGTEFT3148</t>
  </si>
  <si>
    <t>Consulate General of Malaysia Tourism Section</t>
  </si>
  <si>
    <t>Nhan Doah Communications Company Limited</t>
  </si>
  <si>
    <t>Asialife Media (Thailand) Company</t>
  </si>
  <si>
    <t>Ctrip Business (Shanghai) Co. Ltd</t>
  </si>
  <si>
    <t>688189</t>
  </si>
  <si>
    <t>688190</t>
  </si>
  <si>
    <t>688191</t>
  </si>
  <si>
    <t>PGTEFT3149</t>
  </si>
  <si>
    <t>Sloane International DMCC</t>
  </si>
  <si>
    <t>Tripadvisor Singapore Pte Ltd</t>
  </si>
  <si>
    <t>688192</t>
  </si>
  <si>
    <t>688193</t>
  </si>
  <si>
    <t>688194</t>
  </si>
  <si>
    <t>688195</t>
  </si>
  <si>
    <t>PGTEFT3150</t>
  </si>
  <si>
    <t>PGTEFT3151</t>
  </si>
  <si>
    <t>PGTEFT3152</t>
  </si>
  <si>
    <t>PGTEFT3153</t>
  </si>
  <si>
    <t>PGTEFT3154</t>
  </si>
  <si>
    <t>PGTEFT3155</t>
  </si>
  <si>
    <t>PGTEFT3156</t>
  </si>
  <si>
    <t>PGTEFT3157</t>
  </si>
  <si>
    <t>PGTEFT3158</t>
  </si>
  <si>
    <t>PGTEFT3159</t>
  </si>
  <si>
    <t>PGTEFT3160</t>
  </si>
  <si>
    <t>PGTEFT3161</t>
  </si>
  <si>
    <t>PGTEFT3162</t>
  </si>
  <si>
    <t>PGTEFT3163</t>
  </si>
  <si>
    <t>PGTEFT3164</t>
  </si>
  <si>
    <t>PGTEFT3165</t>
  </si>
  <si>
    <t>PGTEFT3166</t>
  </si>
  <si>
    <t>PGTEFT3167</t>
  </si>
  <si>
    <t>688197</t>
  </si>
  <si>
    <t>HotelnAir.com</t>
  </si>
  <si>
    <t>PGTEFT3168</t>
  </si>
  <si>
    <t>PGTEFT3169</t>
  </si>
  <si>
    <t>Refund - Lim Yee Harng</t>
  </si>
  <si>
    <t xml:space="preserve">PMED - Genesis </t>
  </si>
  <si>
    <t>ITB Asia - TS Garden</t>
  </si>
  <si>
    <t>Unpresented payment</t>
  </si>
  <si>
    <t>PCET - GCCA</t>
  </si>
  <si>
    <t>PMED - Carl Corrington</t>
  </si>
  <si>
    <t>Affa - Refund</t>
  </si>
  <si>
    <t>PMED - Optimax</t>
  </si>
  <si>
    <t>Bendahari Negeri P.P - ITB Asia</t>
  </si>
  <si>
    <t>Bendahari Negeri P.P - Qatar</t>
  </si>
  <si>
    <t>PCET - Inti</t>
  </si>
  <si>
    <t>Deposit - Bannershop</t>
  </si>
  <si>
    <t>Unrepesented payment</t>
  </si>
  <si>
    <t>OR 00864</t>
  </si>
  <si>
    <t>PCET - TAR</t>
  </si>
  <si>
    <t>OR 00865</t>
  </si>
  <si>
    <t>OR 00866</t>
  </si>
  <si>
    <t>OR 00867</t>
  </si>
  <si>
    <t>OR 00868</t>
  </si>
  <si>
    <t>OR 00869</t>
  </si>
  <si>
    <t>OR 00870</t>
  </si>
  <si>
    <t>JIIP Grant Batch 1</t>
  </si>
  <si>
    <t>PCET - Disted College</t>
  </si>
  <si>
    <t>PMED - Spine Joint</t>
  </si>
  <si>
    <t>PCET - First Penguin</t>
  </si>
  <si>
    <t>PMED - ISEC Specialist Eye</t>
  </si>
  <si>
    <t>OR 00872</t>
  </si>
  <si>
    <t>OR 00873</t>
  </si>
  <si>
    <t>OR 00874</t>
  </si>
  <si>
    <t>OR 00875</t>
  </si>
  <si>
    <t>PCET - Stradford</t>
  </si>
  <si>
    <t>OR 00876</t>
  </si>
  <si>
    <t>PMED &amp; PCET -  CHPM</t>
  </si>
  <si>
    <t>OR 00877</t>
  </si>
  <si>
    <t>PMED - Adventist</t>
  </si>
  <si>
    <t>OR 00878</t>
  </si>
  <si>
    <t>OR 00879</t>
  </si>
  <si>
    <t>PMED - GMC</t>
  </si>
  <si>
    <t>OR 00880</t>
  </si>
  <si>
    <t>OR 00881</t>
  </si>
  <si>
    <t>OR 00882</t>
  </si>
  <si>
    <t>OR 00883</t>
  </si>
  <si>
    <t>NO BankIn Slip</t>
  </si>
  <si>
    <t>OR 00884</t>
  </si>
  <si>
    <t>OR 00885</t>
  </si>
  <si>
    <t>OR 00886</t>
  </si>
  <si>
    <t>PMED -  LGL</t>
  </si>
  <si>
    <t xml:space="preserve"> OR 00887</t>
  </si>
  <si>
    <t>[ Balance As of 01/05/2018 ]</t>
  </si>
  <si>
    <t>OR 00888</t>
  </si>
  <si>
    <t>PCET - KDU</t>
  </si>
  <si>
    <t>688199</t>
  </si>
  <si>
    <t>688200</t>
  </si>
  <si>
    <t>PGTEFT3171</t>
  </si>
  <si>
    <t>688198</t>
  </si>
  <si>
    <t>PGTEFT3172</t>
  </si>
  <si>
    <t>PGTEFT3173</t>
  </si>
  <si>
    <t>PGTEFT3174</t>
  </si>
  <si>
    <t>PGTEFT3175</t>
  </si>
  <si>
    <t xml:space="preserve">Beyond Multimedia Plt </t>
  </si>
  <si>
    <t>PGTEFT3176</t>
  </si>
  <si>
    <t>PGTEFT3177</t>
  </si>
  <si>
    <t>PGTEFT3178</t>
  </si>
  <si>
    <t>PGTEFT3179</t>
  </si>
  <si>
    <t>PGTEFT3180</t>
  </si>
  <si>
    <t>Katak Creation</t>
  </si>
  <si>
    <t>PGTEFT3181</t>
  </si>
  <si>
    <t>PGTEFT3182</t>
  </si>
  <si>
    <t>Editorial Associates</t>
  </si>
  <si>
    <t>PGTEFT3183</t>
  </si>
  <si>
    <t>PGTEFT3184</t>
  </si>
  <si>
    <t>PGTEFT3185</t>
  </si>
  <si>
    <t>PGTEFT3186</t>
  </si>
  <si>
    <t>Lee Ick Joo</t>
  </si>
  <si>
    <t>PGTEFT3187</t>
  </si>
  <si>
    <t>PGTEFT3188</t>
  </si>
  <si>
    <t>PGTEFT3189</t>
  </si>
  <si>
    <t>PGTEFT3190</t>
  </si>
  <si>
    <t>PGTEFT3191</t>
  </si>
  <si>
    <t>PGTEFT3192</t>
  </si>
  <si>
    <t>PGTEFT3193</t>
  </si>
  <si>
    <t>PGTEFT3194</t>
  </si>
  <si>
    <t>PGTEFT3195</t>
  </si>
  <si>
    <t>Nanjing Tuniu International Travel Service Ltd</t>
  </si>
  <si>
    <t>688201</t>
  </si>
  <si>
    <t>688202</t>
  </si>
  <si>
    <t>Elite Translations Asia (M) Sdn Bhd</t>
  </si>
  <si>
    <t>688203</t>
  </si>
  <si>
    <t>688204</t>
  </si>
  <si>
    <t>688207</t>
  </si>
  <si>
    <t>688206</t>
  </si>
  <si>
    <t>Trustee of Leong San Tong Khoo Kongsi (Penang) Registered</t>
  </si>
  <si>
    <t>Bang Phuong Advertising Trading Company Limited</t>
  </si>
  <si>
    <t>Hotel Fee - PIFF Sponsorship</t>
  </si>
  <si>
    <t xml:space="preserve">TIC Sales </t>
  </si>
  <si>
    <t>PGTEFT3170</t>
  </si>
  <si>
    <t>Fund transfer from MBB</t>
  </si>
  <si>
    <t>PGTEFT3196</t>
  </si>
  <si>
    <t>PGTEFT3197</t>
  </si>
  <si>
    <t>Schenker Logistics (Malaysia) Sdn Bhd</t>
  </si>
  <si>
    <t>PGTEFT3198</t>
  </si>
  <si>
    <t>Local Culinary Experiences Sdn Bhd</t>
  </si>
  <si>
    <t>PGTEFT3199</t>
  </si>
  <si>
    <t>PGTEFT3200</t>
  </si>
  <si>
    <t>PGTEFT3201</t>
  </si>
  <si>
    <t>PGTEFT3202</t>
  </si>
  <si>
    <t>PGTEFT3203</t>
  </si>
  <si>
    <t>PGTEFT3204</t>
  </si>
  <si>
    <t>688208</t>
  </si>
  <si>
    <t>Loh Yen Peng</t>
  </si>
  <si>
    <t>PGTEFT3205</t>
  </si>
  <si>
    <t>PGTEFT3206</t>
  </si>
  <si>
    <t>PGTEFT3207</t>
  </si>
  <si>
    <t>PGTEFT3208</t>
  </si>
  <si>
    <t>PGTEFT3209</t>
  </si>
  <si>
    <t>[ Balance As of 01/06/2018 ]</t>
  </si>
  <si>
    <t>PGTEFT3210</t>
  </si>
  <si>
    <t>PGTEFT3211</t>
  </si>
  <si>
    <t>PGTEFT3212</t>
  </si>
  <si>
    <t>PGTEFT3213</t>
  </si>
  <si>
    <t>PGTEFT3214</t>
  </si>
  <si>
    <t>ET Hospitality Ventures Sdn Bhd</t>
  </si>
  <si>
    <t>PGTEFT3215</t>
  </si>
  <si>
    <t>PGTEFT3216</t>
  </si>
  <si>
    <t>PGTEFT3217</t>
  </si>
  <si>
    <t>PGTEFT3218</t>
  </si>
  <si>
    <t>PGTEFT3219</t>
  </si>
  <si>
    <t>Hwa Yik Tour &amp; Travel (Pg) Sdn Bhd</t>
  </si>
  <si>
    <t>PGTEFT3220</t>
  </si>
  <si>
    <t>PGTEFT3221</t>
  </si>
  <si>
    <t>PGTEFT3222</t>
  </si>
  <si>
    <t>PGTEFT3223</t>
  </si>
  <si>
    <t>PGTEFT3224</t>
  </si>
  <si>
    <t>PGTEFT3225</t>
  </si>
  <si>
    <t>PGTEFT3226</t>
  </si>
  <si>
    <t>PGTEFT3227</t>
  </si>
  <si>
    <t>My Passion Travel Sdn Bhd</t>
  </si>
  <si>
    <t>PGTEFT3228</t>
  </si>
  <si>
    <t>PGTEFT3229</t>
  </si>
  <si>
    <t>PGTEFT3230</t>
  </si>
  <si>
    <t>PGTEFT3231</t>
  </si>
  <si>
    <t>PGTEFT3232</t>
  </si>
  <si>
    <t>PGTEFT3233</t>
  </si>
  <si>
    <t>PGTEFT3234</t>
  </si>
  <si>
    <t>PGTEFT3235</t>
  </si>
  <si>
    <t>PGTEFT3236</t>
  </si>
  <si>
    <t>Sherwynd Rylan Kessler</t>
  </si>
  <si>
    <t>PGTEFT3237</t>
  </si>
  <si>
    <t>PGTEFT3238</t>
  </si>
  <si>
    <t>PGTEFT3239</t>
  </si>
  <si>
    <t>PGTEFT3240</t>
  </si>
  <si>
    <t>PGTEFT3241</t>
  </si>
  <si>
    <t>PGTEFT3242</t>
  </si>
  <si>
    <t>PGTEFT3243</t>
  </si>
  <si>
    <t>PGTEFT3244</t>
  </si>
  <si>
    <t>PGTEFT3245</t>
  </si>
  <si>
    <t>PGTEFT3246</t>
  </si>
  <si>
    <t>PGTEFT3247</t>
  </si>
  <si>
    <t>Sozo Pte Ltd</t>
  </si>
  <si>
    <t>PGTEFT3248</t>
  </si>
  <si>
    <t>CIMB Bank Berhad (Banker's Cheque)</t>
  </si>
  <si>
    <t>PMED - Spinecare</t>
  </si>
  <si>
    <t>Adventist Hospital &amp; Clinic Services (M)</t>
  </si>
  <si>
    <t>PMED - Bagan Specialist Centre</t>
  </si>
  <si>
    <t>PGTEFT3249</t>
  </si>
  <si>
    <t>688224</t>
  </si>
  <si>
    <t>ITB Asia - DOH</t>
  </si>
  <si>
    <t>PCET - Equator</t>
  </si>
  <si>
    <t>ITB Asia - Holiday Tours</t>
  </si>
  <si>
    <t>PGTEFT3250</t>
  </si>
  <si>
    <t>PGTEFT3251</t>
  </si>
  <si>
    <t>Jaykodi Resoucers</t>
  </si>
  <si>
    <t>PGTEFT3252</t>
  </si>
  <si>
    <t>CIMB 688225</t>
  </si>
  <si>
    <t>Bantuan Khas Kewangan</t>
  </si>
  <si>
    <t>CIMB Bank Berhad (Bank Guarantee)</t>
  </si>
  <si>
    <t>PGTEFT3253</t>
  </si>
  <si>
    <t>M Summit Sdn Bhd</t>
  </si>
  <si>
    <t>PGTEFT3254</t>
  </si>
  <si>
    <t>Advance Creative Technology Sdn Bhd</t>
  </si>
  <si>
    <t>PGTEFT3255</t>
  </si>
  <si>
    <t>PGTEFT3256</t>
  </si>
  <si>
    <t>PGTEFT3257</t>
  </si>
  <si>
    <t>PGTEFT3258</t>
  </si>
  <si>
    <t>PGTEFT3259</t>
  </si>
  <si>
    <t>PGTEFT3260</t>
  </si>
  <si>
    <t>PGTEFT3261</t>
  </si>
  <si>
    <t>Ezone Computre Centre</t>
  </si>
  <si>
    <t>PGTEFT3262</t>
  </si>
  <si>
    <t>PGTEFT3263</t>
  </si>
  <si>
    <t>PGTEFT3264</t>
  </si>
  <si>
    <t>PGTEFT3265</t>
  </si>
  <si>
    <t>Editoorial Associates</t>
  </si>
  <si>
    <t>PGTEFT3266</t>
  </si>
  <si>
    <t>Loo Chee Khuan</t>
  </si>
  <si>
    <t>PGTEFT3267</t>
  </si>
  <si>
    <t>PGTEFT3268</t>
  </si>
  <si>
    <t>PGTEFT3269</t>
  </si>
  <si>
    <t>PGTEFT3270</t>
  </si>
  <si>
    <t>Muntri Mews Sdn Bhd</t>
  </si>
  <si>
    <t>PGTEFT3271</t>
  </si>
  <si>
    <t>PGTEFT3272</t>
  </si>
  <si>
    <t>Magnificent Empire Sdn Bhd</t>
  </si>
  <si>
    <t>PGTEFT3273</t>
  </si>
  <si>
    <t>PGTEFT3274</t>
  </si>
  <si>
    <t>PGTEFT3275</t>
  </si>
  <si>
    <t>PGTEFT3276</t>
  </si>
  <si>
    <t>PGTEFT3277</t>
  </si>
  <si>
    <t>PGTEFT3278</t>
  </si>
  <si>
    <t>PGTEFT3279</t>
  </si>
  <si>
    <t>Star Media Group Berhad</t>
  </si>
  <si>
    <t>PGTEFT3280</t>
  </si>
  <si>
    <t>Sage Software Sdn Bhd</t>
  </si>
  <si>
    <t>PGTEFT3281</t>
  </si>
  <si>
    <t>PGTEFT3282</t>
  </si>
  <si>
    <t>PGTEFT3283</t>
  </si>
  <si>
    <t>PGTEFT3284</t>
  </si>
  <si>
    <t>PGTEFT3285</t>
  </si>
  <si>
    <t>PGTEFT3286</t>
  </si>
  <si>
    <t>PGTEFT3287</t>
  </si>
  <si>
    <t>PGTEFT3288</t>
  </si>
  <si>
    <t>688226</t>
  </si>
  <si>
    <t>688227</t>
  </si>
  <si>
    <t>688228</t>
  </si>
  <si>
    <t>688229</t>
  </si>
  <si>
    <t>Unity Media Pte Ltd</t>
  </si>
  <si>
    <t>PGTEFT3289</t>
  </si>
  <si>
    <t>PGTEFT3290</t>
  </si>
  <si>
    <t>688230</t>
  </si>
  <si>
    <t>PGTEFT3292</t>
  </si>
  <si>
    <t>PGTEFT3293</t>
  </si>
  <si>
    <t>PGTEFT3294</t>
  </si>
  <si>
    <t>PGTEFT3295</t>
  </si>
  <si>
    <t>PGTEFT3296</t>
  </si>
  <si>
    <t>PGTEFT3297</t>
  </si>
  <si>
    <t>[ Balance As of 01/07/2018 ]</t>
  </si>
  <si>
    <t>PGTEFT3298</t>
  </si>
  <si>
    <t>688231</t>
  </si>
  <si>
    <t>PGTEFT3300</t>
  </si>
  <si>
    <t>PGTEFT3301</t>
  </si>
  <si>
    <t>Beyond Multumedia Plt</t>
  </si>
  <si>
    <t>Premium Minds Sdn Bhd</t>
  </si>
  <si>
    <t>Boustead Weld Quay Sdn Bhd</t>
  </si>
  <si>
    <t>BBWeb Solutions</t>
  </si>
  <si>
    <t>Copthorne Orchid Penang Sdn Bhd</t>
  </si>
  <si>
    <t>Ernst &amp; Young Tax Consultants Sdn Bhd</t>
  </si>
  <si>
    <t>Mohammad Ashraf Mohammad Tahir</t>
  </si>
  <si>
    <t>Rickveen Singh A;L Harbindar Singh</t>
  </si>
  <si>
    <t xml:space="preserve">Two Pro Print Services </t>
  </si>
  <si>
    <t>Yeap Peng Hoe</t>
  </si>
  <si>
    <t>PGTEFT3302</t>
  </si>
  <si>
    <t>PGTEFT3303</t>
  </si>
  <si>
    <t>PGTEFT3304</t>
  </si>
  <si>
    <t>PGTEFT3305</t>
  </si>
  <si>
    <t>PGTEFT3306</t>
  </si>
  <si>
    <t>PGTEFT3307</t>
  </si>
  <si>
    <t>PGTEFT3308</t>
  </si>
  <si>
    <t>PGTEFT3309</t>
  </si>
  <si>
    <t>PGTEFT3310</t>
  </si>
  <si>
    <t>688233</t>
  </si>
  <si>
    <t>PGTEFT3312</t>
  </si>
  <si>
    <t>PGTEFT3313</t>
  </si>
  <si>
    <t>PGTEFT3314</t>
  </si>
  <si>
    <t>PGTEFT3315</t>
  </si>
  <si>
    <t>PGTEFT3316</t>
  </si>
  <si>
    <t>PGTEFT3317</t>
  </si>
  <si>
    <t>PGTEFT3318</t>
  </si>
  <si>
    <t>PGTEFT3319</t>
  </si>
  <si>
    <t>PGTEFT3320</t>
  </si>
  <si>
    <t>PGTEFT3321</t>
  </si>
  <si>
    <t>PGTEFT3322</t>
  </si>
  <si>
    <t>PGTEFT3323</t>
  </si>
  <si>
    <t>PGTEFT3324</t>
  </si>
  <si>
    <t>PGTEFT3325</t>
  </si>
  <si>
    <t>PGTEFT3326</t>
  </si>
  <si>
    <t>PGTEFT3327</t>
  </si>
  <si>
    <t>PGTEFT3328</t>
  </si>
  <si>
    <t>PGTEFT3329</t>
  </si>
  <si>
    <t>PGTEFT3330</t>
  </si>
  <si>
    <t>PGTEFT3331</t>
  </si>
  <si>
    <t>PGTEFT3332</t>
  </si>
  <si>
    <t>688232</t>
  </si>
  <si>
    <t>PCET - Han Chiang College</t>
  </si>
  <si>
    <t>PMED EDS Business Academy Sdn Bhd</t>
  </si>
  <si>
    <t>Olive Tree Concepts Sdn BHd</t>
  </si>
  <si>
    <t>PGTEFT3333</t>
  </si>
  <si>
    <t>PGTEFT3334</t>
  </si>
  <si>
    <t>PGTEFT3335</t>
  </si>
  <si>
    <t>PGTEFT3336</t>
  </si>
  <si>
    <t>PGTEFT3337</t>
  </si>
  <si>
    <t>PGTEFT3338</t>
  </si>
  <si>
    <t>PGTEFT3339</t>
  </si>
  <si>
    <t>PGTEFT3340</t>
  </si>
  <si>
    <t>PGTEFT3341</t>
  </si>
  <si>
    <t>PGTEFT3342</t>
  </si>
  <si>
    <t>PGTEFT3343</t>
  </si>
  <si>
    <t>PGTEFT3344</t>
  </si>
  <si>
    <t>PGTEFT3345</t>
  </si>
  <si>
    <t>PGTEFT3346</t>
  </si>
  <si>
    <t>MSIG Insurance (Malaysia) Sdn Bhd</t>
  </si>
  <si>
    <t>PGTEFT3347</t>
  </si>
  <si>
    <t>PGTEFT3348</t>
  </si>
  <si>
    <t>PGTEFT3349</t>
  </si>
  <si>
    <t>PGTEFT3350</t>
  </si>
  <si>
    <t>PGTEFT3351</t>
  </si>
  <si>
    <t>PGTEFT3352</t>
  </si>
  <si>
    <t>PGTEFT3353</t>
  </si>
  <si>
    <t>PGTEFT3354</t>
  </si>
  <si>
    <t>PGTEFT3355</t>
  </si>
  <si>
    <t>PGTEFT3356</t>
  </si>
  <si>
    <t>PGTEFT3357</t>
  </si>
  <si>
    <t>PGTEFT3358</t>
  </si>
  <si>
    <t>PGTEFT3359</t>
  </si>
  <si>
    <t>PGTEFT3360</t>
  </si>
  <si>
    <t>688234</t>
  </si>
  <si>
    <t>688235</t>
  </si>
  <si>
    <t>688236</t>
  </si>
  <si>
    <t>Hana Tour Service (M) Sdn Bhd</t>
  </si>
  <si>
    <t>688237</t>
  </si>
  <si>
    <t>688238</t>
  </si>
  <si>
    <t>688239</t>
  </si>
  <si>
    <t>688240</t>
  </si>
  <si>
    <t>688241</t>
  </si>
  <si>
    <t>688247</t>
  </si>
  <si>
    <t>688243</t>
  </si>
  <si>
    <t>688244</t>
  </si>
  <si>
    <t>688245</t>
  </si>
  <si>
    <t>688246</t>
  </si>
  <si>
    <t>PGTEFT3361</t>
  </si>
  <si>
    <t>PGTEFT3362</t>
  </si>
  <si>
    <t>Adr &amp; Jna Venture</t>
  </si>
  <si>
    <t>PGTEFT3363</t>
  </si>
  <si>
    <t>PGTEFT3364</t>
  </si>
  <si>
    <t>PGTEFT3365</t>
  </si>
  <si>
    <t>DSOP Office System &amp; Supplies Sdn Bhd</t>
  </si>
  <si>
    <t>PGTEFT3366</t>
  </si>
  <si>
    <t>PGTEFT3367</t>
  </si>
  <si>
    <t>PGTEFT3368</t>
  </si>
  <si>
    <t>PGTEFT3369</t>
  </si>
  <si>
    <t>PGTEFT3370</t>
  </si>
  <si>
    <t>PGTEFT3371</t>
  </si>
  <si>
    <t>Niche Forte Communications Sdn Bhd</t>
  </si>
  <si>
    <t>PGTEFT3372</t>
  </si>
  <si>
    <t>PGTEFT3373</t>
  </si>
  <si>
    <t>PGTEFT3374</t>
  </si>
  <si>
    <t>PGTEFT3375</t>
  </si>
  <si>
    <t>PGTEFT3376</t>
  </si>
  <si>
    <t>TG Solutions</t>
  </si>
  <si>
    <t>688248</t>
  </si>
  <si>
    <t>AirAsia Berhad</t>
  </si>
  <si>
    <t>688249</t>
  </si>
  <si>
    <t>Payment Cancelled</t>
  </si>
  <si>
    <t>PGTEFT3377</t>
  </si>
  <si>
    <t>PGTEFT3378</t>
  </si>
  <si>
    <t>PGTEFT3379</t>
  </si>
  <si>
    <t>PGTEFT3380</t>
  </si>
  <si>
    <t>PGTEFT3381</t>
  </si>
  <si>
    <t>PGTEFT3382</t>
  </si>
  <si>
    <t>688250</t>
  </si>
  <si>
    <t>PGTEFT3383</t>
  </si>
  <si>
    <t>PGTEFT3384</t>
  </si>
  <si>
    <t>688251</t>
  </si>
  <si>
    <t>688252</t>
  </si>
  <si>
    <t>Ketua Pengarah Hasil Dalam Negeri (Sozo)</t>
  </si>
  <si>
    <t>Spafax Airline Network (Singapore) Pte Ltd</t>
  </si>
  <si>
    <t>Palita Piwham</t>
  </si>
  <si>
    <t>Grant from State Gov</t>
  </si>
  <si>
    <t>Refund of Insurance</t>
  </si>
  <si>
    <t>Hotel Fee - Hari Raya Celebration</t>
  </si>
  <si>
    <t>OCY - Refund</t>
  </si>
  <si>
    <t>???</t>
  </si>
  <si>
    <t>[ Balance As of 01/08/2018 ]</t>
  </si>
  <si>
    <t>PGTEFT3385</t>
  </si>
  <si>
    <t>688253</t>
  </si>
  <si>
    <t>PGTEFT3386</t>
  </si>
  <si>
    <t>PGTEFT3387</t>
  </si>
  <si>
    <t>PGTEFT3388</t>
  </si>
  <si>
    <t>PGTEFT3389</t>
  </si>
  <si>
    <t>PGTEFT3390</t>
  </si>
  <si>
    <t>Elang Wah Sdn Bhd</t>
  </si>
  <si>
    <t>PGTEFT3391</t>
  </si>
  <si>
    <t>PGTEFT3392</t>
  </si>
  <si>
    <t>PGTEFT3393</t>
  </si>
  <si>
    <t>PGTEFT3394</t>
  </si>
  <si>
    <t>PGTEFT3395</t>
  </si>
  <si>
    <t>PGTEFT3396</t>
  </si>
  <si>
    <t>PGTEFT3397</t>
  </si>
  <si>
    <t>PGTEFT3398</t>
  </si>
  <si>
    <t>Ta Krai Café Sdn Bhd</t>
  </si>
  <si>
    <t>PGTEFT3399</t>
  </si>
  <si>
    <t>PGTEFT3400</t>
  </si>
  <si>
    <t>688254</t>
  </si>
  <si>
    <t>688255</t>
  </si>
  <si>
    <t>688256</t>
  </si>
  <si>
    <t>688257</t>
  </si>
  <si>
    <t>ST World Inc</t>
  </si>
  <si>
    <t>Fine Winnner Holdings Limited T/A Hotel Jen Hong kong</t>
  </si>
  <si>
    <t>Informa Exhibitions Pte Ltd</t>
  </si>
  <si>
    <t>PGTEFT3401</t>
  </si>
  <si>
    <t>PGTEFT3402</t>
  </si>
  <si>
    <t>PGTEFT3403</t>
  </si>
  <si>
    <t>PGTEFT3404</t>
  </si>
  <si>
    <t>PGTEFT3405</t>
  </si>
  <si>
    <t>PGTEFT3406</t>
  </si>
  <si>
    <t>PGTEFT3407</t>
  </si>
  <si>
    <t>PGTEFT3408</t>
  </si>
  <si>
    <t>PGTEFT3409</t>
  </si>
  <si>
    <t>PGTEFT3410</t>
  </si>
  <si>
    <t>Mark Ng Ti Chien</t>
  </si>
  <si>
    <t>PGTEFT3411</t>
  </si>
  <si>
    <t>PGTEFT3412</t>
  </si>
  <si>
    <t>PGTEFT3413</t>
  </si>
  <si>
    <t>PGTEFT3414</t>
  </si>
  <si>
    <t>PGTEFT3415</t>
  </si>
  <si>
    <t>PGTEFT3416</t>
  </si>
  <si>
    <t>PGTEFT3417</t>
  </si>
  <si>
    <t>PGTEFT3418</t>
  </si>
  <si>
    <t>PGTEFT3419</t>
  </si>
  <si>
    <t>PGTEFT3420</t>
  </si>
  <si>
    <t>PGTEFT3421</t>
  </si>
  <si>
    <t>PGTEFT3422</t>
  </si>
  <si>
    <t>PGTEFT3423</t>
  </si>
  <si>
    <t>688258</t>
  </si>
  <si>
    <t>688263</t>
  </si>
  <si>
    <t>688260</t>
  </si>
  <si>
    <t>688265</t>
  </si>
  <si>
    <t>688262</t>
  </si>
  <si>
    <t>Pacific Asia Travel Association</t>
  </si>
  <si>
    <t>PGTEFT3424</t>
  </si>
  <si>
    <t xml:space="preserve">Focus Marketing Communications Company </t>
  </si>
  <si>
    <t>Uniholiday Co. Ltd</t>
  </si>
  <si>
    <t>Pico Ho Chi Minh City Ltd</t>
  </si>
  <si>
    <t>PGTEFT3425</t>
  </si>
  <si>
    <t>PGTEFT3426</t>
  </si>
  <si>
    <t>PGTEFT3427</t>
  </si>
  <si>
    <t>PGTEFT3428</t>
  </si>
  <si>
    <t>PGTEFT3429</t>
  </si>
  <si>
    <t>PGTEFT3430</t>
  </si>
  <si>
    <t>PGTEFT3431</t>
  </si>
  <si>
    <t>PGTEFT3432</t>
  </si>
  <si>
    <t>PGTEFT3433</t>
  </si>
  <si>
    <t>PGTEFT3434</t>
  </si>
  <si>
    <t>PGTEFT3435</t>
  </si>
  <si>
    <t>688266</t>
  </si>
  <si>
    <t>PGTEFT3436</t>
  </si>
  <si>
    <t>PGTEFT3437</t>
  </si>
  <si>
    <t>PGTEFT3438</t>
  </si>
  <si>
    <t>PGTEFT3439</t>
  </si>
  <si>
    <t>Flatplan Publisher</t>
  </si>
  <si>
    <t>PGTEFT3440</t>
  </si>
  <si>
    <t>PGTEFT3441</t>
  </si>
  <si>
    <t>PGTEFT3442</t>
  </si>
  <si>
    <t>PGTEFT3443</t>
  </si>
  <si>
    <t>PGTEFT3444</t>
  </si>
  <si>
    <t>PGTEFT3445</t>
  </si>
  <si>
    <t>Magnificient Empire Sdn Bhd</t>
  </si>
  <si>
    <t>PGTEFT3446</t>
  </si>
  <si>
    <t>PGTEFT3447</t>
  </si>
  <si>
    <t>PGTEFT3448</t>
  </si>
  <si>
    <t>Studio Howard</t>
  </si>
  <si>
    <t>PGTEFT3449</t>
  </si>
  <si>
    <t>PGTEFT3450</t>
  </si>
  <si>
    <t>PGTEFT3451</t>
  </si>
  <si>
    <t>PGTEFT3452</t>
  </si>
  <si>
    <t>688267</t>
  </si>
  <si>
    <t>688271</t>
  </si>
  <si>
    <t>688268</t>
  </si>
  <si>
    <t>Innogen Sdn Bhd</t>
  </si>
  <si>
    <t>688269</t>
  </si>
  <si>
    <t>688270</t>
  </si>
  <si>
    <t>PGTEFT3453</t>
  </si>
  <si>
    <t>PGTEFT3454</t>
  </si>
  <si>
    <t>688272</t>
  </si>
  <si>
    <t>PGTEFT3456</t>
  </si>
  <si>
    <t>PT. MSW Global</t>
  </si>
  <si>
    <t>Hana Asia (Thailand) Co Ltd</t>
  </si>
  <si>
    <t>PGTEFT3457</t>
  </si>
  <si>
    <t>PGTEFT3458</t>
  </si>
  <si>
    <t>PGTEFT3459</t>
  </si>
  <si>
    <t>Cheque Cancelled</t>
  </si>
  <si>
    <t>Bank Charges - Cheque book</t>
  </si>
  <si>
    <t>Bank Charges - ITB</t>
  </si>
  <si>
    <t>Bank Charges - Audit Confirmation</t>
  </si>
  <si>
    <t>[ Balance As of 01/09/2018 ]</t>
  </si>
  <si>
    <t>JV18/07/05</t>
  </si>
  <si>
    <t>JV18/07/06</t>
  </si>
  <si>
    <t>Being cheque cancelled due to unable to obtain signature - V2018/512</t>
  </si>
  <si>
    <t>Being cheque cancelled due to unable to obtain signature - V2018/568</t>
  </si>
  <si>
    <t>Refund from Ezone Computer</t>
  </si>
  <si>
    <t>PMED - Pantai Hosp</t>
  </si>
  <si>
    <t>Refund of Bank Guarantee</t>
  </si>
  <si>
    <t>Hotel Fee - PATA</t>
  </si>
  <si>
    <t>Hotel Fee - PSFF</t>
  </si>
  <si>
    <t>Hotel Fee - China Southern Airlines</t>
  </si>
  <si>
    <t>Changing of signatory bank charges</t>
  </si>
  <si>
    <t>PGTEFT3460</t>
  </si>
  <si>
    <t>688273</t>
  </si>
  <si>
    <t>PGTEFT3461</t>
  </si>
  <si>
    <t>PGTEFT3462</t>
  </si>
  <si>
    <t>PGTEFT3463</t>
  </si>
  <si>
    <t>PGTEFT3464</t>
  </si>
  <si>
    <t>Evercool Air-Conditioner &amp; Regridgerator Service</t>
  </si>
  <si>
    <t>PGTEFT3465</t>
  </si>
  <si>
    <t>PGTEFT3466</t>
  </si>
  <si>
    <t>PGTEFT3467</t>
  </si>
  <si>
    <t>Koperasi Sekolah Menengah Kebangsaan Perempuan St. George</t>
  </si>
  <si>
    <t>PGTEFT3468</t>
  </si>
  <si>
    <t>PGTEFT3469</t>
  </si>
  <si>
    <t>PGTEFT3470</t>
  </si>
  <si>
    <t>PIBG Sek Ren Perempuan Jln Residensi</t>
  </si>
  <si>
    <t>PGTEFT3471</t>
  </si>
  <si>
    <t>PGTEFT3472</t>
  </si>
  <si>
    <t>PGTEFT3473</t>
  </si>
  <si>
    <t>PGTEFT3474</t>
  </si>
  <si>
    <t>PGTEFT3475</t>
  </si>
  <si>
    <t>PGTEFT3476</t>
  </si>
  <si>
    <t>688274</t>
  </si>
  <si>
    <t>688275</t>
  </si>
  <si>
    <t>688276</t>
  </si>
  <si>
    <t>688277</t>
  </si>
  <si>
    <t>Lada Eco-Tourism Sdn Bhd</t>
  </si>
  <si>
    <t>PGTEFT3477</t>
  </si>
  <si>
    <t>Asia OnTime (M) Sdn Bhd</t>
  </si>
  <si>
    <t>PGTEFT3478</t>
  </si>
  <si>
    <t>PGTEFT3479</t>
  </si>
  <si>
    <t>CIMB Credit Card (Ooi Chok Yan)</t>
  </si>
  <si>
    <t>PGTEFT3480</t>
  </si>
  <si>
    <t>PGTEFT3481</t>
  </si>
  <si>
    <t>PGTEFT3482</t>
  </si>
  <si>
    <t>PGTEFT3483</t>
  </si>
  <si>
    <t>Tampo Miki</t>
  </si>
  <si>
    <t>PGTEFT3484</t>
  </si>
  <si>
    <t>PGTEFT3485</t>
  </si>
  <si>
    <t>MSIG Insurance (Malaysia) Berhad</t>
  </si>
  <si>
    <t>PGTEFT3486</t>
  </si>
  <si>
    <t>PGTEFT3487</t>
  </si>
  <si>
    <t>PGCC Sales &amp; Service Sdn Bhd</t>
  </si>
  <si>
    <t>PGTEFT3488</t>
  </si>
  <si>
    <t>PGTEFT3489</t>
  </si>
  <si>
    <t>PGTEFT3490</t>
  </si>
  <si>
    <t>688278</t>
  </si>
  <si>
    <t>PGTEFT3491</t>
  </si>
  <si>
    <t>L&amp;O Standard Sdn Bhd</t>
  </si>
  <si>
    <t>Focus Marketing &amp; Communications Company</t>
  </si>
  <si>
    <t>PGTEFT3492</t>
  </si>
  <si>
    <t>PGTEFT3493</t>
  </si>
  <si>
    <t>PGTEFT3494</t>
  </si>
  <si>
    <t>PGTEFT3495</t>
  </si>
  <si>
    <t>PGTEFT3496</t>
  </si>
  <si>
    <t>PGTEFT3497</t>
  </si>
  <si>
    <t>PGTEFT3498</t>
  </si>
  <si>
    <t>PGTEFT3499</t>
  </si>
  <si>
    <t>PGTEFT3500</t>
  </si>
  <si>
    <t>PGTEFT3501</t>
  </si>
  <si>
    <t>PGTEFT3502</t>
  </si>
  <si>
    <t>PGTEFT3503</t>
  </si>
  <si>
    <t>PGTEFT3504</t>
  </si>
  <si>
    <t>PGTEFT3505</t>
  </si>
  <si>
    <t>PGTEFT3506</t>
  </si>
  <si>
    <t>PGTEFT3507</t>
  </si>
  <si>
    <t>PGTEFT3508</t>
  </si>
  <si>
    <t>PGTEFT3509</t>
  </si>
  <si>
    <t>PGTEFT3510</t>
  </si>
  <si>
    <t>PGTEFT3511</t>
  </si>
  <si>
    <t>PGTEFT3512</t>
  </si>
  <si>
    <t>PGTEFT3513</t>
  </si>
  <si>
    <t>PGTEFT3514</t>
  </si>
  <si>
    <t>PGTEFT3515</t>
  </si>
  <si>
    <t>PGTEFT3516</t>
  </si>
  <si>
    <t>PGTEFT3517</t>
  </si>
  <si>
    <t>PGTEFT3518</t>
  </si>
  <si>
    <t>688279</t>
  </si>
  <si>
    <t>688280</t>
  </si>
  <si>
    <t>688281</t>
  </si>
  <si>
    <t>PTS Travel &amp; Tours Sdn Bhd</t>
  </si>
  <si>
    <t>688282</t>
  </si>
  <si>
    <t>688283</t>
  </si>
  <si>
    <t>688284</t>
  </si>
  <si>
    <t>PGTEFT3519</t>
  </si>
  <si>
    <t>PGTEFT3520</t>
  </si>
  <si>
    <t>688285</t>
  </si>
  <si>
    <t>PGTEFT3521</t>
  </si>
  <si>
    <t>PGTEFT3522</t>
  </si>
  <si>
    <t>PGTEFT3523</t>
  </si>
  <si>
    <t>Glory Property III Investment Pty Ltd ATF Glory III Investment Trust</t>
  </si>
  <si>
    <t>Sitehost Pty Ltd</t>
  </si>
  <si>
    <t>Messe Berlin (Singapore) Pte Ltd</t>
  </si>
  <si>
    <t>PGT</t>
  </si>
  <si>
    <t>Levy</t>
  </si>
  <si>
    <t>Sterling Insurance Brokers</t>
  </si>
  <si>
    <t>OR 00889</t>
  </si>
  <si>
    <t>OR 00891</t>
  </si>
  <si>
    <t>JV18/05/10</t>
  </si>
  <si>
    <t>OR 00890</t>
  </si>
  <si>
    <t>OR 00898</t>
  </si>
  <si>
    <t>OR 00892</t>
  </si>
  <si>
    <t>OR 00893</t>
  </si>
  <si>
    <t>OR 00894</t>
  </si>
  <si>
    <t>OR 00895</t>
  </si>
  <si>
    <t>OR 00896</t>
  </si>
  <si>
    <t>OR 00897</t>
  </si>
  <si>
    <t>OR 00899</t>
  </si>
  <si>
    <t>OR 00901</t>
  </si>
  <si>
    <t>OR 00902</t>
  </si>
  <si>
    <t>OR 00903</t>
  </si>
  <si>
    <t>OR 00905</t>
  </si>
  <si>
    <t>OR 00904</t>
  </si>
  <si>
    <t>OR 00906</t>
  </si>
  <si>
    <t>OR 00907</t>
  </si>
  <si>
    <t>Pata - Flagstaff Holdings</t>
  </si>
  <si>
    <t>OR 00908</t>
  </si>
  <si>
    <t>OR 00909</t>
  </si>
  <si>
    <t>ITB Asia - G Hotel</t>
  </si>
  <si>
    <t>PATA - Shangri-La</t>
  </si>
  <si>
    <t>OR 00910</t>
  </si>
  <si>
    <t>OR 00911</t>
  </si>
  <si>
    <t>OR 00912</t>
  </si>
  <si>
    <t>OR 00913</t>
  </si>
  <si>
    <t>OR 00914</t>
  </si>
  <si>
    <t>PATA - Flamingo Hotel</t>
  </si>
  <si>
    <t>OR 00915</t>
  </si>
  <si>
    <t>ITB Asia - Lexis Suite</t>
  </si>
  <si>
    <t>OR 00916</t>
  </si>
  <si>
    <t>PATA - Holiday Inn</t>
  </si>
  <si>
    <t>OR 00917</t>
  </si>
  <si>
    <t>ITB Asia &amp; ITE - Flagstaff</t>
  </si>
  <si>
    <t>[ Balance As of 01/10/2018 ]</t>
  </si>
  <si>
    <t>PGTEFT3525</t>
  </si>
  <si>
    <t>688286</t>
  </si>
  <si>
    <t>PGTEFT3526</t>
  </si>
  <si>
    <t>PGTEFT3527</t>
  </si>
  <si>
    <t>PGTEFT3528</t>
  </si>
  <si>
    <t>PGTEFT3529</t>
  </si>
  <si>
    <t>PGTEFT3530</t>
  </si>
  <si>
    <t>PGTEFT3531</t>
  </si>
  <si>
    <t>Exabytes Networks Sdn Bhd</t>
  </si>
  <si>
    <t>PGTEFT3532</t>
  </si>
  <si>
    <t>Marketsource Sdn Bhd</t>
  </si>
  <si>
    <t>PGTEFT3533</t>
  </si>
  <si>
    <t>PGTEFT3534</t>
  </si>
  <si>
    <t xml:space="preserve">Ng Chun How </t>
  </si>
  <si>
    <t>PGTEFT3535</t>
  </si>
  <si>
    <t>PGTEFT3536</t>
  </si>
  <si>
    <t>PGTEFT3537</t>
  </si>
  <si>
    <t>PGTEFT3538</t>
  </si>
  <si>
    <t>Seow Ai See</t>
  </si>
  <si>
    <t>PGTEFT3539</t>
  </si>
  <si>
    <t>PGTEFT3540</t>
  </si>
  <si>
    <t>PGTEFT3541</t>
  </si>
  <si>
    <t>PGTEFT3542</t>
  </si>
  <si>
    <t>PGTEFT3543</t>
  </si>
  <si>
    <t>PGTEFT3544</t>
  </si>
  <si>
    <t>PGTEFT3545</t>
  </si>
  <si>
    <t>PGTEFT3546</t>
  </si>
  <si>
    <t>688287</t>
  </si>
  <si>
    <t>688288</t>
  </si>
  <si>
    <t>688289</t>
  </si>
  <si>
    <t>PGTEFT3547</t>
  </si>
  <si>
    <t>PGTEFT3548</t>
  </si>
  <si>
    <t>Hores Equipment Sdn Bhd</t>
  </si>
  <si>
    <t>PGTEFT3549</t>
  </si>
  <si>
    <t>PGTEFT3550</t>
  </si>
  <si>
    <t>PGTEFT3551</t>
  </si>
  <si>
    <t>PGTEFT3552</t>
  </si>
  <si>
    <t>PGC Strategies Sdn Bhd</t>
  </si>
  <si>
    <t>PGTEFT3553</t>
  </si>
  <si>
    <t>PGTEFT3554</t>
  </si>
  <si>
    <t>PGTEFT3555</t>
  </si>
  <si>
    <t>PGTEFT3556</t>
  </si>
  <si>
    <t>PGTEFT3557</t>
  </si>
  <si>
    <t>688291</t>
  </si>
  <si>
    <t>688292</t>
  </si>
  <si>
    <t>Ink</t>
  </si>
  <si>
    <t>PGTEFT3558</t>
  </si>
  <si>
    <t>CIMB Bank Berhad (Ooi Chok Yan)</t>
  </si>
  <si>
    <t>688294</t>
  </si>
  <si>
    <t>PGTEFT3559</t>
  </si>
  <si>
    <t>China Airlines Limited</t>
  </si>
  <si>
    <t>PGTEFT3560</t>
  </si>
  <si>
    <t>PGTEFT3561</t>
  </si>
  <si>
    <t>PGTEFT3562</t>
  </si>
  <si>
    <t>PGTEFT3563</t>
  </si>
  <si>
    <t>PGTEFT3564</t>
  </si>
  <si>
    <t>PGTEFT3565</t>
  </si>
  <si>
    <t xml:space="preserve">Emsoft Trading </t>
  </si>
  <si>
    <t>PGTEFT3566</t>
  </si>
  <si>
    <t>PGTEFT3567</t>
  </si>
  <si>
    <t>PGTEFT3568</t>
  </si>
  <si>
    <t>PGTEFT3569</t>
  </si>
  <si>
    <t>PGTEFT3570</t>
  </si>
  <si>
    <t>PGTEFT3571</t>
  </si>
  <si>
    <t>PGTEFT3572</t>
  </si>
  <si>
    <t>PGTEFT3573</t>
  </si>
  <si>
    <t>PGTEFT3574</t>
  </si>
  <si>
    <t>PGTEFT3575</t>
  </si>
  <si>
    <t>PGTEFT3576</t>
  </si>
  <si>
    <t>PGTEFT3577</t>
  </si>
  <si>
    <t>PGTEFT3578</t>
  </si>
  <si>
    <t>PGTEFT3579</t>
  </si>
  <si>
    <t>688297</t>
  </si>
  <si>
    <t>Phar Partnerships (Malaysia) Sdn Bhd</t>
  </si>
  <si>
    <t>Marina Bay Sands Pte Ltd</t>
  </si>
  <si>
    <t>OR 00922</t>
  </si>
  <si>
    <t>PMED - Island Hospital</t>
  </si>
  <si>
    <t>PGTEFT3524</t>
  </si>
  <si>
    <t>The Nomad Penang</t>
  </si>
  <si>
    <t>Refund - Innogen</t>
  </si>
  <si>
    <t>PGTEFT3580</t>
  </si>
  <si>
    <t>PGTEFT3581</t>
  </si>
  <si>
    <t>Celcom Sdn Bhd</t>
  </si>
  <si>
    <t>PGTEFT3582</t>
  </si>
  <si>
    <t>PGTEFT3583</t>
  </si>
  <si>
    <t>PGTEFT3584</t>
  </si>
  <si>
    <t>PGTEFT3585</t>
  </si>
  <si>
    <t>PGTEFT3586</t>
  </si>
  <si>
    <t>PGTEFT3587</t>
  </si>
  <si>
    <t>PGTEFT3588</t>
  </si>
  <si>
    <t>PGTEFT3589</t>
  </si>
  <si>
    <t>PGTEFT3590</t>
  </si>
  <si>
    <t>PGTEFT3591</t>
  </si>
  <si>
    <t>PGTEFT3592</t>
  </si>
  <si>
    <t>PGTEFT3593</t>
  </si>
  <si>
    <t>PGTEFT3594</t>
  </si>
  <si>
    <t>PGTEFT3595</t>
  </si>
  <si>
    <t>PGTEFT3596</t>
  </si>
  <si>
    <t>PGTEFT3597</t>
  </si>
  <si>
    <t>688299</t>
  </si>
  <si>
    <t>PGTEFT3598</t>
  </si>
  <si>
    <t>Sun Moon Tour And Travel Co. Ltd</t>
  </si>
  <si>
    <t>Grant from State Govt</t>
  </si>
  <si>
    <t>688301</t>
  </si>
  <si>
    <t>RHB Asset Managemetn Sdn Bhd</t>
  </si>
  <si>
    <t>PGTEFT3599</t>
  </si>
  <si>
    <t xml:space="preserve">BBWeb Solutions </t>
  </si>
  <si>
    <t>PGTEFT3600</t>
  </si>
  <si>
    <t>PGTEFT3601</t>
  </si>
  <si>
    <t>PGTEFT3602</t>
  </si>
  <si>
    <t>Kelab Lumba Kuda Pulau Pinang</t>
  </si>
  <si>
    <t>PGTEFT3603</t>
  </si>
  <si>
    <t>Meticbiz Sdn Bhd</t>
  </si>
  <si>
    <t>PGTEFT3604</t>
  </si>
  <si>
    <t>PGTEFT3605</t>
  </si>
  <si>
    <t>PGTEFT3606</t>
  </si>
  <si>
    <t>PGTEFT3607</t>
  </si>
  <si>
    <t>PGTEFT3608</t>
  </si>
  <si>
    <t>PGTEFT3609</t>
  </si>
  <si>
    <t>PGTEFT3610</t>
  </si>
  <si>
    <t>PGTEFT3611</t>
  </si>
  <si>
    <t>PGTEFT3612</t>
  </si>
  <si>
    <t>688302</t>
  </si>
  <si>
    <t>688303</t>
  </si>
  <si>
    <t>PGTEFT3615</t>
  </si>
  <si>
    <t>PGTEFT3616</t>
  </si>
  <si>
    <t>PGTEFT3617</t>
  </si>
  <si>
    <t>PGTEFT3618</t>
  </si>
  <si>
    <t>Lam Chooi Kheng</t>
  </si>
  <si>
    <t>PGTEFT3619</t>
  </si>
  <si>
    <t>PGTEFT3620</t>
  </si>
  <si>
    <t>PGTEFT3621</t>
  </si>
  <si>
    <t>688305</t>
  </si>
  <si>
    <t>688306</t>
  </si>
  <si>
    <t>BFM Media Sdn Bhd</t>
  </si>
  <si>
    <t>PGTEFT3622</t>
  </si>
  <si>
    <t>PGTEFT3623</t>
  </si>
  <si>
    <t>PGTEFT3624</t>
  </si>
  <si>
    <t>PGTEFT3625</t>
  </si>
  <si>
    <t>Leong Wei Leng</t>
  </si>
  <si>
    <t>PGTEFT3626</t>
  </si>
  <si>
    <t>PGTEFT3627</t>
  </si>
  <si>
    <t>PGTEFT3628</t>
  </si>
  <si>
    <t>PGTEFT3629</t>
  </si>
  <si>
    <t>PGTEFT3630</t>
  </si>
  <si>
    <t>PGTEFT3631</t>
  </si>
  <si>
    <t>[ Balance As of 01/11/2018 ]</t>
  </si>
  <si>
    <t>PGTEFT3613</t>
  </si>
  <si>
    <t>688307</t>
  </si>
  <si>
    <t>PGTEFT3614</t>
  </si>
  <si>
    <t xml:space="preserve">Design Ark Sdn Bhd </t>
  </si>
  <si>
    <t>Osaka St Regis Hotel Ltd</t>
  </si>
  <si>
    <t>Hilton Tokyo</t>
  </si>
  <si>
    <t>Travelogogy.com Pte Ltd</t>
  </si>
  <si>
    <t>Shanghai Expotrans Ltd</t>
  </si>
  <si>
    <t>PGTEFT3632</t>
  </si>
  <si>
    <t>PGTEFT3633</t>
  </si>
  <si>
    <t>688310</t>
  </si>
  <si>
    <t>Withdrawal from STMMD</t>
  </si>
  <si>
    <t>[ Balance As of 01/12/2018 ]</t>
  </si>
  <si>
    <t xml:space="preserve">Hotel Fee </t>
  </si>
  <si>
    <t>PATA Refund</t>
  </si>
  <si>
    <t>PGTEFT3634</t>
  </si>
  <si>
    <t>PGTEFT3635</t>
  </si>
  <si>
    <t>PGTEFT3636</t>
  </si>
  <si>
    <t>PGTEFT3637</t>
  </si>
  <si>
    <t>PGTEFT3638</t>
  </si>
  <si>
    <t>PGTEFT3639</t>
  </si>
  <si>
    <t>PGTEFT3640</t>
  </si>
  <si>
    <t>PGTEFT3641</t>
  </si>
  <si>
    <t>PGTEFT3642</t>
  </si>
  <si>
    <t>PGTEFT3643</t>
  </si>
  <si>
    <t>PGTEFT3644</t>
  </si>
  <si>
    <t>Marketsouce Sdn Bhd</t>
  </si>
  <si>
    <t>PGTEFT3645</t>
  </si>
  <si>
    <t>PGTEFT3646</t>
  </si>
  <si>
    <t>PGTEFT3647</t>
  </si>
  <si>
    <t>Ravi Sharma Travel Sdn Bhd</t>
  </si>
  <si>
    <t>PGTEFT3648</t>
  </si>
  <si>
    <t>PGTEFT3649</t>
  </si>
  <si>
    <t>PGTEFT3650</t>
  </si>
  <si>
    <t>PGTEFT3651</t>
  </si>
  <si>
    <t>PGTEFT3652</t>
  </si>
  <si>
    <t>PGTEFT3653</t>
  </si>
  <si>
    <t>PGTEFT3654</t>
  </si>
  <si>
    <t>688311</t>
  </si>
  <si>
    <t>688312</t>
  </si>
  <si>
    <t>PGTEFT3655</t>
  </si>
  <si>
    <t>PGTEFT3656</t>
  </si>
  <si>
    <t>PGTEFT3657</t>
  </si>
  <si>
    <t>688313</t>
  </si>
  <si>
    <t>PGTEFT3658</t>
  </si>
  <si>
    <t>TTG Asia Media Pte Ltd</t>
  </si>
  <si>
    <t>PGTEFT3659</t>
  </si>
  <si>
    <t>PGTEFT3660</t>
  </si>
  <si>
    <t xml:space="preserve">Tan Seang Aun </t>
  </si>
  <si>
    <t>PGTEFT3661</t>
  </si>
  <si>
    <t>PGTEFT3662</t>
  </si>
  <si>
    <t>688314</t>
  </si>
  <si>
    <t>NewBase Media Malaysia Sdn Bhd</t>
  </si>
  <si>
    <t>688316</t>
  </si>
  <si>
    <t>688317</t>
  </si>
  <si>
    <t>PGTEFT3663</t>
  </si>
  <si>
    <t>PGTEFT3664</t>
  </si>
  <si>
    <t>Babajob Sdn Bhd</t>
  </si>
  <si>
    <t>PGTEFT3665</t>
  </si>
  <si>
    <t>PGTEFT3666</t>
  </si>
  <si>
    <t>Ching Xing Sports And Cultural Centre</t>
  </si>
  <si>
    <t>PGTEFT3667</t>
  </si>
  <si>
    <t>PGTEFT3668</t>
  </si>
  <si>
    <t>PGTEFT3669</t>
  </si>
  <si>
    <t>PGTEFT3670</t>
  </si>
  <si>
    <t>PGTEFT3671</t>
  </si>
  <si>
    <t>PGTEFT3672</t>
  </si>
  <si>
    <t>Hot Print Deisgn &amp; Advertising Sdn Bhd</t>
  </si>
  <si>
    <t>PGTEFT3673</t>
  </si>
  <si>
    <t>PGTEFT3674</t>
  </si>
  <si>
    <t>PGTEFT3675</t>
  </si>
  <si>
    <t>PGTEFT3676</t>
  </si>
  <si>
    <t>Next Trend Publications Sdn Bhd</t>
  </si>
  <si>
    <t>PGTEFT3677</t>
  </si>
  <si>
    <t>PGTEFT3678</t>
  </si>
  <si>
    <t>PGTEFT3679</t>
  </si>
  <si>
    <t>Pen Ads (M) Sendirian Berhad</t>
  </si>
  <si>
    <t>PGTEFT3680</t>
  </si>
  <si>
    <t>PGTEFT3681</t>
  </si>
  <si>
    <t>PGTEFT3682</t>
  </si>
  <si>
    <t>PGTEFT3683</t>
  </si>
  <si>
    <t>PGTEFT3684</t>
  </si>
  <si>
    <t>PGTEFT3685</t>
  </si>
  <si>
    <t>PGTEFT3686</t>
  </si>
  <si>
    <t>PGTEFT3687</t>
  </si>
  <si>
    <t>Tong Yan Travel &amp; Tours Sdn Bhd</t>
  </si>
  <si>
    <t>PGTEFT3688</t>
  </si>
  <si>
    <t>PGTEFT3689</t>
  </si>
  <si>
    <t>PGTEFT3690</t>
  </si>
  <si>
    <t xml:space="preserve">TG Solutions </t>
  </si>
  <si>
    <t>PGTEFT3691</t>
  </si>
  <si>
    <t>PGTEFT3692</t>
  </si>
  <si>
    <t>PGTEFT3693</t>
  </si>
  <si>
    <t>PGTEFT3694</t>
  </si>
  <si>
    <t>PGTEFT3695</t>
  </si>
  <si>
    <t>Tan Liu Chin</t>
  </si>
  <si>
    <t>688315</t>
  </si>
  <si>
    <t>China Airlines - Refund</t>
  </si>
  <si>
    <t>BJ Development - Equatorial</t>
  </si>
  <si>
    <t>688322</t>
  </si>
  <si>
    <t>Perk Idea Sdn Bhd</t>
  </si>
  <si>
    <t>688323</t>
  </si>
  <si>
    <t>PGTEFT3696</t>
  </si>
  <si>
    <t>688324</t>
  </si>
  <si>
    <t>688325</t>
  </si>
  <si>
    <t>Usains Holdings Sdn Bhd</t>
  </si>
  <si>
    <t>688326</t>
  </si>
  <si>
    <t>Leader Asia-Pacific Sdn Bhd</t>
  </si>
  <si>
    <t>PGTEFT3698</t>
  </si>
  <si>
    <t>Law Heng Kiang</t>
  </si>
  <si>
    <t>PGTEFT3699</t>
  </si>
  <si>
    <t>Abdul Malik bin Abdul Kassim</t>
  </si>
  <si>
    <t>PGTEFT3700</t>
  </si>
  <si>
    <t>Mustafa Kamal bin Mohd Yusoff</t>
  </si>
  <si>
    <t>PGTEFT3701</t>
  </si>
  <si>
    <t>Danny Goon Siew Cheang</t>
  </si>
  <si>
    <t>PGTEFT3702</t>
  </si>
  <si>
    <t>Tan Sam Soon</t>
  </si>
  <si>
    <t>PGTEFT3703</t>
  </si>
  <si>
    <t>Dato' Seri R. Arunasalam s/o V. Ramasamy</t>
  </si>
  <si>
    <t>PGTEFT3704</t>
  </si>
  <si>
    <t>Khoo Boo Lim</t>
  </si>
  <si>
    <t>PGTEFT3705</t>
  </si>
  <si>
    <t>PGTEFT3706</t>
  </si>
  <si>
    <t>Dato' Rosli Bin Jaafar</t>
  </si>
  <si>
    <t>Lim Guan Eng</t>
  </si>
  <si>
    <t>PGTEFT3707</t>
  </si>
  <si>
    <t>PGTEFT3708</t>
  </si>
  <si>
    <t>PGTEFT3709</t>
  </si>
  <si>
    <t>PGTEFT3710</t>
  </si>
  <si>
    <t>PGTEFT3711</t>
  </si>
  <si>
    <t>PGTEFT3712</t>
  </si>
  <si>
    <t>Emilia Binti Ismail</t>
  </si>
  <si>
    <t>PGTEFT3713</t>
  </si>
  <si>
    <t>Ernst &amp; Young Tax Consultant Sdn Bhd</t>
  </si>
  <si>
    <t>PGTEFT3714</t>
  </si>
  <si>
    <t>PGTEFT3715</t>
  </si>
  <si>
    <t>PGTEFT3716</t>
  </si>
  <si>
    <t>PGTEFT3717</t>
  </si>
  <si>
    <t>PGTEFT3718</t>
  </si>
  <si>
    <t xml:space="preserve">Loo Chee Kuan </t>
  </si>
  <si>
    <t>PGTEFT3719</t>
  </si>
  <si>
    <t>Maxim Holidays Sdn Bhd</t>
  </si>
  <si>
    <t>PGTEFT3720</t>
  </si>
  <si>
    <t>PGTEFT3721</t>
  </si>
  <si>
    <t>PGTEFT3722</t>
  </si>
  <si>
    <t>PGTEFT3723</t>
  </si>
  <si>
    <t>PGTEFT3724</t>
  </si>
  <si>
    <t>PGTEFT3725</t>
  </si>
  <si>
    <t>PGTEFT3726</t>
  </si>
  <si>
    <t>Penang Skills Development Centre</t>
  </si>
  <si>
    <t>PGTEFT3727</t>
  </si>
  <si>
    <t>Penelope Yuen Li Jynn</t>
  </si>
  <si>
    <t>PGTEFT3728</t>
  </si>
  <si>
    <t>PGTEFT3729</t>
  </si>
  <si>
    <t>PGTEFT3730</t>
  </si>
  <si>
    <t>Persatuan Ibu Bapa dan Guru SMK Padang Polo</t>
  </si>
  <si>
    <t>PGTEFT3731</t>
  </si>
  <si>
    <t>Tsuyoi Connectivity Sdn Bhd</t>
  </si>
  <si>
    <t>PGTEFT3732</t>
  </si>
  <si>
    <t>PGTEFT3733</t>
  </si>
  <si>
    <t>PGTEFT3734</t>
  </si>
  <si>
    <t>PGTEFT3735</t>
  </si>
  <si>
    <t>PGTEFT3736</t>
  </si>
  <si>
    <t>PGTEFT3737</t>
  </si>
  <si>
    <t>PGTEFT3738</t>
  </si>
  <si>
    <t>PGTEFT3739</t>
  </si>
  <si>
    <t>688330</t>
  </si>
  <si>
    <t>PT MSW Global</t>
  </si>
  <si>
    <t>Cheese Advertising Co. Ltd</t>
  </si>
  <si>
    <t>688331</t>
  </si>
  <si>
    <t>688332</t>
  </si>
  <si>
    <t>688333</t>
  </si>
  <si>
    <t>688334</t>
  </si>
  <si>
    <t>688335</t>
  </si>
  <si>
    <t>Edaran Tan Chong Motor (Utara) Sdn Bhd</t>
  </si>
  <si>
    <t>Bantuan Kewangan Khas</t>
  </si>
  <si>
    <t>PGTEFT3740</t>
  </si>
  <si>
    <t>PGTEFT3741</t>
  </si>
  <si>
    <t>Bumi Maju Sentral Sdn Bhd</t>
  </si>
  <si>
    <t>PGTEFT3742</t>
  </si>
  <si>
    <t>Transperfect Trnaslation Pte</t>
  </si>
  <si>
    <t>PT Toni Sagala Aya</t>
  </si>
  <si>
    <t>688318</t>
  </si>
  <si>
    <t>688319</t>
  </si>
  <si>
    <t>688320</t>
  </si>
  <si>
    <t>688321</t>
  </si>
  <si>
    <t>Tong Yan Travel</t>
  </si>
  <si>
    <t>Ctrip Business (Shanghai) Co Ltd</t>
  </si>
  <si>
    <t>Mode Tour Netowrk</t>
  </si>
  <si>
    <t>PGTEFT3743</t>
  </si>
  <si>
    <t>PGTEFT3744</t>
  </si>
  <si>
    <t>PGTEFT3745</t>
  </si>
  <si>
    <t>688336</t>
  </si>
  <si>
    <t>PGTEFT3746</t>
  </si>
  <si>
    <t>PGTEFT3747</t>
  </si>
  <si>
    <t>PGTEFT3748</t>
  </si>
  <si>
    <t>Bamboo Catering (M) Sdn Bhd</t>
  </si>
  <si>
    <t>PGTEFT3749</t>
  </si>
  <si>
    <t>PGTEFT3750</t>
  </si>
  <si>
    <t>PGTEFT3751</t>
  </si>
  <si>
    <t>PGTEFT3752</t>
  </si>
  <si>
    <t>PGTEFT3753</t>
  </si>
  <si>
    <t>Hwa Yik Tour &amp; Travel (PG) Sdn Bhd</t>
  </si>
  <si>
    <t>PGTEFT3754</t>
  </si>
  <si>
    <t>PGTEFT3755</t>
  </si>
  <si>
    <t>PGTEFT3756</t>
  </si>
  <si>
    <t>PGTEFT3757</t>
  </si>
  <si>
    <t>PGTEFT3758</t>
  </si>
  <si>
    <t>PGCC Sales &amp; Sevices Sdn Bhd</t>
  </si>
  <si>
    <t>PGTEFT3759</t>
  </si>
  <si>
    <t>PGTEFT3760</t>
  </si>
  <si>
    <t>Persatuan Ibu Bapa dan Guru-Guru SMK Tunku Puan Habsah</t>
  </si>
  <si>
    <t>PGTEFT3761</t>
  </si>
  <si>
    <t>PGTEFT3762</t>
  </si>
  <si>
    <t>PGTEFT3763</t>
  </si>
  <si>
    <t>Seven Terraces Hotel Sdn Bhd</t>
  </si>
  <si>
    <t>PGTEFT3764</t>
  </si>
  <si>
    <t>PGTEFT3765</t>
  </si>
  <si>
    <t>PGTEFT3766</t>
  </si>
  <si>
    <t>PGTEFT3767</t>
  </si>
  <si>
    <t>688337</t>
  </si>
  <si>
    <t>688338</t>
  </si>
  <si>
    <t>MY Horizon Sdn Bhd</t>
  </si>
  <si>
    <t>688339</t>
  </si>
  <si>
    <t>688340</t>
  </si>
  <si>
    <t>Qatar Airways</t>
  </si>
  <si>
    <t>PGTEFT3768</t>
  </si>
  <si>
    <t>PGTEFT3769</t>
  </si>
  <si>
    <t xml:space="preserve">Chee Seng Brothers </t>
  </si>
  <si>
    <t>PGTEFT3770</t>
  </si>
  <si>
    <t>PGTEFT3771</t>
  </si>
  <si>
    <t>Foong Chee Yin</t>
  </si>
  <si>
    <t>PGTEFT3772</t>
  </si>
  <si>
    <t>PGTEFT3773</t>
  </si>
  <si>
    <t>PGTEFT3774</t>
  </si>
  <si>
    <t>PGTEFT3775</t>
  </si>
  <si>
    <t>ATF - Holiday Inn</t>
  </si>
  <si>
    <t>PGTEFT3776</t>
  </si>
  <si>
    <t>PGTEFT3777</t>
  </si>
  <si>
    <t>PGTEFT3778</t>
  </si>
  <si>
    <t>PGTEFT3779</t>
  </si>
  <si>
    <t>PGTEFT3780</t>
  </si>
  <si>
    <t>688341</t>
  </si>
  <si>
    <t>TIC Sales</t>
  </si>
  <si>
    <t>Short payment to Web Asp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</si>
</sst>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14409]d/m/yyyy;@"/>
    <numFmt numFmtId="165" formatCode="m/dd/yy;@"/>
    <numFmt numFmtId="166" formatCode="dd/mm/yyyy;@"/>
  </numFmts>
  <fonts count="53" x14ac:knownFonts="1">
    <font>
      <sz val="11"/>
      <name val="Arial"/>
      <family val="2"/>
    </font>
    <font>
      <sz val="11"/>
      <name val="Arial"/>
      <family val="2"/>
    </font>
    <font>
      <b/>
      <sz val="14"/>
      <color theme="4"/>
      <name val="Calibri"/>
      <family val="2"/>
    </font>
    <font>
      <b/>
      <sz val="18"/>
      <color theme="4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2"/>
      <color theme="0"/>
      <name val="Calibri"/>
      <family val="2"/>
    </font>
    <font>
      <sz val="10"/>
      <color theme="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u/>
      <sz val="10"/>
      <color indexed="12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color indexed="9"/>
      <name val="Calibri"/>
      <family val="2"/>
    </font>
    <font>
      <sz val="10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color rgb="FFFF0000"/>
      <name val="Calibri"/>
      <family val="2"/>
    </font>
    <font>
      <sz val="9"/>
      <color rgb="FFFF0000"/>
      <name val="Calibri"/>
      <family val="2"/>
    </font>
    <font>
      <sz val="10"/>
      <name val="Calibri"/>
      <family val="2"/>
      <scheme val="minor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7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43" fontId="5" fillId="0" borderId="0" xfId="1" applyFont="1" applyFill="1" applyBorder="1" applyAlignment="1"/>
    <xf numFmtId="43" fontId="6" fillId="0" borderId="0" xfId="1" applyFont="1" applyFill="1" applyBorder="1" applyAlignment="1"/>
    <xf numFmtId="17" fontId="5" fillId="0" borderId="1" xfId="1" applyNumberFormat="1" applyFont="1" applyFill="1" applyBorder="1" applyAlignment="1"/>
    <xf numFmtId="0" fontId="7" fillId="0" borderId="0" xfId="0" applyFont="1"/>
    <xf numFmtId="43" fontId="7" fillId="0" borderId="0" xfId="1" applyFont="1"/>
    <xf numFmtId="0" fontId="8" fillId="2" borderId="0" xfId="0" applyFont="1" applyFill="1" applyAlignment="1">
      <alignment horizontal="center" vertical="center"/>
    </xf>
    <xf numFmtId="0" fontId="9" fillId="0" borderId="0" xfId="0" applyFont="1"/>
    <xf numFmtId="0" fontId="10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43" fontId="11" fillId="0" borderId="0" xfId="1" applyFont="1" applyAlignment="1">
      <alignment horizontal="right" indent="1"/>
    </xf>
    <xf numFmtId="43" fontId="12" fillId="0" borderId="0" xfId="1" applyFont="1" applyFill="1" applyBorder="1"/>
    <xf numFmtId="43" fontId="13" fillId="0" borderId="0" xfId="1" applyFont="1" applyFill="1" applyBorder="1" applyAlignment="1" applyProtection="1"/>
    <xf numFmtId="43" fontId="10" fillId="0" borderId="0" xfId="1" applyFont="1" applyAlignment="1">
      <alignment horizontal="right" indent="1"/>
    </xf>
    <xf numFmtId="43" fontId="14" fillId="0" borderId="0" xfId="1" applyFont="1" applyFill="1" applyBorder="1"/>
    <xf numFmtId="43" fontId="15" fillId="0" borderId="0" xfId="1" applyFont="1" applyFill="1" applyBorder="1" applyAlignment="1">
      <alignment horizontal="left" vertical="center"/>
    </xf>
    <xf numFmtId="43" fontId="7" fillId="0" borderId="0" xfId="1" applyFont="1" applyAlignment="1">
      <alignment horizontal="right" inden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43" fontId="7" fillId="0" borderId="0" xfId="1" applyFont="1" applyAlignment="1">
      <alignment horizontal="right" vertical="center" indent="1"/>
    </xf>
    <xf numFmtId="43" fontId="17" fillId="0" borderId="2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43" fontId="18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4" fontId="7" fillId="0" borderId="2" xfId="0" applyNumberFormat="1" applyFont="1" applyFill="1" applyBorder="1" applyAlignment="1">
      <alignment horizontal="right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43" fontId="7" fillId="0" borderId="2" xfId="1" applyFont="1" applyFill="1" applyBorder="1" applyAlignment="1">
      <alignment vertical="center"/>
    </xf>
    <xf numFmtId="43" fontId="7" fillId="0" borderId="2" xfId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43" fontId="7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wrapText="1"/>
    </xf>
    <xf numFmtId="0" fontId="19" fillId="0" borderId="2" xfId="0" applyFont="1" applyFill="1" applyBorder="1" applyAlignment="1">
      <alignment vertical="center"/>
    </xf>
    <xf numFmtId="43" fontId="19" fillId="0" borderId="2" xfId="1" applyNumberFormat="1" applyFont="1" applyFill="1" applyBorder="1" applyAlignment="1">
      <alignment vertical="center"/>
    </xf>
    <xf numFmtId="43" fontId="19" fillId="3" borderId="2" xfId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wrapText="1"/>
    </xf>
    <xf numFmtId="43" fontId="7" fillId="0" borderId="2" xfId="1" applyNumberFormat="1" applyFont="1" applyFill="1" applyBorder="1" applyAlignment="1">
      <alignment vertical="center"/>
    </xf>
    <xf numFmtId="0" fontId="19" fillId="0" borderId="0" xfId="0" applyFont="1" applyFill="1"/>
    <xf numFmtId="0" fontId="19" fillId="0" borderId="2" xfId="0" applyFont="1" applyFill="1" applyBorder="1"/>
    <xf numFmtId="164" fontId="19" fillId="0" borderId="2" xfId="0" applyNumberFormat="1" applyFont="1" applyFill="1" applyBorder="1" applyAlignment="1">
      <alignment horizontal="center"/>
    </xf>
    <xf numFmtId="43" fontId="7" fillId="0" borderId="0" xfId="1" applyFont="1" applyFill="1"/>
    <xf numFmtId="0" fontId="7" fillId="0" borderId="0" xfId="0" applyFont="1" applyFill="1"/>
    <xf numFmtId="43" fontId="19" fillId="0" borderId="2" xfId="1" applyFont="1" applyFill="1" applyBorder="1" applyAlignment="1">
      <alignment vertical="center"/>
    </xf>
    <xf numFmtId="165" fontId="19" fillId="0" borderId="2" xfId="0" applyNumberFormat="1" applyFont="1" applyFill="1" applyBorder="1" applyAlignment="1">
      <alignment horizontal="right"/>
    </xf>
    <xf numFmtId="14" fontId="20" fillId="0" borderId="2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wrapText="1"/>
    </xf>
    <xf numFmtId="0" fontId="21" fillId="0" borderId="2" xfId="0" applyFont="1" applyFill="1" applyBorder="1" applyAlignment="1">
      <alignment vertical="center"/>
    </xf>
    <xf numFmtId="43" fontId="21" fillId="0" borderId="2" xfId="1" applyFont="1" applyFill="1" applyBorder="1" applyAlignment="1">
      <alignment vertical="center"/>
    </xf>
    <xf numFmtId="43" fontId="21" fillId="0" borderId="2" xfId="1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4" fontId="19" fillId="0" borderId="2" xfId="0" applyNumberFormat="1" applyFont="1" applyFill="1" applyBorder="1" applyAlignment="1">
      <alignment vertical="center"/>
    </xf>
    <xf numFmtId="166" fontId="19" fillId="0" borderId="2" xfId="0" applyNumberFormat="1" applyFont="1" applyFill="1" applyBorder="1" applyAlignment="1">
      <alignment horizontal="center"/>
    </xf>
    <xf numFmtId="43" fontId="19" fillId="0" borderId="2" xfId="1" applyNumberFormat="1" applyFont="1" applyFill="1" applyBorder="1"/>
    <xf numFmtId="166" fontId="22" fillId="0" borderId="2" xfId="0" applyNumberFormat="1" applyFont="1" applyFill="1" applyBorder="1" applyAlignment="1">
      <alignment horizontal="center" vertical="center"/>
    </xf>
    <xf numFmtId="14" fontId="22" fillId="0" borderId="2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2" xfId="0" applyFont="1" applyFill="1" applyBorder="1"/>
    <xf numFmtId="43" fontId="23" fillId="0" borderId="2" xfId="1" applyFont="1" applyFill="1" applyBorder="1" applyAlignment="1">
      <alignment vertical="center"/>
    </xf>
    <xf numFmtId="0" fontId="7" fillId="0" borderId="2" xfId="0" applyFont="1" applyFill="1" applyBorder="1"/>
    <xf numFmtId="43" fontId="7" fillId="0" borderId="2" xfId="1" applyFont="1" applyFill="1" applyBorder="1"/>
    <xf numFmtId="43" fontId="19" fillId="0" borderId="2" xfId="1" applyFont="1" applyFill="1" applyBorder="1"/>
    <xf numFmtId="14" fontId="24" fillId="0" borderId="2" xfId="0" applyNumberFormat="1" applyFont="1" applyFill="1" applyBorder="1" applyAlignment="1">
      <alignment horizontal="center"/>
    </xf>
    <xf numFmtId="165" fontId="19" fillId="0" borderId="3" xfId="0" applyNumberFormat="1" applyFont="1" applyFill="1" applyBorder="1" applyAlignment="1">
      <alignment horizontal="right"/>
    </xf>
    <xf numFmtId="14" fontId="7" fillId="0" borderId="3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wrapText="1"/>
    </xf>
    <xf numFmtId="0" fontId="19" fillId="0" borderId="3" xfId="0" applyFont="1" applyFill="1" applyBorder="1"/>
    <xf numFmtId="43" fontId="19" fillId="0" borderId="3" xfId="0" applyNumberFormat="1" applyFont="1" applyFill="1" applyBorder="1"/>
    <xf numFmtId="43" fontId="19" fillId="3" borderId="3" xfId="0" applyNumberFormat="1" applyFont="1" applyFill="1" applyBorder="1"/>
    <xf numFmtId="0" fontId="10" fillId="0" borderId="0" xfId="0" applyFont="1"/>
    <xf numFmtId="0" fontId="21" fillId="0" borderId="0" xfId="0" applyFont="1" applyFill="1"/>
    <xf numFmtId="43" fontId="21" fillId="4" borderId="2" xfId="1" applyNumberFormat="1" applyFont="1" applyFill="1" applyBorder="1" applyAlignment="1">
      <alignment vertical="center"/>
    </xf>
    <xf numFmtId="43" fontId="19" fillId="4" borderId="2" xfId="1" applyFont="1" applyFill="1" applyBorder="1" applyAlignment="1">
      <alignment vertical="center"/>
    </xf>
    <xf numFmtId="43" fontId="19" fillId="4" borderId="2" xfId="1" applyFont="1" applyFill="1" applyBorder="1"/>
    <xf numFmtId="43" fontId="7" fillId="4" borderId="2" xfId="1" applyFont="1" applyFill="1" applyBorder="1" applyAlignment="1">
      <alignment vertical="center"/>
    </xf>
    <xf numFmtId="43" fontId="19" fillId="4" borderId="2" xfId="1" applyNumberFormat="1" applyFont="1" applyFill="1" applyBorder="1" applyAlignment="1">
      <alignment vertical="center"/>
    </xf>
    <xf numFmtId="14" fontId="26" fillId="0" borderId="2" xfId="0" applyNumberFormat="1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25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vertical="center"/>
    </xf>
    <xf numFmtId="43" fontId="25" fillId="0" borderId="2" xfId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43" fontId="25" fillId="4" borderId="2" xfId="1" applyNumberFormat="1" applyFont="1" applyFill="1" applyBorder="1" applyAlignment="1">
      <alignment vertical="center"/>
    </xf>
    <xf numFmtId="43" fontId="25" fillId="0" borderId="2" xfId="1" applyNumberFormat="1" applyFont="1" applyFill="1" applyBorder="1" applyAlignment="1">
      <alignment vertical="center"/>
    </xf>
    <xf numFmtId="0" fontId="25" fillId="0" borderId="2" xfId="0" quotePrefix="1" applyFont="1" applyFill="1" applyBorder="1" applyAlignment="1">
      <alignment horizontal="center"/>
    </xf>
    <xf numFmtId="43" fontId="21" fillId="4" borderId="2" xfId="1" applyFont="1" applyFill="1" applyBorder="1" applyAlignment="1">
      <alignment vertical="center"/>
    </xf>
    <xf numFmtId="14" fontId="28" fillId="0" borderId="2" xfId="0" applyNumberFormat="1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7" fillId="0" borderId="2" xfId="0" applyFont="1" applyFill="1" applyBorder="1" applyAlignment="1">
      <alignment wrapText="1"/>
    </xf>
    <xf numFmtId="0" fontId="27" fillId="0" borderId="2" xfId="0" applyFont="1" applyFill="1" applyBorder="1" applyAlignment="1">
      <alignment vertical="center"/>
    </xf>
    <xf numFmtId="43" fontId="27" fillId="0" borderId="2" xfId="1" applyFont="1" applyFill="1" applyBorder="1" applyAlignment="1">
      <alignment vertical="center"/>
    </xf>
    <xf numFmtId="43" fontId="27" fillId="0" borderId="2" xfId="1" applyNumberFormat="1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27" fillId="0" borderId="2" xfId="0" quotePrefix="1" applyFont="1" applyFill="1" applyBorder="1" applyAlignment="1">
      <alignment horizontal="center"/>
    </xf>
    <xf numFmtId="43" fontId="27" fillId="4" borderId="2" xfId="1" applyNumberFormat="1" applyFont="1" applyFill="1" applyBorder="1" applyAlignment="1">
      <alignment vertical="center"/>
    </xf>
    <xf numFmtId="43" fontId="25" fillId="4" borderId="2" xfId="1" applyFont="1" applyFill="1" applyBorder="1" applyAlignment="1">
      <alignment vertical="center"/>
    </xf>
    <xf numFmtId="43" fontId="7" fillId="0" borderId="0" xfId="0" applyNumberFormat="1" applyFont="1" applyFill="1"/>
    <xf numFmtId="43" fontId="7" fillId="0" borderId="0" xfId="0" applyNumberFormat="1" applyFont="1" applyFill="1" applyAlignment="1">
      <alignment vertical="center"/>
    </xf>
    <xf numFmtId="14" fontId="30" fillId="0" borderId="2" xfId="0" applyNumberFormat="1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2" xfId="0" applyFont="1" applyFill="1" applyBorder="1" applyAlignment="1">
      <alignment wrapText="1"/>
    </xf>
    <xf numFmtId="0" fontId="29" fillId="0" borderId="2" xfId="0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29" fillId="0" borderId="2" xfId="1" applyNumberFormat="1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43" fontId="29" fillId="4" borderId="2" xfId="1" applyFont="1" applyFill="1" applyBorder="1" applyAlignment="1">
      <alignment vertical="center"/>
    </xf>
    <xf numFmtId="14" fontId="32" fillId="0" borderId="2" xfId="0" applyNumberFormat="1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/>
    </xf>
    <xf numFmtId="0" fontId="31" fillId="0" borderId="2" xfId="0" applyFont="1" applyFill="1" applyBorder="1" applyAlignment="1">
      <alignment wrapText="1"/>
    </xf>
    <xf numFmtId="0" fontId="31" fillId="0" borderId="2" xfId="0" applyFont="1" applyFill="1" applyBorder="1" applyAlignment="1">
      <alignment vertical="center"/>
    </xf>
    <xf numFmtId="43" fontId="31" fillId="0" borderId="2" xfId="1" applyFont="1" applyFill="1" applyBorder="1" applyAlignment="1">
      <alignment vertical="center"/>
    </xf>
    <xf numFmtId="43" fontId="31" fillId="0" borderId="2" xfId="1" applyNumberFormat="1" applyFont="1" applyFill="1" applyBorder="1" applyAlignment="1">
      <alignment vertical="center"/>
    </xf>
    <xf numFmtId="43" fontId="31" fillId="3" borderId="2" xfId="1" applyFont="1" applyFill="1" applyBorder="1" applyAlignment="1">
      <alignment horizontal="right" vertical="center"/>
    </xf>
    <xf numFmtId="0" fontId="31" fillId="0" borderId="0" xfId="0" applyFont="1" applyFill="1" applyAlignment="1">
      <alignment vertical="center"/>
    </xf>
    <xf numFmtId="43" fontId="31" fillId="4" borderId="2" xfId="1" applyNumberFormat="1" applyFont="1" applyFill="1" applyBorder="1" applyAlignment="1">
      <alignment vertical="center"/>
    </xf>
    <xf numFmtId="43" fontId="27" fillId="4" borderId="2" xfId="1" applyFont="1" applyFill="1" applyBorder="1" applyAlignment="1">
      <alignment vertical="center"/>
    </xf>
    <xf numFmtId="0" fontId="31" fillId="0" borderId="2" xfId="0" applyFont="1" applyFill="1" applyBorder="1"/>
    <xf numFmtId="4" fontId="7" fillId="0" borderId="0" xfId="0" applyNumberFormat="1" applyFont="1" applyFill="1" applyAlignment="1">
      <alignment vertical="center"/>
    </xf>
    <xf numFmtId="4" fontId="7" fillId="0" borderId="0" xfId="0" applyNumberFormat="1" applyFont="1"/>
    <xf numFmtId="43" fontId="7" fillId="0" borderId="0" xfId="0" applyNumberFormat="1" applyFont="1" applyFill="1" applyAlignment="1">
      <alignment horizontal="center"/>
    </xf>
    <xf numFmtId="43" fontId="31" fillId="4" borderId="2" xfId="1" applyFont="1" applyFill="1" applyBorder="1"/>
    <xf numFmtId="43" fontId="21" fillId="0" borderId="2" xfId="1" applyFont="1" applyFill="1" applyBorder="1" applyAlignment="1">
      <alignment horizontal="center"/>
    </xf>
    <xf numFmtId="43" fontId="19" fillId="0" borderId="2" xfId="1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wrapText="1"/>
    </xf>
    <xf numFmtId="14" fontId="34" fillId="0" borderId="2" xfId="0" applyNumberFormat="1" applyFont="1" applyFill="1" applyBorder="1" applyAlignment="1">
      <alignment horizontal="center"/>
    </xf>
    <xf numFmtId="0" fontId="33" fillId="0" borderId="2" xfId="0" applyFont="1" applyFill="1" applyBorder="1" applyAlignment="1">
      <alignment horizontal="center"/>
    </xf>
    <xf numFmtId="0" fontId="33" fillId="0" borderId="2" xfId="0" applyFont="1" applyFill="1" applyBorder="1" applyAlignment="1">
      <alignment wrapText="1"/>
    </xf>
    <xf numFmtId="0" fontId="33" fillId="0" borderId="2" xfId="0" applyFont="1" applyFill="1" applyBorder="1" applyAlignment="1">
      <alignment vertical="center"/>
    </xf>
    <xf numFmtId="43" fontId="33" fillId="0" borderId="2" xfId="1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43" fontId="33" fillId="4" borderId="2" xfId="1" applyNumberFormat="1" applyFont="1" applyFill="1" applyBorder="1" applyAlignment="1">
      <alignment vertical="center"/>
    </xf>
    <xf numFmtId="43" fontId="19" fillId="4" borderId="2" xfId="1" applyFont="1" applyFill="1" applyBorder="1" applyAlignment="1">
      <alignment horizontal="center"/>
    </xf>
    <xf numFmtId="43" fontId="21" fillId="4" borderId="2" xfId="1" applyFont="1" applyFill="1" applyBorder="1" applyAlignment="1">
      <alignment horizontal="center"/>
    </xf>
    <xf numFmtId="43" fontId="33" fillId="0" borderId="2" xfId="1" applyFont="1" applyFill="1" applyBorder="1" applyAlignment="1">
      <alignment horizontal="center"/>
    </xf>
    <xf numFmtId="43" fontId="33" fillId="4" borderId="2" xfId="1" applyNumberFormat="1" applyFont="1" applyFill="1" applyBorder="1" applyAlignment="1" applyProtection="1">
      <alignment vertical="center"/>
      <protection locked="0"/>
    </xf>
    <xf numFmtId="43" fontId="19" fillId="4" borderId="2" xfId="1" applyNumberFormat="1" applyFont="1" applyFill="1" applyBorder="1" applyAlignment="1" applyProtection="1">
      <alignment vertical="center"/>
      <protection locked="0"/>
    </xf>
    <xf numFmtId="0" fontId="19" fillId="0" borderId="2" xfId="0" quotePrefix="1" applyFont="1" applyFill="1" applyBorder="1" applyAlignment="1">
      <alignment horizontal="center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6" fillId="0" borderId="0" xfId="0" applyFont="1" applyFill="1" applyAlignment="1">
      <alignment vertical="center"/>
    </xf>
    <xf numFmtId="4" fontId="19" fillId="0" borderId="2" xfId="0" applyNumberFormat="1" applyFont="1" applyFill="1" applyBorder="1" applyAlignment="1">
      <alignment wrapText="1"/>
    </xf>
    <xf numFmtId="4" fontId="21" fillId="0" borderId="2" xfId="0" applyNumberFormat="1" applyFont="1" applyFill="1" applyBorder="1" applyAlignment="1">
      <alignment wrapText="1"/>
    </xf>
    <xf numFmtId="4" fontId="29" fillId="0" borderId="2" xfId="0" applyNumberFormat="1" applyFont="1" applyFill="1" applyBorder="1" applyAlignment="1">
      <alignment vertical="center"/>
    </xf>
    <xf numFmtId="14" fontId="38" fillId="0" borderId="2" xfId="0" applyNumberFormat="1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/>
    </xf>
    <xf numFmtId="0" fontId="37" fillId="0" borderId="2" xfId="0" applyFont="1" applyFill="1" applyBorder="1" applyAlignment="1">
      <alignment wrapText="1"/>
    </xf>
    <xf numFmtId="0" fontId="37" fillId="0" borderId="2" xfId="0" applyFont="1" applyFill="1" applyBorder="1" applyAlignment="1">
      <alignment vertical="center"/>
    </xf>
    <xf numFmtId="43" fontId="37" fillId="0" borderId="2" xfId="1" applyNumberFormat="1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43" fontId="37" fillId="4" borderId="2" xfId="1" applyNumberFormat="1" applyFont="1" applyFill="1" applyBorder="1" applyAlignment="1">
      <alignment vertical="center"/>
    </xf>
    <xf numFmtId="14" fontId="40" fillId="0" borderId="2" xfId="0" applyNumberFormat="1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/>
    </xf>
    <xf numFmtId="0" fontId="39" fillId="0" borderId="2" xfId="0" applyFont="1" applyFill="1" applyBorder="1" applyAlignment="1">
      <alignment wrapText="1"/>
    </xf>
    <xf numFmtId="4" fontId="39" fillId="0" borderId="2" xfId="0" applyNumberFormat="1" applyFont="1" applyFill="1" applyBorder="1" applyAlignment="1">
      <alignment vertical="center"/>
    </xf>
    <xf numFmtId="43" fontId="39" fillId="0" borderId="2" xfId="1" applyNumberFormat="1" applyFont="1" applyFill="1" applyBorder="1" applyAlignment="1">
      <alignment vertical="center"/>
    </xf>
    <xf numFmtId="0" fontId="39" fillId="0" borderId="0" xfId="0" applyFont="1" applyFill="1" applyAlignment="1">
      <alignment vertical="center"/>
    </xf>
    <xf numFmtId="43" fontId="39" fillId="4" borderId="2" xfId="1" applyNumberFormat="1" applyFont="1" applyFill="1" applyBorder="1" applyAlignment="1">
      <alignment vertical="center"/>
    </xf>
    <xf numFmtId="0" fontId="39" fillId="0" borderId="2" xfId="0" applyFont="1" applyFill="1" applyBorder="1" applyAlignment="1">
      <alignment vertical="center"/>
    </xf>
    <xf numFmtId="0" fontId="39" fillId="0" borderId="2" xfId="0" quotePrefix="1" applyFont="1" applyFill="1" applyBorder="1" applyAlignment="1">
      <alignment horizontal="center"/>
    </xf>
    <xf numFmtId="43" fontId="37" fillId="4" borderId="2" xfId="1" applyFont="1" applyFill="1" applyBorder="1" applyAlignment="1">
      <alignment vertical="center"/>
    </xf>
    <xf numFmtId="14" fontId="42" fillId="0" borderId="2" xfId="0" applyNumberFormat="1" applyFont="1" applyFill="1" applyBorder="1" applyAlignment="1">
      <alignment horizontal="center"/>
    </xf>
    <xf numFmtId="0" fontId="41" fillId="0" borderId="2" xfId="0" applyFont="1" applyFill="1" applyBorder="1" applyAlignment="1">
      <alignment horizontal="center"/>
    </xf>
    <xf numFmtId="0" fontId="41" fillId="0" borderId="2" xfId="0" applyFont="1" applyFill="1" applyBorder="1" applyAlignment="1">
      <alignment wrapText="1"/>
    </xf>
    <xf numFmtId="0" fontId="41" fillId="0" borderId="2" xfId="0" applyFont="1" applyFill="1" applyBorder="1" applyAlignment="1">
      <alignment vertical="center"/>
    </xf>
    <xf numFmtId="43" fontId="41" fillId="0" borderId="2" xfId="1" applyNumberFormat="1" applyFont="1" applyFill="1" applyBorder="1" applyAlignment="1">
      <alignment vertical="center"/>
    </xf>
    <xf numFmtId="43" fontId="41" fillId="3" borderId="2" xfId="1" applyFont="1" applyFill="1" applyBorder="1" applyAlignment="1">
      <alignment horizontal="right" vertical="center"/>
    </xf>
    <xf numFmtId="0" fontId="41" fillId="0" borderId="0" xfId="0" applyFont="1" applyFill="1" applyAlignment="1">
      <alignment vertical="center"/>
    </xf>
    <xf numFmtId="43" fontId="41" fillId="4" borderId="2" xfId="1" applyNumberFormat="1" applyFont="1" applyFill="1" applyBorder="1" applyAlignment="1">
      <alignment vertical="center"/>
    </xf>
    <xf numFmtId="43" fontId="35" fillId="0" borderId="0" xfId="0" applyNumberFormat="1" applyFont="1" applyFill="1"/>
    <xf numFmtId="4" fontId="41" fillId="0" borderId="2" xfId="0" applyNumberFormat="1" applyFont="1" applyFill="1" applyBorder="1" applyAlignment="1">
      <alignment vertical="center"/>
    </xf>
    <xf numFmtId="0" fontId="41" fillId="0" borderId="0" xfId="0" applyFont="1" applyFill="1"/>
    <xf numFmtId="164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 wrapText="1"/>
    </xf>
    <xf numFmtId="14" fontId="19" fillId="0" borderId="2" xfId="0" applyNumberFormat="1" applyFont="1" applyFill="1" applyBorder="1" applyAlignment="1">
      <alignment horizontal="center" vertical="center"/>
    </xf>
    <xf numFmtId="14" fontId="19" fillId="0" borderId="2" xfId="0" applyNumberFormat="1" applyFont="1" applyFill="1" applyBorder="1" applyAlignment="1">
      <alignment horizontal="center"/>
    </xf>
    <xf numFmtId="43" fontId="19" fillId="0" borderId="2" xfId="1" applyFont="1" applyFill="1" applyBorder="1" applyAlignment="1">
      <alignment horizontal="right" vertical="center"/>
    </xf>
    <xf numFmtId="43" fontId="7" fillId="0" borderId="2" xfId="1" applyNumberFormat="1" applyFont="1" applyFill="1" applyBorder="1"/>
    <xf numFmtId="14" fontId="19" fillId="0" borderId="2" xfId="0" applyNumberFormat="1" applyFont="1" applyFill="1" applyBorder="1" applyAlignment="1">
      <alignment horizontal="right" vertical="center"/>
    </xf>
    <xf numFmtId="166" fontId="23" fillId="0" borderId="2" xfId="0" applyNumberFormat="1" applyFont="1" applyFill="1" applyBorder="1" applyAlignment="1">
      <alignment horizontal="center" vertical="center"/>
    </xf>
    <xf numFmtId="14" fontId="23" fillId="0" borderId="2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/>
    <xf numFmtId="14" fontId="44" fillId="0" borderId="2" xfId="0" applyNumberFormat="1" applyFont="1" applyFill="1" applyBorder="1" applyAlignment="1">
      <alignment horizontal="center"/>
    </xf>
    <xf numFmtId="0" fontId="43" fillId="0" borderId="2" xfId="0" applyFont="1" applyFill="1" applyBorder="1" applyAlignment="1">
      <alignment horizontal="center"/>
    </xf>
    <xf numFmtId="0" fontId="43" fillId="0" borderId="2" xfId="0" applyFont="1" applyFill="1" applyBorder="1" applyAlignment="1">
      <alignment wrapText="1"/>
    </xf>
    <xf numFmtId="0" fontId="43" fillId="0" borderId="2" xfId="0" applyFont="1" applyFill="1" applyBorder="1" applyAlignment="1">
      <alignment vertical="center"/>
    </xf>
    <xf numFmtId="43" fontId="43" fillId="0" borderId="2" xfId="1" applyNumberFormat="1" applyFont="1" applyFill="1" applyBorder="1" applyAlignment="1">
      <alignment vertical="center"/>
    </xf>
    <xf numFmtId="0" fontId="43" fillId="0" borderId="0" xfId="0" applyFont="1" applyFill="1"/>
    <xf numFmtId="43" fontId="43" fillId="4" borderId="2" xfId="1" applyNumberFormat="1" applyFont="1" applyFill="1" applyBorder="1" applyAlignment="1">
      <alignment vertical="center"/>
    </xf>
    <xf numFmtId="0" fontId="43" fillId="0" borderId="0" xfId="0" applyFont="1" applyFill="1" applyAlignment="1">
      <alignment vertical="center"/>
    </xf>
    <xf numFmtId="0" fontId="19" fillId="0" borderId="2" xfId="0" applyFont="1" applyFill="1" applyBorder="1" applyAlignment="1"/>
    <xf numFmtId="0" fontId="19" fillId="5" borderId="2" xfId="0" applyFont="1" applyFill="1" applyBorder="1" applyAlignment="1">
      <alignment horizontal="center"/>
    </xf>
    <xf numFmtId="0" fontId="19" fillId="5" borderId="2" xfId="0" applyFont="1" applyFill="1" applyBorder="1" applyAlignment="1">
      <alignment wrapText="1"/>
    </xf>
    <xf numFmtId="14" fontId="46" fillId="0" borderId="2" xfId="0" applyNumberFormat="1" applyFont="1" applyFill="1" applyBorder="1" applyAlignment="1">
      <alignment horizontal="center"/>
    </xf>
    <xf numFmtId="0" fontId="45" fillId="0" borderId="2" xfId="0" applyFont="1" applyFill="1" applyBorder="1" applyAlignment="1">
      <alignment horizontal="center"/>
    </xf>
    <xf numFmtId="0" fontId="45" fillId="0" borderId="2" xfId="0" applyFont="1" applyFill="1" applyBorder="1" applyAlignment="1">
      <alignment wrapText="1"/>
    </xf>
    <xf numFmtId="0" fontId="45" fillId="0" borderId="2" xfId="0" applyFont="1" applyFill="1" applyBorder="1" applyAlignment="1">
      <alignment vertical="center"/>
    </xf>
    <xf numFmtId="0" fontId="45" fillId="0" borderId="0" xfId="0" applyFont="1" applyFill="1"/>
    <xf numFmtId="14" fontId="48" fillId="0" borderId="2" xfId="0" applyNumberFormat="1" applyFont="1" applyFill="1" applyBorder="1" applyAlignment="1">
      <alignment horizontal="center"/>
    </xf>
    <xf numFmtId="0" fontId="47" fillId="0" borderId="2" xfId="0" applyFont="1" applyFill="1" applyBorder="1" applyAlignment="1">
      <alignment horizontal="center"/>
    </xf>
    <xf numFmtId="0" fontId="47" fillId="0" borderId="2" xfId="0" applyFont="1" applyFill="1" applyBorder="1" applyAlignment="1">
      <alignment wrapText="1"/>
    </xf>
    <xf numFmtId="0" fontId="47" fillId="0" borderId="2" xfId="0" applyFont="1" applyFill="1" applyBorder="1" applyAlignment="1">
      <alignment vertical="center"/>
    </xf>
    <xf numFmtId="0" fontId="47" fillId="0" borderId="0" xfId="0" applyFont="1" applyFill="1"/>
    <xf numFmtId="43" fontId="47" fillId="4" borderId="2" xfId="1" applyNumberFormat="1" applyFont="1" applyFill="1" applyBorder="1" applyAlignment="1">
      <alignment vertical="center"/>
    </xf>
    <xf numFmtId="43" fontId="47" fillId="0" borderId="2" xfId="1" applyFont="1" applyFill="1" applyBorder="1" applyAlignment="1">
      <alignment vertical="center"/>
    </xf>
    <xf numFmtId="43" fontId="43" fillId="4" borderId="2" xfId="1" applyFont="1" applyFill="1" applyBorder="1" applyAlignment="1">
      <alignment vertical="center"/>
    </xf>
    <xf numFmtId="43" fontId="45" fillId="0" borderId="2" xfId="1" applyFont="1" applyFill="1" applyBorder="1" applyAlignment="1">
      <alignment vertical="center"/>
    </xf>
    <xf numFmtId="43" fontId="45" fillId="4" borderId="2" xfId="1" applyNumberFormat="1" applyFont="1" applyFill="1" applyBorder="1" applyAlignment="1">
      <alignment vertical="center"/>
    </xf>
    <xf numFmtId="43" fontId="47" fillId="0" borderId="2" xfId="1" applyNumberFormat="1" applyFont="1" applyFill="1" applyBorder="1" applyAlignment="1">
      <alignment vertical="center"/>
    </xf>
    <xf numFmtId="0" fontId="47" fillId="0" borderId="0" xfId="0" applyFont="1" applyFill="1" applyAlignment="1">
      <alignment vertical="center"/>
    </xf>
    <xf numFmtId="16" fontId="19" fillId="0" borderId="0" xfId="0" applyNumberFormat="1" applyFont="1" applyFill="1"/>
    <xf numFmtId="43" fontId="43" fillId="0" borderId="2" xfId="1" applyFont="1" applyFill="1" applyBorder="1" applyAlignment="1">
      <alignment vertical="center"/>
    </xf>
    <xf numFmtId="14" fontId="50" fillId="0" borderId="2" xfId="0" applyNumberFormat="1" applyFont="1" applyFill="1" applyBorder="1" applyAlignment="1">
      <alignment horizontal="center"/>
    </xf>
    <xf numFmtId="0" fontId="49" fillId="0" borderId="2" xfId="0" applyFont="1" applyFill="1" applyBorder="1" applyAlignment="1">
      <alignment horizontal="center"/>
    </xf>
    <xf numFmtId="0" fontId="49" fillId="0" borderId="2" xfId="0" applyFont="1" applyFill="1" applyBorder="1" applyAlignment="1">
      <alignment wrapText="1"/>
    </xf>
    <xf numFmtId="0" fontId="49" fillId="0" borderId="2" xfId="0" applyFont="1" applyFill="1" applyBorder="1" applyAlignment="1">
      <alignment vertical="center"/>
    </xf>
    <xf numFmtId="43" fontId="49" fillId="0" borderId="2" xfId="1" applyNumberFormat="1" applyFont="1" applyFill="1" applyBorder="1" applyAlignment="1">
      <alignment vertical="center"/>
    </xf>
    <xf numFmtId="43" fontId="49" fillId="3" borderId="2" xfId="1" applyFont="1" applyFill="1" applyBorder="1" applyAlignment="1">
      <alignment horizontal="right" vertical="center"/>
    </xf>
    <xf numFmtId="0" fontId="49" fillId="0" borderId="0" xfId="0" applyFont="1" applyFill="1"/>
    <xf numFmtId="43" fontId="49" fillId="4" borderId="2" xfId="1" applyNumberFormat="1" applyFont="1" applyFill="1" applyBorder="1" applyAlignment="1">
      <alignment vertical="center"/>
    </xf>
    <xf numFmtId="43" fontId="45" fillId="4" borderId="2" xfId="1" applyFont="1" applyFill="1" applyBorder="1" applyAlignment="1">
      <alignment vertical="center"/>
    </xf>
    <xf numFmtId="14" fontId="52" fillId="0" borderId="2" xfId="0" applyNumberFormat="1" applyFont="1" applyFill="1" applyBorder="1" applyAlignment="1">
      <alignment horizontal="center"/>
    </xf>
    <xf numFmtId="0" fontId="51" fillId="0" borderId="2" xfId="0" applyFont="1" applyFill="1" applyBorder="1" applyAlignment="1">
      <alignment horizontal="center"/>
    </xf>
    <xf numFmtId="4" fontId="51" fillId="0" borderId="2" xfId="0" applyNumberFormat="1" applyFont="1" applyFill="1" applyBorder="1" applyAlignment="1">
      <alignment wrapText="1"/>
    </xf>
    <xf numFmtId="0" fontId="51" fillId="0" borderId="2" xfId="0" applyFont="1" applyFill="1" applyBorder="1" applyAlignment="1">
      <alignment vertical="center"/>
    </xf>
    <xf numFmtId="43" fontId="51" fillId="0" borderId="2" xfId="1" applyNumberFormat="1" applyFont="1" applyFill="1" applyBorder="1" applyAlignment="1">
      <alignment vertical="center"/>
    </xf>
    <xf numFmtId="0" fontId="51" fillId="0" borderId="0" xfId="0" applyFont="1" applyFill="1" applyAlignment="1">
      <alignment vertical="center"/>
    </xf>
    <xf numFmtId="43" fontId="51" fillId="4" borderId="2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288"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eque%20Register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heque%20Register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Settings"/>
      <sheetName val="Help"/>
      <sheetName val="©"/>
    </sheetNames>
    <sheetDataSet>
      <sheetData sheetId="0">
        <row r="1">
          <cell r="N1" t="str">
            <v>Num</v>
          </cell>
        </row>
        <row r="2">
          <cell r="N2"/>
        </row>
        <row r="3">
          <cell r="N3">
            <v>1</v>
          </cell>
        </row>
        <row r="4">
          <cell r="N4">
            <v>0</v>
          </cell>
        </row>
        <row r="5">
          <cell r="N5">
            <v>-1</v>
          </cell>
        </row>
        <row r="6">
          <cell r="N6">
            <v>-2</v>
          </cell>
        </row>
        <row r="7">
          <cell r="N7">
            <v>-3</v>
          </cell>
        </row>
        <row r="8">
          <cell r="N8" t="str">
            <v>EFT</v>
          </cell>
        </row>
        <row r="9">
          <cell r="N9" t="str">
            <v>DEP</v>
          </cell>
        </row>
        <row r="10">
          <cell r="N10" t="str">
            <v>TXFR</v>
          </cell>
        </row>
        <row r="11">
          <cell r="N11" t="str">
            <v>CARD</v>
          </cell>
        </row>
        <row r="12">
          <cell r="N12" t="str">
            <v>FEE</v>
          </cell>
        </row>
        <row r="13">
          <cell r="N13"/>
        </row>
        <row r="14">
          <cell r="N14"/>
        </row>
        <row r="15">
          <cell r="N15"/>
        </row>
        <row r="16">
          <cell r="N16"/>
        </row>
        <row r="17">
          <cell r="N17"/>
        </row>
        <row r="18">
          <cell r="N18"/>
        </row>
        <row r="19">
          <cell r="N19"/>
        </row>
        <row r="20">
          <cell r="N20"/>
        </row>
        <row r="21">
          <cell r="N21"/>
        </row>
        <row r="22">
          <cell r="N22"/>
        </row>
        <row r="23">
          <cell r="N23"/>
        </row>
        <row r="24">
          <cell r="N24"/>
        </row>
        <row r="25">
          <cell r="N25"/>
        </row>
        <row r="26">
          <cell r="N26"/>
        </row>
        <row r="27">
          <cell r="N27"/>
        </row>
        <row r="28">
          <cell r="N28"/>
        </row>
        <row r="29">
          <cell r="N29"/>
        </row>
        <row r="30">
          <cell r="N30"/>
        </row>
        <row r="31">
          <cell r="N31"/>
        </row>
        <row r="32">
          <cell r="N32"/>
        </row>
        <row r="33">
          <cell r="N33"/>
        </row>
        <row r="34">
          <cell r="N34"/>
        </row>
        <row r="35">
          <cell r="N35"/>
        </row>
        <row r="36">
          <cell r="N36"/>
        </row>
        <row r="37">
          <cell r="N37"/>
        </row>
        <row r="38">
          <cell r="N38"/>
        </row>
        <row r="39">
          <cell r="N39"/>
        </row>
        <row r="40">
          <cell r="N40"/>
        </row>
        <row r="41">
          <cell r="N41"/>
        </row>
        <row r="42">
          <cell r="N42"/>
        </row>
        <row r="43">
          <cell r="N43"/>
        </row>
        <row r="44">
          <cell r="N44"/>
        </row>
        <row r="45">
          <cell r="N45"/>
        </row>
        <row r="46">
          <cell r="N46"/>
        </row>
        <row r="47">
          <cell r="N47"/>
        </row>
        <row r="48">
          <cell r="N48"/>
        </row>
        <row r="49">
          <cell r="N49"/>
        </row>
        <row r="50">
          <cell r="N50"/>
        </row>
        <row r="51">
          <cell r="N51"/>
        </row>
        <row r="52">
          <cell r="N52"/>
        </row>
        <row r="53">
          <cell r="N53"/>
        </row>
        <row r="54">
          <cell r="N54"/>
        </row>
        <row r="55">
          <cell r="N55"/>
        </row>
        <row r="56">
          <cell r="N56"/>
        </row>
        <row r="57">
          <cell r="N57"/>
        </row>
        <row r="58">
          <cell r="N58"/>
        </row>
        <row r="59">
          <cell r="N59"/>
        </row>
        <row r="60">
          <cell r="N60"/>
        </row>
        <row r="61">
          <cell r="N61"/>
        </row>
        <row r="62">
          <cell r="N62"/>
        </row>
        <row r="63">
          <cell r="N63"/>
        </row>
        <row r="64">
          <cell r="N64"/>
        </row>
        <row r="65">
          <cell r="N65"/>
        </row>
        <row r="66">
          <cell r="N66"/>
        </row>
        <row r="67">
          <cell r="N67"/>
        </row>
        <row r="68">
          <cell r="N68"/>
        </row>
        <row r="69">
          <cell r="N69"/>
        </row>
        <row r="70">
          <cell r="N70"/>
        </row>
        <row r="71">
          <cell r="N71"/>
        </row>
        <row r="72">
          <cell r="N72"/>
        </row>
        <row r="73">
          <cell r="N73"/>
        </row>
        <row r="74">
          <cell r="N74"/>
        </row>
        <row r="75">
          <cell r="N75"/>
        </row>
        <row r="76">
          <cell r="N76"/>
        </row>
        <row r="77">
          <cell r="N77"/>
        </row>
        <row r="78">
          <cell r="N78"/>
        </row>
        <row r="79">
          <cell r="N79"/>
        </row>
        <row r="80">
          <cell r="N80"/>
        </row>
        <row r="81">
          <cell r="N81"/>
        </row>
        <row r="82">
          <cell r="N82"/>
        </row>
        <row r="83">
          <cell r="N83"/>
        </row>
        <row r="84">
          <cell r="N84"/>
        </row>
        <row r="85">
          <cell r="N85"/>
        </row>
        <row r="86">
          <cell r="N86"/>
        </row>
        <row r="87">
          <cell r="N87"/>
        </row>
        <row r="88">
          <cell r="N88"/>
        </row>
        <row r="89">
          <cell r="N89"/>
        </row>
        <row r="90">
          <cell r="N90"/>
        </row>
        <row r="91">
          <cell r="N91"/>
        </row>
        <row r="92">
          <cell r="N92"/>
        </row>
        <row r="93">
          <cell r="N93"/>
        </row>
        <row r="94">
          <cell r="N94"/>
        </row>
        <row r="95">
          <cell r="N95"/>
        </row>
        <row r="96">
          <cell r="N96"/>
        </row>
        <row r="97">
          <cell r="N97"/>
        </row>
        <row r="98">
          <cell r="N98"/>
        </row>
        <row r="99">
          <cell r="N99"/>
        </row>
        <row r="100">
          <cell r="N100"/>
        </row>
        <row r="101">
          <cell r="N101"/>
        </row>
        <row r="102">
          <cell r="N102"/>
        </row>
        <row r="103">
          <cell r="N103"/>
        </row>
        <row r="104">
          <cell r="N104"/>
        </row>
        <row r="105">
          <cell r="N105"/>
        </row>
        <row r="106">
          <cell r="N106"/>
        </row>
        <row r="107">
          <cell r="N107"/>
        </row>
        <row r="108">
          <cell r="N108"/>
        </row>
        <row r="109">
          <cell r="N109"/>
        </row>
        <row r="110">
          <cell r="N110"/>
        </row>
        <row r="111">
          <cell r="N111"/>
        </row>
        <row r="112">
          <cell r="N112"/>
        </row>
        <row r="113">
          <cell r="N113"/>
        </row>
        <row r="114">
          <cell r="N114"/>
        </row>
        <row r="115">
          <cell r="N115"/>
        </row>
        <row r="116">
          <cell r="N116"/>
        </row>
        <row r="117">
          <cell r="N117"/>
        </row>
        <row r="118">
          <cell r="N118"/>
        </row>
        <row r="119">
          <cell r="N119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Categories</v>
          </cell>
          <cell r="C1" t="str">
            <v>Payees</v>
          </cell>
          <cell r="E1" t="str">
            <v>Date</v>
          </cell>
          <cell r="G1" t="str">
            <v>R</v>
          </cell>
        </row>
        <row r="2">
          <cell r="A2" t="str">
            <v>Operating Expenditure</v>
          </cell>
          <cell r="C2"/>
          <cell r="E2"/>
          <cell r="G2" t="str">
            <v>C</v>
          </cell>
        </row>
        <row r="3">
          <cell r="A3" t="str">
            <v>Tourism Expenditure</v>
          </cell>
          <cell r="C3"/>
          <cell r="E3"/>
          <cell r="G3" t="str">
            <v>R</v>
          </cell>
        </row>
        <row r="4">
          <cell r="A4" t="str">
            <v>Other Payment</v>
          </cell>
          <cell r="C4"/>
          <cell r="E4"/>
          <cell r="G4"/>
        </row>
        <row r="5">
          <cell r="A5" t="str">
            <v>Accrual</v>
          </cell>
          <cell r="C5"/>
          <cell r="E5"/>
          <cell r="G5"/>
        </row>
        <row r="6">
          <cell r="A6"/>
          <cell r="C6"/>
          <cell r="E6"/>
          <cell r="G6"/>
        </row>
        <row r="7">
          <cell r="A7"/>
          <cell r="C7"/>
          <cell r="E7"/>
          <cell r="G7"/>
        </row>
        <row r="8">
          <cell r="A8"/>
          <cell r="C8"/>
          <cell r="E8"/>
          <cell r="G8"/>
        </row>
        <row r="9">
          <cell r="A9"/>
          <cell r="C9"/>
          <cell r="E9"/>
          <cell r="G9"/>
        </row>
        <row r="10">
          <cell r="A10"/>
          <cell r="C10"/>
          <cell r="E10"/>
          <cell r="G10"/>
        </row>
        <row r="11">
          <cell r="A11"/>
          <cell r="C11"/>
          <cell r="E11"/>
          <cell r="G11"/>
        </row>
        <row r="12">
          <cell r="A12"/>
          <cell r="C12"/>
          <cell r="E12"/>
          <cell r="G12"/>
        </row>
        <row r="13">
          <cell r="A13"/>
          <cell r="C13"/>
          <cell r="E13"/>
          <cell r="G13"/>
        </row>
        <row r="14">
          <cell r="A14"/>
          <cell r="C14"/>
          <cell r="E14"/>
          <cell r="G14"/>
        </row>
        <row r="15">
          <cell r="A15"/>
          <cell r="C15"/>
          <cell r="E15"/>
          <cell r="G15"/>
        </row>
        <row r="16">
          <cell r="A16"/>
          <cell r="C16"/>
          <cell r="E16"/>
          <cell r="G16"/>
        </row>
        <row r="17">
          <cell r="A17"/>
          <cell r="C17"/>
          <cell r="E17"/>
        </row>
        <row r="18">
          <cell r="A18"/>
          <cell r="C18"/>
          <cell r="E18"/>
        </row>
        <row r="19">
          <cell r="A19"/>
          <cell r="C19"/>
          <cell r="E19"/>
        </row>
        <row r="20">
          <cell r="A20"/>
          <cell r="C20"/>
          <cell r="E20"/>
        </row>
        <row r="21">
          <cell r="A21"/>
          <cell r="C21"/>
          <cell r="E21"/>
        </row>
        <row r="22">
          <cell r="A22"/>
          <cell r="C22"/>
          <cell r="E22"/>
        </row>
        <row r="23">
          <cell r="A23"/>
          <cell r="C23"/>
          <cell r="E23"/>
        </row>
        <row r="24">
          <cell r="A24"/>
          <cell r="C24"/>
          <cell r="E24"/>
        </row>
        <row r="25">
          <cell r="A25"/>
          <cell r="C25"/>
        </row>
        <row r="26">
          <cell r="A26"/>
          <cell r="C26"/>
        </row>
        <row r="27">
          <cell r="A27"/>
          <cell r="C27"/>
        </row>
        <row r="28">
          <cell r="A28"/>
          <cell r="C28"/>
        </row>
        <row r="29">
          <cell r="A29"/>
          <cell r="C29"/>
        </row>
        <row r="30">
          <cell r="A30"/>
          <cell r="C30"/>
        </row>
        <row r="31">
          <cell r="A31"/>
          <cell r="C31"/>
        </row>
        <row r="32">
          <cell r="A32"/>
          <cell r="C32"/>
        </row>
        <row r="33">
          <cell r="A33"/>
          <cell r="C33"/>
        </row>
        <row r="34">
          <cell r="A34"/>
          <cell r="C34"/>
        </row>
        <row r="35">
          <cell r="A35"/>
          <cell r="C35"/>
        </row>
        <row r="36">
          <cell r="A36"/>
          <cell r="C36"/>
        </row>
        <row r="37">
          <cell r="A37"/>
          <cell r="C37"/>
        </row>
        <row r="38">
          <cell r="A38"/>
          <cell r="C38"/>
        </row>
        <row r="39">
          <cell r="A39"/>
          <cell r="C39"/>
        </row>
        <row r="40">
          <cell r="A40"/>
          <cell r="C40"/>
        </row>
        <row r="41">
          <cell r="A41"/>
          <cell r="C41"/>
        </row>
        <row r="42">
          <cell r="A42"/>
          <cell r="C42"/>
        </row>
        <row r="43">
          <cell r="A43"/>
          <cell r="C43"/>
        </row>
        <row r="44">
          <cell r="A44"/>
          <cell r="C44"/>
        </row>
        <row r="45">
          <cell r="A45"/>
          <cell r="C45"/>
        </row>
        <row r="46">
          <cell r="A46"/>
          <cell r="C46"/>
        </row>
        <row r="47">
          <cell r="A47"/>
          <cell r="C47"/>
        </row>
        <row r="48">
          <cell r="A48"/>
          <cell r="C48"/>
        </row>
        <row r="49">
          <cell r="A49"/>
          <cell r="C49"/>
        </row>
        <row r="50">
          <cell r="A50"/>
          <cell r="C50"/>
        </row>
        <row r="51">
          <cell r="A51"/>
          <cell r="C51"/>
        </row>
        <row r="52">
          <cell r="A52"/>
          <cell r="C52"/>
        </row>
        <row r="53">
          <cell r="A53"/>
          <cell r="C53"/>
        </row>
        <row r="54">
          <cell r="A54"/>
          <cell r="C54"/>
        </row>
        <row r="55">
          <cell r="A55"/>
          <cell r="C55"/>
        </row>
        <row r="56">
          <cell r="A56"/>
          <cell r="C56"/>
        </row>
        <row r="57">
          <cell r="A57"/>
          <cell r="C57"/>
        </row>
        <row r="58">
          <cell r="A58"/>
          <cell r="C58"/>
        </row>
        <row r="59">
          <cell r="A59"/>
          <cell r="C59"/>
        </row>
        <row r="60">
          <cell r="A60"/>
          <cell r="C60"/>
        </row>
        <row r="61">
          <cell r="A61"/>
          <cell r="C61"/>
        </row>
        <row r="62">
          <cell r="A62"/>
          <cell r="C62"/>
        </row>
        <row r="63">
          <cell r="A63"/>
          <cell r="C63"/>
        </row>
        <row r="64">
          <cell r="A64"/>
          <cell r="C64"/>
        </row>
        <row r="65">
          <cell r="A65"/>
          <cell r="C65"/>
        </row>
        <row r="66">
          <cell r="A66"/>
          <cell r="C66"/>
        </row>
        <row r="67">
          <cell r="A67"/>
          <cell r="C67"/>
        </row>
        <row r="68">
          <cell r="A68"/>
          <cell r="C68"/>
        </row>
        <row r="69">
          <cell r="A69"/>
          <cell r="C69"/>
        </row>
        <row r="70">
          <cell r="A70"/>
          <cell r="C70"/>
        </row>
        <row r="71">
          <cell r="A71"/>
          <cell r="C71"/>
        </row>
        <row r="72">
          <cell r="A72"/>
          <cell r="C72"/>
        </row>
        <row r="73">
          <cell r="A73"/>
          <cell r="C73"/>
        </row>
        <row r="74">
          <cell r="A74"/>
          <cell r="C74"/>
        </row>
        <row r="75">
          <cell r="A75"/>
          <cell r="C75"/>
        </row>
        <row r="76">
          <cell r="A76"/>
          <cell r="C76"/>
        </row>
        <row r="77">
          <cell r="A77"/>
          <cell r="C77"/>
        </row>
        <row r="78">
          <cell r="A78"/>
          <cell r="C78"/>
        </row>
        <row r="79">
          <cell r="A79"/>
          <cell r="C79"/>
        </row>
        <row r="80">
          <cell r="A80"/>
          <cell r="C80"/>
        </row>
        <row r="81">
          <cell r="A81"/>
          <cell r="C81"/>
        </row>
        <row r="82">
          <cell r="A82"/>
          <cell r="C82"/>
        </row>
        <row r="83">
          <cell r="A83"/>
          <cell r="C83"/>
        </row>
        <row r="84">
          <cell r="A84"/>
          <cell r="C84"/>
        </row>
        <row r="85">
          <cell r="A85"/>
          <cell r="C85"/>
        </row>
        <row r="86">
          <cell r="A86"/>
          <cell r="C86"/>
        </row>
        <row r="87">
          <cell r="A87"/>
          <cell r="C87"/>
        </row>
        <row r="88">
          <cell r="A88"/>
          <cell r="C88"/>
        </row>
        <row r="89">
          <cell r="A89"/>
          <cell r="C89"/>
        </row>
        <row r="90">
          <cell r="A90"/>
          <cell r="C90"/>
        </row>
        <row r="91">
          <cell r="A91"/>
          <cell r="C91"/>
        </row>
        <row r="92">
          <cell r="A92"/>
          <cell r="C92"/>
        </row>
        <row r="93">
          <cell r="A93"/>
          <cell r="C93"/>
        </row>
        <row r="94">
          <cell r="A94"/>
          <cell r="C94"/>
        </row>
        <row r="95">
          <cell r="A95"/>
          <cell r="C95"/>
        </row>
        <row r="96">
          <cell r="A96"/>
          <cell r="C96"/>
        </row>
        <row r="97">
          <cell r="A97"/>
          <cell r="C97"/>
        </row>
        <row r="98">
          <cell r="A98"/>
          <cell r="C98"/>
        </row>
        <row r="99">
          <cell r="A99"/>
          <cell r="C99"/>
        </row>
        <row r="100">
          <cell r="A100"/>
          <cell r="C100"/>
        </row>
        <row r="101">
          <cell r="A101"/>
          <cell r="C101"/>
        </row>
        <row r="102">
          <cell r="A102"/>
          <cell r="C102"/>
        </row>
        <row r="103">
          <cell r="A103"/>
          <cell r="C103"/>
        </row>
        <row r="104">
          <cell r="A104"/>
          <cell r="C104"/>
        </row>
        <row r="105">
          <cell r="A105"/>
          <cell r="C105"/>
        </row>
        <row r="106">
          <cell r="A106"/>
          <cell r="C106"/>
        </row>
        <row r="107">
          <cell r="A107"/>
          <cell r="C107"/>
        </row>
        <row r="108">
          <cell r="A108"/>
          <cell r="C108"/>
        </row>
        <row r="109">
          <cell r="A109"/>
          <cell r="C109"/>
        </row>
        <row r="110">
          <cell r="A110"/>
          <cell r="C110"/>
        </row>
        <row r="111">
          <cell r="A111"/>
          <cell r="C111"/>
        </row>
        <row r="112">
          <cell r="A112"/>
          <cell r="C112"/>
        </row>
        <row r="113">
          <cell r="A113"/>
          <cell r="C113"/>
        </row>
        <row r="114">
          <cell r="A114"/>
          <cell r="C114"/>
        </row>
        <row r="115">
          <cell r="A115"/>
          <cell r="C115"/>
        </row>
        <row r="116">
          <cell r="A116"/>
          <cell r="C116"/>
        </row>
        <row r="117">
          <cell r="A117"/>
          <cell r="C117"/>
        </row>
        <row r="118">
          <cell r="A118"/>
          <cell r="C118"/>
        </row>
        <row r="119">
          <cell r="A119"/>
          <cell r="C119"/>
        </row>
        <row r="120">
          <cell r="A120"/>
          <cell r="C120"/>
        </row>
        <row r="121">
          <cell r="A121"/>
          <cell r="C121"/>
        </row>
        <row r="122">
          <cell r="A122"/>
          <cell r="C122"/>
        </row>
        <row r="123">
          <cell r="A123"/>
          <cell r="C123"/>
        </row>
        <row r="124">
          <cell r="A124"/>
          <cell r="C124"/>
        </row>
        <row r="125">
          <cell r="A125"/>
          <cell r="C125"/>
        </row>
        <row r="126">
          <cell r="A126"/>
          <cell r="C126"/>
        </row>
        <row r="127">
          <cell r="A127"/>
          <cell r="C127"/>
        </row>
        <row r="128">
          <cell r="A128"/>
          <cell r="C128"/>
        </row>
        <row r="129">
          <cell r="A129"/>
          <cell r="C129"/>
        </row>
        <row r="130">
          <cell r="A130"/>
          <cell r="C130"/>
        </row>
        <row r="131">
          <cell r="A131"/>
          <cell r="C131"/>
        </row>
        <row r="132">
          <cell r="A132"/>
          <cell r="C132"/>
        </row>
        <row r="133">
          <cell r="A133"/>
          <cell r="C133"/>
        </row>
        <row r="134">
          <cell r="A134"/>
          <cell r="C134"/>
        </row>
        <row r="135">
          <cell r="A135"/>
          <cell r="C135"/>
        </row>
      </sheetData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40">
          <cell r="I140">
            <v>7061.8924157143683</v>
          </cell>
        </row>
      </sheetData>
      <sheetData sheetId="12"/>
      <sheetData sheetId="1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345678910111213345678910111213345678910111213" displayName="Table1345678910111213345678910111213345678910111213" ref="A14:J251" totalsRowCount="1" headerRowDxfId="285" dataDxfId="284" tableBorderDxfId="283">
  <autoFilter ref="A14:J250" xr:uid="{00000000-0009-0000-0100-000001000000}"/>
  <tableColumns count="10">
    <tableColumn id="1" xr3:uid="{00000000-0010-0000-0000-000001000000}" name="Date" dataDxfId="282" totalsRowDxfId="281"/>
    <tableColumn id="9" xr3:uid="{00000000-0010-0000-0000-000009000000}" name="Week" dataDxfId="280" totalsRowDxfId="279"/>
    <tableColumn id="2" xr3:uid="{00000000-0010-0000-0000-000002000000}" name="Cheque /EFT Number" dataDxfId="278" totalsRowDxfId="277"/>
    <tableColumn id="3" xr3:uid="{00000000-0010-0000-0000-000003000000}" name="Payee / Description" dataDxfId="276" totalsRowDxfId="275"/>
    <tableColumn id="4" xr3:uid="{00000000-0010-0000-0000-000004000000}" name="Category" dataDxfId="274" totalsRowDxfId="273"/>
    <tableColumn id="5" xr3:uid="{00000000-0010-0000-0000-000005000000}" name="R" dataDxfId="272" totalsRowDxfId="271"/>
    <tableColumn id="6" xr3:uid="{00000000-0010-0000-0000-000006000000}" name="Withdrawal,_x000a_Payment (-)" dataDxfId="270" totalsRowDxfId="269" dataCellStyle="Comma"/>
    <tableColumn id="7" xr3:uid="{00000000-0010-0000-0000-000007000000}" name="Deposit,_x000a_Credit (+)" dataDxfId="268" totalsRowDxfId="267" dataCellStyle="Comma">
      <calculatedColumnFormula>1366.66+1366.66+1367+91.52</calculatedColumnFormula>
    </tableColumn>
    <tableColumn id="8" xr3:uid="{00000000-0010-0000-0000-000008000000}" name="Balance" dataDxfId="266" totalsRowDxfId="265" dataCellStyle="Comma">
      <calculatedColumnFormula>IF(AND(ISBLANK(G15),ISBLANK(H15)),"",OFFSET(I15,-1,0,1,1)+H15-G15)</calculatedColumnFormula>
    </tableColumn>
    <tableColumn id="10" xr3:uid="{00000000-0010-0000-0000-00000A000000}" name="Remarks" dataDxfId="26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CA2EA4E-ABD5-46DC-81F5-B6FB2E12058C}" name="Table134567891011121334567891011121334567891011121367891011" displayName="Table134567891011121334567891011121334567891011121367891011" ref="A14:J272" totalsRowCount="1" headerRowDxfId="69" dataDxfId="68" tableBorderDxfId="67">
  <autoFilter ref="A14:J271" xr:uid="{00000000-0009-0000-0100-000001000000}"/>
  <tableColumns count="10">
    <tableColumn id="1" xr3:uid="{D4722F47-BCA5-41BB-A7FE-10CEF8C4771E}" name="Date" dataDxfId="66" totalsRowDxfId="65"/>
    <tableColumn id="9" xr3:uid="{7F2B101E-FE58-4B77-A423-F4F7D155DD06}" name="Week" dataDxfId="64" totalsRowDxfId="63"/>
    <tableColumn id="2" xr3:uid="{227BB378-6570-4C7C-8216-1EC1214C7DBE}" name="Cheque /EFT Number" dataDxfId="62" totalsRowDxfId="61"/>
    <tableColumn id="3" xr3:uid="{97B811D0-A0D8-46AD-8182-461A2F695F3E}" name="Payee / Description" dataDxfId="60" totalsRowDxfId="59"/>
    <tableColumn id="4" xr3:uid="{28DEE1F4-0AA2-44EB-AF5E-BDAD071D7B89}" name="Category" dataDxfId="58" totalsRowDxfId="57"/>
    <tableColumn id="5" xr3:uid="{4874E8CC-F98E-4293-A3D3-B45B1CADBFB0}" name="R" dataDxfId="56" totalsRowDxfId="55"/>
    <tableColumn id="6" xr3:uid="{FA97A973-E2E7-475B-975D-5E94B1E627F6}" name="Withdrawal,_x000a_Payment (-)" dataDxfId="54" totalsRowDxfId="53" dataCellStyle="Comma">
      <calculatedColumnFormula>50000*3.976</calculatedColumnFormula>
    </tableColumn>
    <tableColumn id="7" xr3:uid="{B2CF9F02-6000-4679-A332-676374882483}" name="Deposit,_x000a_Credit (+)" dataDxfId="52" totalsRowDxfId="51" dataCellStyle="Comma">
      <calculatedColumnFormula>1366.66+1366.66+1367+91.52</calculatedColumnFormula>
    </tableColumn>
    <tableColumn id="8" xr3:uid="{D02BE331-D130-49BE-BCE2-8DC99E4AA70D}" name="Balance" dataDxfId="50" totalsRowDxfId="49" dataCellStyle="Comma">
      <calculatedColumnFormula>IF(AND(ISBLANK(G15),ISBLANK(H15)),"",OFFSET(I15,-1,0,1,1)+H15-G15)</calculatedColumnFormula>
    </tableColumn>
    <tableColumn id="10" xr3:uid="{7EE12C39-0248-484B-AD91-55809CBEDB64}" name="Remarks" dataDxfId="4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DDEEC7C-B8E9-480F-B616-432CB8B0BEE4}" name="Table13456789101112133456789101112133456789101112136789101112" displayName="Table13456789101112133456789101112133456789101112136789101112" ref="A14:J277" totalsRowCount="1" headerRowDxfId="45" dataDxfId="44" tableBorderDxfId="43">
  <autoFilter ref="A14:J276" xr:uid="{00000000-0009-0000-0100-000001000000}"/>
  <tableColumns count="10">
    <tableColumn id="1" xr3:uid="{410D7A64-770E-41B4-ACBC-AF69D48EA7DF}" name="Date" dataDxfId="42" totalsRowDxfId="41"/>
    <tableColumn id="9" xr3:uid="{8CF340BC-E30E-42E2-987B-9F2D5712AE91}" name="Week" dataDxfId="40" totalsRowDxfId="39"/>
    <tableColumn id="2" xr3:uid="{9F509F40-50C3-45C3-800E-0A8F4962BC69}" name="Cheque /EFT Number" dataDxfId="38" totalsRowDxfId="37"/>
    <tableColumn id="3" xr3:uid="{6005D44F-3771-4033-BFD7-0EDA9D575107}" name="Payee / Description" dataDxfId="36" totalsRowDxfId="35"/>
    <tableColumn id="4" xr3:uid="{D0C313F5-7E7C-43F4-A049-116498A45BA2}" name="Category" dataDxfId="34" totalsRowDxfId="33"/>
    <tableColumn id="5" xr3:uid="{1B6ABB5E-086B-493F-B3CA-8DA2EB2EE187}" name="R" dataDxfId="32" totalsRowDxfId="31"/>
    <tableColumn id="6" xr3:uid="{E53E490D-B3FD-4557-B3D2-655E82667981}" name="Withdrawal,_x000a_Payment (-)" dataDxfId="30" totalsRowDxfId="29" dataCellStyle="Comma">
      <calculatedColumnFormula>50000*3.976</calculatedColumnFormula>
    </tableColumn>
    <tableColumn id="7" xr3:uid="{E5CCB369-2B90-4F74-8A66-EF650A55A740}" name="Deposit,_x000a_Credit (+)" dataDxfId="28" totalsRowDxfId="27" dataCellStyle="Comma">
      <calculatedColumnFormula>1366.66+1366.66+1367+91.52</calculatedColumnFormula>
    </tableColumn>
    <tableColumn id="8" xr3:uid="{5023E1BB-7839-48B0-A616-03E2AFB4A52A}" name="Balance" dataDxfId="26" totalsRowDxfId="25" dataCellStyle="Comma">
      <calculatedColumnFormula>IF(AND(ISBLANK(G15),ISBLANK(H15)),"",OFFSET(I15,-1,0,1,1)+H15-G15)</calculatedColumnFormula>
    </tableColumn>
    <tableColumn id="10" xr3:uid="{958AA191-DF7B-4F6C-B391-8993AAF78C36}" name="Remarks" dataDxfId="2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4EF2A93-38FE-44C7-BAFE-C26D9FE0577E}" name="Table1345678910111213345678910111213345678910111213678910111213" displayName="Table1345678910111213345678910111213345678910111213678910111213" ref="A14:J309" totalsRowCount="1" headerRowDxfId="21" dataDxfId="20" tableBorderDxfId="19">
  <autoFilter ref="A14:J308" xr:uid="{00000000-0009-0000-0100-000001000000}"/>
  <tableColumns count="10">
    <tableColumn id="1" xr3:uid="{35F36EE1-41DF-4C04-BF34-8F8D00DCF001}" name="Date" dataDxfId="18" totalsRowDxfId="17"/>
    <tableColumn id="9" xr3:uid="{E8474945-BCEA-4016-8CB8-B56C7421E2F0}" name="Week" dataDxfId="16" totalsRowDxfId="15"/>
    <tableColumn id="2" xr3:uid="{F8CD7D13-3F2B-45E0-ACD2-4A79B8D416DA}" name="Cheque /EFT Number" dataDxfId="14" totalsRowDxfId="13"/>
    <tableColumn id="3" xr3:uid="{FD1FBCF6-CDA6-4AD1-ACCF-8CF538660147}" name="Payee / Description" dataDxfId="12" totalsRowDxfId="11"/>
    <tableColumn id="4" xr3:uid="{0D735221-E713-478F-8030-39B7AAC4D6DE}" name="Category" dataDxfId="10" totalsRowDxfId="9"/>
    <tableColumn id="5" xr3:uid="{0AB9EEE3-CBED-46B5-8802-D06827C8F648}" name="R" dataDxfId="8" totalsRowDxfId="7"/>
    <tableColumn id="6" xr3:uid="{C4D64627-7EE5-468A-A82D-4FA153BAE2FD}" name="Withdrawal,_x000a_Payment (-)" dataDxfId="6" totalsRowDxfId="5" dataCellStyle="Comma">
      <calculatedColumnFormula>50000*3.976</calculatedColumnFormula>
    </tableColumn>
    <tableColumn id="7" xr3:uid="{6FC24F01-5A11-4C46-8685-B81C7FCA77CD}" name="Deposit,_x000a_Credit (+)" dataDxfId="4" totalsRowDxfId="3" dataCellStyle="Comma">
      <calculatedColumnFormula>1366.66+1366.66+1367+91.52</calculatedColumnFormula>
    </tableColumn>
    <tableColumn id="8" xr3:uid="{143E2FDC-623C-455F-861B-9D96927C6338}" name="Balance" dataDxfId="2" totalsRowDxfId="1" dataCellStyle="Comma">
      <calculatedColumnFormula>IF(AND(ISBLANK(G15),ISBLANK(H15)),"",OFFSET(I15,-1,0,1,1)+H15-G15)</calculatedColumnFormula>
    </tableColumn>
    <tableColumn id="10" xr3:uid="{E36F0051-D4D1-411B-AECF-3EC7E1396B17}" name="Remarks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456789101112133456789101112133456789101112133" displayName="Table13456789101112133456789101112133456789101112133" ref="A14:J266" totalsRowCount="1" headerRowDxfId="261" dataDxfId="260" tableBorderDxfId="259">
  <autoFilter ref="A14:J265" xr:uid="{00000000-0009-0000-0100-000002000000}"/>
  <tableColumns count="10">
    <tableColumn id="1" xr3:uid="{00000000-0010-0000-0100-000001000000}" name="Date" dataDxfId="258" totalsRowDxfId="257"/>
    <tableColumn id="9" xr3:uid="{00000000-0010-0000-0100-000009000000}" name="Week" dataDxfId="256" totalsRowDxfId="255"/>
    <tableColumn id="2" xr3:uid="{00000000-0010-0000-0100-000002000000}" name="Cheque /EFT Number" dataDxfId="254" totalsRowDxfId="253"/>
    <tableColumn id="3" xr3:uid="{00000000-0010-0000-0100-000003000000}" name="Payee / Description" dataDxfId="252" totalsRowDxfId="251"/>
    <tableColumn id="4" xr3:uid="{00000000-0010-0000-0100-000004000000}" name="Category" dataDxfId="250" totalsRowDxfId="249"/>
    <tableColumn id="5" xr3:uid="{00000000-0010-0000-0100-000005000000}" name="R" dataDxfId="248" totalsRowDxfId="247"/>
    <tableColumn id="6" xr3:uid="{00000000-0010-0000-0100-000006000000}" name="Withdrawal,_x000a_Payment (-)" dataDxfId="246" totalsRowDxfId="245" dataCellStyle="Comma"/>
    <tableColumn id="7" xr3:uid="{00000000-0010-0000-0100-000007000000}" name="Deposit,_x000a_Credit (+)" dataDxfId="244" totalsRowDxfId="243" dataCellStyle="Comma">
      <calculatedColumnFormula>1366.66+1366.66+1367+91.52</calculatedColumnFormula>
    </tableColumn>
    <tableColumn id="8" xr3:uid="{00000000-0010-0000-0100-000008000000}" name="Balance" dataDxfId="242" totalsRowDxfId="241" dataCellStyle="Comma">
      <calculatedColumnFormula>IF(AND(ISBLANK(G15),ISBLANK(H15)),"",OFFSET(I15,-1,0,1,1)+H15-G15)</calculatedColumnFormula>
    </tableColumn>
    <tableColumn id="10" xr3:uid="{00000000-0010-0000-0100-00000A000000}" name="Remarks" dataDxfId="24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34567891011121334567891011121334567891011121334" displayName="Table134567891011121334567891011121334567891011121334" ref="A14:J272" totalsRowCount="1" headerRowDxfId="237" dataDxfId="236" tableBorderDxfId="235">
  <autoFilter ref="A14:J271" xr:uid="{00000000-0009-0000-0100-000003000000}"/>
  <tableColumns count="10">
    <tableColumn id="1" xr3:uid="{00000000-0010-0000-0200-000001000000}" name="Date" dataDxfId="234" totalsRowDxfId="233"/>
    <tableColumn id="9" xr3:uid="{00000000-0010-0000-0200-000009000000}" name="Week" dataDxfId="232" totalsRowDxfId="231"/>
    <tableColumn id="2" xr3:uid="{00000000-0010-0000-0200-000002000000}" name="Cheque /EFT Number" dataDxfId="230" totalsRowDxfId="229"/>
    <tableColumn id="3" xr3:uid="{00000000-0010-0000-0200-000003000000}" name="Payee / Description" dataDxfId="228" totalsRowDxfId="227"/>
    <tableColumn id="4" xr3:uid="{00000000-0010-0000-0200-000004000000}" name="Category" dataDxfId="226" totalsRowDxfId="225"/>
    <tableColumn id="5" xr3:uid="{00000000-0010-0000-0200-000005000000}" name="R" dataDxfId="224" totalsRowDxfId="223"/>
    <tableColumn id="6" xr3:uid="{00000000-0010-0000-0200-000006000000}" name="Withdrawal,_x000a_Payment (-)" dataDxfId="222" totalsRowDxfId="221" dataCellStyle="Comma"/>
    <tableColumn id="7" xr3:uid="{00000000-0010-0000-0200-000007000000}" name="Deposit,_x000a_Credit (+)" dataDxfId="220" totalsRowDxfId="219" dataCellStyle="Comma">
      <calculatedColumnFormula>1366.66+1366.66+1367+91.52</calculatedColumnFormula>
    </tableColumn>
    <tableColumn id="8" xr3:uid="{00000000-0010-0000-0200-000008000000}" name="Balance" dataDxfId="218" totalsRowDxfId="217" dataCellStyle="Comma">
      <calculatedColumnFormula>IF(AND(ISBLANK(G15),ISBLANK(H15)),"",OFFSET(I15,-1,0,1,1)+H15-G15)</calculatedColumnFormula>
    </tableColumn>
    <tableColumn id="10" xr3:uid="{00000000-0010-0000-0200-00000A000000}" name="Remarks" dataDxfId="21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77D32E-BE2A-49C6-8BC1-E471B75560C1}" name="Table1345678910111213345678910111213345678910111213345" displayName="Table1345678910111213345678910111213345678910111213345" ref="A14:J248" totalsRowCount="1" headerRowDxfId="213" dataDxfId="212" tableBorderDxfId="211">
  <autoFilter ref="A14:J247" xr:uid="{00000000-0009-0000-0100-000003000000}"/>
  <tableColumns count="10">
    <tableColumn id="1" xr3:uid="{57BB1EB3-879A-4A2B-99BD-8A078898B935}" name="Date" dataDxfId="210" totalsRowDxfId="209"/>
    <tableColumn id="9" xr3:uid="{65A1E02B-F264-4DCB-A507-BB65C98898BE}" name="Week" dataDxfId="208" totalsRowDxfId="207"/>
    <tableColumn id="2" xr3:uid="{82329FF3-51E5-441B-B9F5-23C590A7E66B}" name="Cheque /EFT Number" dataDxfId="206" totalsRowDxfId="205"/>
    <tableColumn id="3" xr3:uid="{0D284CA0-5CFF-4851-B276-E7E8EDBA924B}" name="Payee / Description" dataDxfId="204" totalsRowDxfId="203"/>
    <tableColumn id="4" xr3:uid="{7A2F3A96-6422-4888-80D5-164F9EF744E6}" name="Category" dataDxfId="202" totalsRowDxfId="201"/>
    <tableColumn id="5" xr3:uid="{40BF333D-98D5-40D8-AEFD-CBCF193FC2B7}" name="R" dataDxfId="200" totalsRowDxfId="199"/>
    <tableColumn id="6" xr3:uid="{78471312-5882-4950-9594-C1D323F77E96}" name="Withdrawal,_x000a_Payment (-)" dataDxfId="198" totalsRowDxfId="197" dataCellStyle="Comma"/>
    <tableColumn id="7" xr3:uid="{372A7229-5BC5-400E-800F-965A557FF1A8}" name="Deposit,_x000a_Credit (+)" dataDxfId="196" totalsRowDxfId="195" dataCellStyle="Comma">
      <calculatedColumnFormula>1366.66+1366.66+1367+91.52</calculatedColumnFormula>
    </tableColumn>
    <tableColumn id="8" xr3:uid="{B0EE9B8B-1981-42F1-99D6-08E0B820D9A6}" name="Balance" dataDxfId="194" totalsRowDxfId="193" dataCellStyle="Comma">
      <calculatedColumnFormula>IF(AND(ISBLANK(G15),ISBLANK(H15)),"",OFFSET(I15,-1,0,1,1)+H15-G15)</calculatedColumnFormula>
    </tableColumn>
    <tableColumn id="10" xr3:uid="{AB589A4A-9FAE-47FD-8B36-ADE369535DC4}" name="Remarks" dataDxfId="19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D601E23-F094-4739-AD5E-BA497133D444}" name="Table13456789101112133456789101112133456789101112136" displayName="Table13456789101112133456789101112133456789101112136" ref="A14:J260" totalsRowCount="1" headerRowDxfId="189" dataDxfId="188" tableBorderDxfId="187">
  <autoFilter ref="A14:J259" xr:uid="{00000000-0009-0000-0100-000001000000}"/>
  <tableColumns count="10">
    <tableColumn id="1" xr3:uid="{B1ACA7C4-4CD0-4EF7-989A-156A3FD4C4C4}" name="Date" dataDxfId="186" totalsRowDxfId="185"/>
    <tableColumn id="9" xr3:uid="{4B5E0E93-7FE1-4C4B-9D39-B5FDDC328661}" name="Week" dataDxfId="184" totalsRowDxfId="183"/>
    <tableColumn id="2" xr3:uid="{F254D35D-558D-49D1-93A8-429938DFDDEE}" name="Cheque /EFT Number" dataDxfId="182" totalsRowDxfId="181"/>
    <tableColumn id="3" xr3:uid="{E7F89F03-F747-48BF-8BB2-AA8DD97023F6}" name="Payee / Description" dataDxfId="180" totalsRowDxfId="179"/>
    <tableColumn id="4" xr3:uid="{8E19D849-2A8C-4CCE-B5A1-CE64E7D32DD4}" name="Category" dataDxfId="178" totalsRowDxfId="177"/>
    <tableColumn id="5" xr3:uid="{0D3C5D55-FE1A-44D7-9A6E-24F8A95C6524}" name="R" dataDxfId="176" totalsRowDxfId="175"/>
    <tableColumn id="6" xr3:uid="{4089B5E1-0637-4E7F-8D2F-266E5D8D61EF}" name="Withdrawal,_x000a_Payment (-)" dataDxfId="174" totalsRowDxfId="173" dataCellStyle="Comma">
      <calculatedColumnFormula>50000*3.976</calculatedColumnFormula>
    </tableColumn>
    <tableColumn id="7" xr3:uid="{B79064A3-A0E7-4C9B-B275-AC590AA3620E}" name="Deposit,_x000a_Credit (+)" dataDxfId="172" totalsRowDxfId="171" dataCellStyle="Comma">
      <calculatedColumnFormula>1366.66+1366.66+1367+91.52</calculatedColumnFormula>
    </tableColumn>
    <tableColumn id="8" xr3:uid="{44F7CD56-9FB7-4627-9A45-A94156AC7CD2}" name="Balance" dataDxfId="170" totalsRowDxfId="169" dataCellStyle="Comma">
      <calculatedColumnFormula>IF(AND(ISBLANK(G15),ISBLANK(H15)),"",OFFSET(I15,-1,0,1,1)+H15-G15)</calculatedColumnFormula>
    </tableColumn>
    <tableColumn id="10" xr3:uid="{BAAE60FE-A61F-4502-A34A-D0976A09750A}" name="Remarks" dataDxfId="16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7EB8223-2AB4-43F0-9FAF-F728155C8C04}" name="Table134567891011121334567891011121334567891011121367" displayName="Table134567891011121334567891011121334567891011121367" ref="A14:J259" totalsRowCount="1" headerRowDxfId="165" dataDxfId="164" tableBorderDxfId="163">
  <autoFilter ref="A14:J258" xr:uid="{00000000-0009-0000-0100-000001000000}"/>
  <tableColumns count="10">
    <tableColumn id="1" xr3:uid="{B00F12E7-4CF2-4A02-9316-4E114691B080}" name="Date" dataDxfId="162" totalsRowDxfId="161"/>
    <tableColumn id="9" xr3:uid="{65698148-4068-487F-9B76-A9C594081202}" name="Week" dataDxfId="160" totalsRowDxfId="159"/>
    <tableColumn id="2" xr3:uid="{009236CB-0BD9-4B40-B48E-646E3A937EBB}" name="Cheque /EFT Number" dataDxfId="158" totalsRowDxfId="157"/>
    <tableColumn id="3" xr3:uid="{562ABDF5-0424-48C8-973A-CE85219F089E}" name="Payee / Description" dataDxfId="156" totalsRowDxfId="155"/>
    <tableColumn id="4" xr3:uid="{0A271555-BF18-44BB-8A59-FA5CFB1CA5A4}" name="Category" dataDxfId="154" totalsRowDxfId="153"/>
    <tableColumn id="5" xr3:uid="{84C066A2-B0B2-430C-87EE-B0AFA70EF13A}" name="R" dataDxfId="152" totalsRowDxfId="151"/>
    <tableColumn id="6" xr3:uid="{2541D6C2-6282-4643-A78E-3569F60DE018}" name="Withdrawal,_x000a_Payment (-)" dataDxfId="150" totalsRowDxfId="149" dataCellStyle="Comma">
      <calculatedColumnFormula>50000*3.976</calculatedColumnFormula>
    </tableColumn>
    <tableColumn id="7" xr3:uid="{01D5F276-F2E8-4A09-9D56-EB2FA18313BA}" name="Deposit,_x000a_Credit (+)" dataDxfId="148" totalsRowDxfId="147" dataCellStyle="Comma">
      <calculatedColumnFormula>1366.66+1366.66+1367+91.52</calculatedColumnFormula>
    </tableColumn>
    <tableColumn id="8" xr3:uid="{77B102D3-3604-4506-9626-889DE36B37F4}" name="Balance" dataDxfId="146" totalsRowDxfId="145" dataCellStyle="Comma">
      <calculatedColumnFormula>IF(AND(ISBLANK(G15),ISBLANK(H15)),"",OFFSET(I15,-1,0,1,1)+H15-G15)</calculatedColumnFormula>
    </tableColumn>
    <tableColumn id="10" xr3:uid="{3939D77E-CE06-49DE-9E93-506D3C6B5772}" name="Remarks" dataDxfId="14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16CE46D-4728-4A8B-A1A2-CAAD3973BBD4}" name="Table1345678910111213345678910111213345678910111213678" displayName="Table1345678910111213345678910111213345678910111213678" ref="A14:J265" totalsRowCount="1" headerRowDxfId="141" dataDxfId="140" tableBorderDxfId="139">
  <autoFilter ref="A14:J264" xr:uid="{00000000-0009-0000-0100-000001000000}"/>
  <tableColumns count="10">
    <tableColumn id="1" xr3:uid="{2968110C-9D0D-4F6B-A60B-9120F1018387}" name="Date" dataDxfId="138" totalsRowDxfId="137"/>
    <tableColumn id="9" xr3:uid="{ABDBAD15-312B-4D82-8B2E-426D60049475}" name="Week" dataDxfId="136" totalsRowDxfId="135"/>
    <tableColumn id="2" xr3:uid="{1B900B53-6D0A-4478-B38D-350B4AD7DE30}" name="Cheque /EFT Number" dataDxfId="134" totalsRowDxfId="133"/>
    <tableColumn id="3" xr3:uid="{FE9E0329-0736-43CD-90B0-9C9F900B2773}" name="Payee / Description" dataDxfId="132" totalsRowDxfId="131"/>
    <tableColumn id="4" xr3:uid="{871CB192-41B1-4366-8CF8-DD97D38BD3B9}" name="Category" dataDxfId="130" totalsRowDxfId="129"/>
    <tableColumn id="5" xr3:uid="{3122D137-320D-4312-BD07-A83BCC0AF98A}" name="R" dataDxfId="128" totalsRowDxfId="127"/>
    <tableColumn id="6" xr3:uid="{E9DDEAE5-0588-4190-B3E8-FA35E06AB5EA}" name="Withdrawal,_x000a_Payment (-)" dataDxfId="126" totalsRowDxfId="125" dataCellStyle="Comma">
      <calculatedColumnFormula>50000*3.976</calculatedColumnFormula>
    </tableColumn>
    <tableColumn id="7" xr3:uid="{131051F3-2220-425B-9473-07EA807515E8}" name="Deposit,_x000a_Credit (+)" dataDxfId="124" totalsRowDxfId="123" dataCellStyle="Comma">
      <calculatedColumnFormula>1366.66+1366.66+1367+91.52</calculatedColumnFormula>
    </tableColumn>
    <tableColumn id="8" xr3:uid="{E19EB353-191A-4823-AF94-10BC0F585FD0}" name="Balance" dataDxfId="122" totalsRowDxfId="121" dataCellStyle="Comma">
      <calculatedColumnFormula>IF(AND(ISBLANK(G15),ISBLANK(H15)),"",OFFSET(I15,-1,0,1,1)+H15-G15)</calculatedColumnFormula>
    </tableColumn>
    <tableColumn id="10" xr3:uid="{A702FFB7-768D-4D2B-BC63-EB34A80C12B5}" name="Remarks" dataDxfId="12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CC563E3-DF50-40D8-90FC-E70E360263C1}" name="Table13456789101112133456789101112133456789101112136789" displayName="Table13456789101112133456789101112133456789101112136789" ref="A14:J273" totalsRowCount="1" headerRowDxfId="117" dataDxfId="116" tableBorderDxfId="115">
  <autoFilter ref="A14:J272" xr:uid="{00000000-0009-0000-0100-000001000000}"/>
  <tableColumns count="10">
    <tableColumn id="1" xr3:uid="{A465BE5D-CF33-4F98-BC4F-0DCC152D4DBC}" name="Date" dataDxfId="114" totalsRowDxfId="113"/>
    <tableColumn id="9" xr3:uid="{A336FF7A-F4A5-4EC2-BFA6-B9242BD5CB21}" name="Week" dataDxfId="112" totalsRowDxfId="111"/>
    <tableColumn id="2" xr3:uid="{8B08158E-ED98-4C78-8BCA-7254DE085BE8}" name="Cheque /EFT Number" dataDxfId="110" totalsRowDxfId="109"/>
    <tableColumn id="3" xr3:uid="{B74136DB-597B-42B1-B16A-023C58DE55D3}" name="Payee / Description" dataDxfId="108" totalsRowDxfId="107"/>
    <tableColumn id="4" xr3:uid="{6482DCB2-0BDD-49FE-84A6-0DE21093477E}" name="Category" dataDxfId="106" totalsRowDxfId="105"/>
    <tableColumn id="5" xr3:uid="{A07D653B-EB23-4953-8A31-E1A7BBE57349}" name="R" dataDxfId="104" totalsRowDxfId="103"/>
    <tableColumn id="6" xr3:uid="{1B4FA4B0-6892-4F72-A1BF-423B08C9361A}" name="Withdrawal,_x000a_Payment (-)" dataDxfId="102" totalsRowDxfId="101" dataCellStyle="Comma">
      <calculatedColumnFormula>50000*3.976</calculatedColumnFormula>
    </tableColumn>
    <tableColumn id="7" xr3:uid="{7EC10ED5-BF6D-4497-A3EC-8F060E7E4C92}" name="Deposit,_x000a_Credit (+)" dataDxfId="100" totalsRowDxfId="99" dataCellStyle="Comma">
      <calculatedColumnFormula>1366.66+1366.66+1367+91.52</calculatedColumnFormula>
    </tableColumn>
    <tableColumn id="8" xr3:uid="{BB589567-6EFF-4910-9A61-6D87CCFFF384}" name="Balance" dataDxfId="98" totalsRowDxfId="97" dataCellStyle="Comma">
      <calculatedColumnFormula>IF(AND(ISBLANK(G15),ISBLANK(H15)),"",OFFSET(I15,-1,0,1,1)+H15-G15)</calculatedColumnFormula>
    </tableColumn>
    <tableColumn id="10" xr3:uid="{9094B965-E7FD-4075-94D7-71F34651E00B}" name="Remarks" dataDxfId="9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C949FC5-1696-4D08-AB91-F11830546F69}" name="Table1345678910111213345678910111213345678910111213678910" displayName="Table1345678910111213345678910111213345678910111213678910" ref="A14:J264" totalsRowCount="1" headerRowDxfId="93" dataDxfId="92" tableBorderDxfId="91">
  <autoFilter ref="A14:J263" xr:uid="{00000000-0009-0000-0100-000001000000}"/>
  <tableColumns count="10">
    <tableColumn id="1" xr3:uid="{971F242D-BEEA-4B35-90A3-A80826607757}" name="Date" dataDxfId="90" totalsRowDxfId="89"/>
    <tableColumn id="9" xr3:uid="{9AF7720D-5794-4C27-A99B-3BCB48A5C0A0}" name="Week" dataDxfId="88" totalsRowDxfId="87"/>
    <tableColumn id="2" xr3:uid="{2F7E1D4C-F042-4A6E-BF80-F5E94395C8BE}" name="Cheque /EFT Number" dataDxfId="86" totalsRowDxfId="85"/>
    <tableColumn id="3" xr3:uid="{E496131E-9278-45FF-9058-0A95AA737B24}" name="Payee / Description" dataDxfId="84" totalsRowDxfId="83"/>
    <tableColumn id="4" xr3:uid="{A4D66A31-768D-4B0A-8EAE-368CF6B22484}" name="Category" dataDxfId="82" totalsRowDxfId="81"/>
    <tableColumn id="5" xr3:uid="{D406B05A-DEB3-4A6B-B68D-6FDB25631CBE}" name="R" dataDxfId="80" totalsRowDxfId="79"/>
    <tableColumn id="6" xr3:uid="{D69BC6CF-C081-43B3-85A7-00147B012C3F}" name="Withdrawal,_x000a_Payment (-)" dataDxfId="78" totalsRowDxfId="77" dataCellStyle="Comma">
      <calculatedColumnFormula>50000*3.976</calculatedColumnFormula>
    </tableColumn>
    <tableColumn id="7" xr3:uid="{7E60D794-5368-4CFF-858B-F48F6C6FF5B8}" name="Deposit,_x000a_Credit (+)" dataDxfId="76" totalsRowDxfId="75" dataCellStyle="Comma">
      <calculatedColumnFormula>1366.66+1366.66+1367+91.52</calculatedColumnFormula>
    </tableColumn>
    <tableColumn id="8" xr3:uid="{05635B49-7CBB-46B3-B871-5D6B3071553E}" name="Balance" dataDxfId="74" totalsRowDxfId="73" dataCellStyle="Comma">
      <calculatedColumnFormula>IF(AND(ISBLANK(G15),ISBLANK(H15)),"",OFFSET(I15,-1,0,1,1)+H15-G15)</calculatedColumnFormula>
    </tableColumn>
    <tableColumn id="10" xr3:uid="{897CBE06-21E9-4959-8CCB-2DAAEB2B08EA}" name="Remarks" dataDxfId="7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262"/>
  <sheetViews>
    <sheetView showGridLines="0" zoomScale="115" zoomScaleNormal="115" workbookViewId="0">
      <pane ySplit="14" topLeftCell="A48" activePane="bottomLeft" state="frozen"/>
      <selection activeCell="B18" sqref="B18"/>
      <selection pane="bottomLeft" activeCell="D85" sqref="D85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customWidth="1"/>
    <col min="13" max="13" width="9" style="8"/>
    <col min="14" max="14" width="9" style="87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43101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VLOOKUP(9E+100,Table1345678910111213345678910111213345678910111213[Balance],1)</f>
        <v>19648.270715714574</v>
      </c>
      <c r="K3" s="16"/>
      <c r="N3" s="12">
        <f>IFERROR(LARGE(Table1345678910111213345678910111213345678910111213[[#All],[Cheque /EFT Number]],1)+1,1)</f>
        <v>688113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SUMIF(Table1345678910111213345678910111213345678910111213[R],"=r",Table1345678910111213345678910111213345678910111213[Deposit,
Credit (+)])+SUMIF(Table1345678910111213345678910111213345678910111213[R],"=c",Table1345678910111213345678910111213345678910111213[Deposit,
Credit (+)])-SUMIF(Table1345678910111213345678910111213345678910111213[R],"=R",Table1345678910111213345678910111213345678910111213[Withdrawal,
Payment (-)])-SUMIF(Table1345678910111213345678910111213345678910111213[R],"=C",Table1345678910111213345678910111213345678910111213[Withdrawal,
Payment (-)])</f>
        <v>0</v>
      </c>
      <c r="K4" s="19"/>
      <c r="N4" s="12">
        <f>N3-1</f>
        <v>688112</v>
      </c>
      <c r="O4" s="11" t="s">
        <v>7</v>
      </c>
    </row>
    <row r="5" spans="1:15" hidden="1" x14ac:dyDescent="0.25">
      <c r="H5" s="20"/>
      <c r="N5" s="12">
        <f>N4-1</f>
        <v>688111</v>
      </c>
    </row>
    <row r="6" spans="1:15" hidden="1" x14ac:dyDescent="0.25">
      <c r="H6" s="20"/>
      <c r="N6" s="12">
        <f>N5-1</f>
        <v>688110</v>
      </c>
    </row>
    <row r="7" spans="1:15" hidden="1" x14ac:dyDescent="0.25">
      <c r="H7" s="20"/>
      <c r="N7" s="12">
        <f>N6-1</f>
        <v>688109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43" customFormat="1" ht="12.75" x14ac:dyDescent="0.2">
      <c r="A15" s="34"/>
      <c r="B15" s="35"/>
      <c r="C15" s="36"/>
      <c r="D15" s="37" t="s">
        <v>25</v>
      </c>
      <c r="E15" s="38"/>
      <c r="F15" s="36"/>
      <c r="G15" s="39"/>
      <c r="H15" s="39"/>
      <c r="I15" s="40">
        <f>[2]Dec!$I$140</f>
        <v>7061.8924157143683</v>
      </c>
      <c r="J15" s="41"/>
      <c r="K15" s="42"/>
      <c r="L15" s="115"/>
      <c r="N15" s="44"/>
    </row>
    <row r="16" spans="1:15" s="43" customFormat="1" ht="12.75" x14ac:dyDescent="0.2">
      <c r="A16" s="35">
        <v>43104</v>
      </c>
      <c r="B16" s="45"/>
      <c r="C16" s="46" t="s">
        <v>37</v>
      </c>
      <c r="D16" s="47" t="s">
        <v>26</v>
      </c>
      <c r="E16" s="48"/>
      <c r="F16" s="46"/>
      <c r="G16" s="59"/>
      <c r="H16" s="90">
        <v>50000</v>
      </c>
      <c r="I16" s="50">
        <f ca="1">IF(AND(ISBLANK(G16),ISBLANK(H16)),"",OFFSET(I16,-1,0,1,1)+H16-G16)</f>
        <v>57061.89241571437</v>
      </c>
      <c r="J16" s="41"/>
      <c r="K16" s="42"/>
      <c r="N16" s="44"/>
    </row>
    <row r="17" spans="1:14" s="43" customFormat="1" ht="12.75" x14ac:dyDescent="0.2">
      <c r="A17" s="35">
        <v>43102</v>
      </c>
      <c r="B17" s="45"/>
      <c r="C17" s="51" t="s">
        <v>27</v>
      </c>
      <c r="D17" s="52" t="s">
        <v>28</v>
      </c>
      <c r="E17" s="38"/>
      <c r="F17" s="51"/>
      <c r="G17" s="92">
        <v>10667.84</v>
      </c>
      <c r="H17" s="53"/>
      <c r="I17" s="40">
        <f ca="1">IF(AND(ISBLANK(G17),ISBLANK(H17))," - ",OFFSET(I17,-1,0,1,1)+H17-G17)</f>
        <v>46394.052415714366</v>
      </c>
      <c r="J17" s="54"/>
      <c r="K17" s="42"/>
      <c r="N17" s="44"/>
    </row>
    <row r="18" spans="1:14" s="43" customFormat="1" ht="12.75" x14ac:dyDescent="0.2">
      <c r="A18" s="35">
        <v>43102</v>
      </c>
      <c r="B18" s="45"/>
      <c r="C18" s="51" t="s">
        <v>29</v>
      </c>
      <c r="D18" s="52" t="s">
        <v>30</v>
      </c>
      <c r="E18" s="38"/>
      <c r="F18" s="51"/>
      <c r="G18" s="92">
        <v>170</v>
      </c>
      <c r="H18" s="53"/>
      <c r="I18" s="40">
        <f t="shared" ref="I18:I82" ca="1" si="0">IF(AND(ISBLANK(G18),ISBLANK(H18))," - ",OFFSET(I18,-1,0,1,1)+H18-G18)</f>
        <v>46224.052415714366</v>
      </c>
      <c r="J18" s="54"/>
      <c r="K18" s="42"/>
      <c r="N18" s="44"/>
    </row>
    <row r="19" spans="1:14" s="43" customFormat="1" ht="12.75" x14ac:dyDescent="0.2">
      <c r="A19" s="35">
        <v>43102</v>
      </c>
      <c r="B19" s="45"/>
      <c r="C19" s="46" t="s">
        <v>31</v>
      </c>
      <c r="D19" s="47" t="s">
        <v>32</v>
      </c>
      <c r="E19" s="48"/>
      <c r="F19" s="46"/>
      <c r="G19" s="90">
        <v>306</v>
      </c>
      <c r="H19" s="49"/>
      <c r="I19" s="40">
        <f t="shared" ca="1" si="0"/>
        <v>45918.052415714366</v>
      </c>
      <c r="J19" s="54"/>
      <c r="K19" s="42"/>
      <c r="N19" s="44"/>
    </row>
    <row r="20" spans="1:14" s="43" customFormat="1" ht="12.75" x14ac:dyDescent="0.2">
      <c r="A20" s="35">
        <v>43105</v>
      </c>
      <c r="B20" s="61"/>
      <c r="C20" s="46" t="s">
        <v>235</v>
      </c>
      <c r="D20" s="63" t="s">
        <v>121</v>
      </c>
      <c r="E20" s="64"/>
      <c r="F20" s="62"/>
      <c r="G20" s="65"/>
      <c r="H20" s="89">
        <v>361300</v>
      </c>
      <c r="I20" s="40">
        <f t="shared" ca="1" si="0"/>
        <v>407218.05241571437</v>
      </c>
      <c r="J20" s="88"/>
      <c r="K20" s="42"/>
      <c r="N20" s="44"/>
    </row>
    <row r="21" spans="1:14" s="43" customFormat="1" ht="12.75" x14ac:dyDescent="0.2">
      <c r="A21" s="35">
        <v>43105</v>
      </c>
      <c r="B21" s="45"/>
      <c r="C21" s="46" t="s">
        <v>33</v>
      </c>
      <c r="D21" s="47" t="s">
        <v>34</v>
      </c>
      <c r="E21" s="55"/>
      <c r="F21" s="46"/>
      <c r="G21" s="91">
        <v>330</v>
      </c>
      <c r="H21" s="49"/>
      <c r="I21" s="40">
        <f t="shared" ca="1" si="0"/>
        <v>406888.05241571437</v>
      </c>
      <c r="J21" s="41"/>
      <c r="K21" s="42"/>
      <c r="N21" s="44"/>
    </row>
    <row r="22" spans="1:14" s="43" customFormat="1" ht="12.75" x14ac:dyDescent="0.2">
      <c r="A22" s="35">
        <v>43102</v>
      </c>
      <c r="B22" s="45"/>
      <c r="C22" s="46" t="s">
        <v>35</v>
      </c>
      <c r="D22" s="47" t="s">
        <v>36</v>
      </c>
      <c r="E22" s="55"/>
      <c r="F22" s="46"/>
      <c r="G22" s="91">
        <v>7730</v>
      </c>
      <c r="H22" s="49"/>
      <c r="I22" s="40">
        <f t="shared" ca="1" si="0"/>
        <v>399158.05241571437</v>
      </c>
      <c r="J22" s="41"/>
      <c r="K22" s="42"/>
      <c r="N22" s="44"/>
    </row>
    <row r="23" spans="1:14" s="43" customFormat="1" ht="12.75" x14ac:dyDescent="0.2">
      <c r="A23" s="35">
        <v>43108</v>
      </c>
      <c r="B23" s="45"/>
      <c r="C23" s="46" t="s">
        <v>81</v>
      </c>
      <c r="D23" s="47" t="s">
        <v>38</v>
      </c>
      <c r="E23" s="55"/>
      <c r="F23" s="46"/>
      <c r="G23" s="91">
        <v>1800</v>
      </c>
      <c r="H23" s="49"/>
      <c r="I23" s="40">
        <f t="shared" ca="1" si="0"/>
        <v>397358.05241571437</v>
      </c>
      <c r="J23" s="41"/>
      <c r="K23" s="42"/>
      <c r="N23" s="44"/>
    </row>
    <row r="24" spans="1:14" s="43" customFormat="1" ht="12.75" x14ac:dyDescent="0.2">
      <c r="A24" s="35">
        <v>43108</v>
      </c>
      <c r="B24" s="45"/>
      <c r="C24" s="46" t="s">
        <v>82</v>
      </c>
      <c r="D24" s="47" t="s">
        <v>39</v>
      </c>
      <c r="E24" s="55"/>
      <c r="F24" s="46"/>
      <c r="G24" s="91">
        <v>2295</v>
      </c>
      <c r="H24" s="49"/>
      <c r="I24" s="40">
        <f t="shared" ca="1" si="0"/>
        <v>395063.05241571437</v>
      </c>
      <c r="J24" s="41"/>
      <c r="K24" s="42"/>
      <c r="N24" s="44"/>
    </row>
    <row r="25" spans="1:14" s="43" customFormat="1" ht="12.75" x14ac:dyDescent="0.2">
      <c r="A25" s="35">
        <v>43108</v>
      </c>
      <c r="B25" s="45"/>
      <c r="C25" s="46" t="s">
        <v>83</v>
      </c>
      <c r="D25" s="47" t="s">
        <v>40</v>
      </c>
      <c r="E25" s="55"/>
      <c r="F25" s="46"/>
      <c r="G25" s="91">
        <v>2295</v>
      </c>
      <c r="H25" s="49"/>
      <c r="I25" s="40">
        <f t="shared" ca="1" si="0"/>
        <v>392768.05241571437</v>
      </c>
      <c r="J25" s="41"/>
      <c r="K25" s="42"/>
      <c r="N25" s="44"/>
    </row>
    <row r="26" spans="1:14" s="58" customFormat="1" ht="12.75" x14ac:dyDescent="0.2">
      <c r="A26" s="56">
        <v>43108</v>
      </c>
      <c r="B26" s="45"/>
      <c r="C26" s="46" t="s">
        <v>84</v>
      </c>
      <c r="D26" s="47" t="s">
        <v>41</v>
      </c>
      <c r="E26" s="48"/>
      <c r="F26" s="46"/>
      <c r="G26" s="90">
        <v>1500</v>
      </c>
      <c r="H26" s="49"/>
      <c r="I26" s="40">
        <f t="shared" ca="1" si="0"/>
        <v>391268.05241571437</v>
      </c>
      <c r="J26" s="41"/>
      <c r="K26" s="57"/>
    </row>
    <row r="27" spans="1:14" s="58" customFormat="1" ht="12.75" x14ac:dyDescent="0.2">
      <c r="A27" s="56">
        <v>43108</v>
      </c>
      <c r="B27" s="45"/>
      <c r="C27" s="46" t="s">
        <v>85</v>
      </c>
      <c r="D27" s="47" t="s">
        <v>42</v>
      </c>
      <c r="E27" s="48"/>
      <c r="F27" s="46"/>
      <c r="G27" s="90">
        <v>2500</v>
      </c>
      <c r="H27" s="49"/>
      <c r="I27" s="40">
        <f t="shared" ca="1" si="0"/>
        <v>388768.05241571437</v>
      </c>
      <c r="J27" s="41"/>
      <c r="K27" s="57"/>
    </row>
    <row r="28" spans="1:14" s="58" customFormat="1" ht="12.75" x14ac:dyDescent="0.2">
      <c r="A28" s="56">
        <v>43110</v>
      </c>
      <c r="B28" s="45"/>
      <c r="C28" s="46" t="s">
        <v>86</v>
      </c>
      <c r="D28" s="47" t="s">
        <v>43</v>
      </c>
      <c r="E28" s="48"/>
      <c r="F28" s="46"/>
      <c r="G28" s="90">
        <v>4770</v>
      </c>
      <c r="H28" s="49"/>
      <c r="I28" s="40">
        <f t="shared" ca="1" si="0"/>
        <v>383998.05241571437</v>
      </c>
      <c r="J28" s="41"/>
      <c r="K28" s="57"/>
    </row>
    <row r="29" spans="1:14" s="58" customFormat="1" ht="12.75" x14ac:dyDescent="0.2">
      <c r="A29" s="56">
        <v>43110</v>
      </c>
      <c r="B29" s="45"/>
      <c r="C29" s="46" t="s">
        <v>87</v>
      </c>
      <c r="D29" s="47" t="s">
        <v>44</v>
      </c>
      <c r="E29" s="48"/>
      <c r="F29" s="46"/>
      <c r="G29" s="90">
        <v>200</v>
      </c>
      <c r="H29" s="49"/>
      <c r="I29" s="40">
        <f t="shared" ca="1" si="0"/>
        <v>383798.05241571437</v>
      </c>
      <c r="J29" s="41"/>
      <c r="K29" s="57"/>
    </row>
    <row r="30" spans="1:14" s="58" customFormat="1" ht="12.75" x14ac:dyDescent="0.2">
      <c r="A30" s="56">
        <v>43110</v>
      </c>
      <c r="B30" s="45"/>
      <c r="C30" s="46" t="s">
        <v>88</v>
      </c>
      <c r="D30" s="47" t="s">
        <v>45</v>
      </c>
      <c r="E30" s="48"/>
      <c r="F30" s="46"/>
      <c r="G30" s="90">
        <v>3784.2</v>
      </c>
      <c r="H30" s="49"/>
      <c r="I30" s="40">
        <f t="shared" ca="1" si="0"/>
        <v>380013.85241571435</v>
      </c>
      <c r="J30" s="41"/>
      <c r="K30" s="57"/>
    </row>
    <row r="31" spans="1:14" s="58" customFormat="1" ht="12.75" x14ac:dyDescent="0.2">
      <c r="A31" s="56">
        <v>43110</v>
      </c>
      <c r="B31" s="45"/>
      <c r="C31" s="46" t="s">
        <v>89</v>
      </c>
      <c r="D31" s="47" t="s">
        <v>46</v>
      </c>
      <c r="E31" s="48"/>
      <c r="F31" s="46"/>
      <c r="G31" s="90">
        <v>6000</v>
      </c>
      <c r="H31" s="49"/>
      <c r="I31" s="40">
        <f t="shared" ca="1" si="0"/>
        <v>374013.85241571435</v>
      </c>
      <c r="J31" s="41"/>
      <c r="K31" s="57"/>
    </row>
    <row r="32" spans="1:14" s="58" customFormat="1" ht="24" x14ac:dyDescent="0.2">
      <c r="A32" s="56">
        <v>43110</v>
      </c>
      <c r="B32" s="45"/>
      <c r="C32" s="46" t="s">
        <v>90</v>
      </c>
      <c r="D32" s="47" t="s">
        <v>47</v>
      </c>
      <c r="E32" s="48"/>
      <c r="F32" s="46"/>
      <c r="G32" s="90">
        <v>1250</v>
      </c>
      <c r="H32" s="49"/>
      <c r="I32" s="40">
        <f t="shared" ca="1" si="0"/>
        <v>372763.85241571435</v>
      </c>
      <c r="J32" s="41"/>
      <c r="K32" s="57"/>
    </row>
    <row r="33" spans="1:11" s="58" customFormat="1" ht="15" customHeight="1" x14ac:dyDescent="0.2">
      <c r="A33" s="56">
        <v>43110</v>
      </c>
      <c r="B33" s="45"/>
      <c r="C33" s="46" t="s">
        <v>91</v>
      </c>
      <c r="D33" s="47" t="s">
        <v>48</v>
      </c>
      <c r="E33" s="48"/>
      <c r="F33" s="46"/>
      <c r="G33" s="90">
        <v>22.75</v>
      </c>
      <c r="H33" s="49"/>
      <c r="I33" s="40">
        <f t="shared" ca="1" si="0"/>
        <v>372741.10241571435</v>
      </c>
      <c r="J33" s="41"/>
      <c r="K33" s="57"/>
    </row>
    <row r="34" spans="1:11" s="58" customFormat="1" ht="12.75" x14ac:dyDescent="0.2">
      <c r="A34" s="56">
        <v>43110</v>
      </c>
      <c r="B34" s="45"/>
      <c r="C34" s="46" t="s">
        <v>92</v>
      </c>
      <c r="D34" s="47" t="s">
        <v>49</v>
      </c>
      <c r="E34" s="48"/>
      <c r="F34" s="46"/>
      <c r="G34" s="90">
        <v>6800</v>
      </c>
      <c r="H34" s="49"/>
      <c r="I34" s="40">
        <f t="shared" ca="1" si="0"/>
        <v>365941.10241571435</v>
      </c>
      <c r="J34" s="41"/>
      <c r="K34" s="57"/>
    </row>
    <row r="35" spans="1:11" s="58" customFormat="1" ht="12.75" x14ac:dyDescent="0.2">
      <c r="A35" s="56">
        <v>43110</v>
      </c>
      <c r="B35" s="45"/>
      <c r="C35" s="46" t="s">
        <v>93</v>
      </c>
      <c r="D35" s="47" t="s">
        <v>50</v>
      </c>
      <c r="E35" s="48"/>
      <c r="F35" s="46"/>
      <c r="G35" s="90">
        <v>3580</v>
      </c>
      <c r="H35" s="49"/>
      <c r="I35" s="40">
        <f t="shared" ca="1" si="0"/>
        <v>362361.10241571435</v>
      </c>
      <c r="J35" s="41"/>
      <c r="K35" s="57"/>
    </row>
    <row r="36" spans="1:11" s="58" customFormat="1" ht="12.75" x14ac:dyDescent="0.2">
      <c r="A36" s="56">
        <v>43110</v>
      </c>
      <c r="B36" s="45"/>
      <c r="C36" s="46" t="s">
        <v>94</v>
      </c>
      <c r="D36" s="47" t="s">
        <v>51</v>
      </c>
      <c r="E36" s="48"/>
      <c r="F36" s="46"/>
      <c r="G36" s="90">
        <v>1060</v>
      </c>
      <c r="H36" s="49"/>
      <c r="I36" s="40">
        <f t="shared" ca="1" si="0"/>
        <v>361301.10241571435</v>
      </c>
      <c r="J36" s="41"/>
      <c r="K36" s="57"/>
    </row>
    <row r="37" spans="1:11" s="58" customFormat="1" ht="12.75" x14ac:dyDescent="0.2">
      <c r="A37" s="56">
        <v>43110</v>
      </c>
      <c r="B37" s="45"/>
      <c r="C37" s="46" t="s">
        <v>95</v>
      </c>
      <c r="D37" s="47" t="s">
        <v>52</v>
      </c>
      <c r="E37" s="48"/>
      <c r="F37" s="46"/>
      <c r="G37" s="90">
        <v>466.7</v>
      </c>
      <c r="H37" s="49"/>
      <c r="I37" s="40">
        <f t="shared" ca="1" si="0"/>
        <v>360834.40241571434</v>
      </c>
      <c r="J37" s="41"/>
      <c r="K37" s="57"/>
    </row>
    <row r="38" spans="1:11" s="58" customFormat="1" ht="12.75" x14ac:dyDescent="0.2">
      <c r="A38" s="56">
        <v>43110</v>
      </c>
      <c r="B38" s="45"/>
      <c r="C38" s="46" t="s">
        <v>96</v>
      </c>
      <c r="D38" s="47" t="s">
        <v>53</v>
      </c>
      <c r="E38" s="48"/>
      <c r="F38" s="46"/>
      <c r="G38" s="90">
        <v>625.29999999999995</v>
      </c>
      <c r="H38" s="49"/>
      <c r="I38" s="40">
        <f t="shared" ca="1" si="0"/>
        <v>360209.10241571435</v>
      </c>
      <c r="J38" s="41"/>
      <c r="K38" s="57"/>
    </row>
    <row r="39" spans="1:11" s="58" customFormat="1" ht="12.75" x14ac:dyDescent="0.2">
      <c r="A39" s="56">
        <v>43110</v>
      </c>
      <c r="B39" s="45"/>
      <c r="C39" s="46" t="s">
        <v>97</v>
      </c>
      <c r="D39" s="47" t="s">
        <v>54</v>
      </c>
      <c r="E39" s="48"/>
      <c r="F39" s="46"/>
      <c r="G39" s="90">
        <v>500</v>
      </c>
      <c r="H39" s="49"/>
      <c r="I39" s="40">
        <f t="shared" ca="1" si="0"/>
        <v>359709.10241571435</v>
      </c>
      <c r="J39" s="41"/>
      <c r="K39" s="57"/>
    </row>
    <row r="40" spans="1:11" s="58" customFormat="1" ht="12.75" x14ac:dyDescent="0.2">
      <c r="A40" s="56">
        <v>43110</v>
      </c>
      <c r="B40" s="45"/>
      <c r="C40" s="46" t="s">
        <v>98</v>
      </c>
      <c r="D40" s="47" t="s">
        <v>55</v>
      </c>
      <c r="E40" s="48"/>
      <c r="F40" s="46"/>
      <c r="G40" s="90">
        <v>240</v>
      </c>
      <c r="H40" s="49"/>
      <c r="I40" s="40">
        <f t="shared" ca="1" si="0"/>
        <v>359469.10241571435</v>
      </c>
      <c r="J40" s="41"/>
      <c r="K40" s="57"/>
    </row>
    <row r="41" spans="1:11" s="58" customFormat="1" ht="12.75" x14ac:dyDescent="0.2">
      <c r="A41" s="56">
        <v>43110</v>
      </c>
      <c r="B41" s="45"/>
      <c r="C41" s="46" t="s">
        <v>99</v>
      </c>
      <c r="D41" s="47" t="s">
        <v>56</v>
      </c>
      <c r="E41" s="48"/>
      <c r="F41" s="46"/>
      <c r="G41" s="90">
        <v>3710</v>
      </c>
      <c r="H41" s="49"/>
      <c r="I41" s="40">
        <f t="shared" ca="1" si="0"/>
        <v>355759.10241571435</v>
      </c>
      <c r="J41" s="41"/>
      <c r="K41" s="57"/>
    </row>
    <row r="42" spans="1:11" s="58" customFormat="1" ht="12.75" x14ac:dyDescent="0.2">
      <c r="A42" s="56">
        <v>43110</v>
      </c>
      <c r="B42" s="45"/>
      <c r="C42" s="46" t="s">
        <v>100</v>
      </c>
      <c r="D42" s="47" t="s">
        <v>57</v>
      </c>
      <c r="E42" s="48"/>
      <c r="F42" s="46"/>
      <c r="G42" s="90">
        <v>3119.05</v>
      </c>
      <c r="H42" s="49"/>
      <c r="I42" s="40">
        <f t="shared" ca="1" si="0"/>
        <v>352640.05241571437</v>
      </c>
      <c r="J42" s="41"/>
      <c r="K42" s="57"/>
    </row>
    <row r="43" spans="1:11" s="58" customFormat="1" ht="12.75" x14ac:dyDescent="0.2">
      <c r="A43" s="56">
        <v>43110</v>
      </c>
      <c r="B43" s="45"/>
      <c r="C43" s="46" t="s">
        <v>101</v>
      </c>
      <c r="D43" s="47" t="s">
        <v>58</v>
      </c>
      <c r="E43" s="48"/>
      <c r="F43" s="46"/>
      <c r="G43" s="90">
        <v>621</v>
      </c>
      <c r="H43" s="49"/>
      <c r="I43" s="40">
        <f t="shared" ca="1" si="0"/>
        <v>352019.05241571437</v>
      </c>
      <c r="J43" s="41"/>
      <c r="K43" s="57"/>
    </row>
    <row r="44" spans="1:11" s="58" customFormat="1" ht="14.25" customHeight="1" x14ac:dyDescent="0.2">
      <c r="A44" s="56">
        <v>43110</v>
      </c>
      <c r="B44" s="45"/>
      <c r="C44" s="46" t="s">
        <v>102</v>
      </c>
      <c r="D44" s="47" t="s">
        <v>59</v>
      </c>
      <c r="E44" s="48"/>
      <c r="F44" s="46"/>
      <c r="G44" s="90">
        <v>10000</v>
      </c>
      <c r="H44" s="49"/>
      <c r="I44" s="40">
        <f t="shared" ca="1" si="0"/>
        <v>342019.05241571437</v>
      </c>
      <c r="J44" s="41"/>
      <c r="K44" s="57"/>
    </row>
    <row r="45" spans="1:11" s="58" customFormat="1" ht="12.75" x14ac:dyDescent="0.2">
      <c r="A45" s="56">
        <v>43110</v>
      </c>
      <c r="B45" s="45"/>
      <c r="C45" s="46" t="s">
        <v>103</v>
      </c>
      <c r="D45" s="47" t="s">
        <v>60</v>
      </c>
      <c r="E45" s="48"/>
      <c r="F45" s="46"/>
      <c r="G45" s="90">
        <v>7000</v>
      </c>
      <c r="H45" s="49"/>
      <c r="I45" s="40">
        <f t="shared" ca="1" si="0"/>
        <v>335019.05241571437</v>
      </c>
      <c r="J45" s="41"/>
      <c r="K45" s="57"/>
    </row>
    <row r="46" spans="1:11" s="58" customFormat="1" ht="12.75" x14ac:dyDescent="0.2">
      <c r="A46" s="56">
        <v>43110</v>
      </c>
      <c r="B46" s="45"/>
      <c r="C46" s="46" t="s">
        <v>104</v>
      </c>
      <c r="D46" s="47" t="s">
        <v>61</v>
      </c>
      <c r="E46" s="48"/>
      <c r="F46" s="46"/>
      <c r="G46" s="90">
        <v>5000</v>
      </c>
      <c r="H46" s="49"/>
      <c r="I46" s="40">
        <f t="shared" ca="1" si="0"/>
        <v>330019.05241571437</v>
      </c>
      <c r="J46" s="41"/>
      <c r="K46" s="57"/>
    </row>
    <row r="47" spans="1:11" s="58" customFormat="1" ht="12.75" x14ac:dyDescent="0.2">
      <c r="A47" s="56">
        <v>43110</v>
      </c>
      <c r="B47" s="45"/>
      <c r="C47" s="46" t="s">
        <v>105</v>
      </c>
      <c r="D47" s="47" t="s">
        <v>62</v>
      </c>
      <c r="E47" s="48"/>
      <c r="F47" s="46"/>
      <c r="G47" s="90">
        <v>641.29999999999995</v>
      </c>
      <c r="H47" s="49"/>
      <c r="I47" s="40">
        <f t="shared" ca="1" si="0"/>
        <v>329377.75241571438</v>
      </c>
      <c r="J47" s="41"/>
      <c r="K47" s="57"/>
    </row>
    <row r="48" spans="1:11" s="58" customFormat="1" ht="12.75" x14ac:dyDescent="0.2">
      <c r="A48" s="60">
        <v>43110</v>
      </c>
      <c r="B48" s="45"/>
      <c r="C48" s="46" t="s">
        <v>106</v>
      </c>
      <c r="D48" s="47" t="s">
        <v>63</v>
      </c>
      <c r="E48" s="48"/>
      <c r="F48" s="46"/>
      <c r="G48" s="90">
        <v>508.8</v>
      </c>
      <c r="H48" s="49"/>
      <c r="I48" s="40">
        <f t="shared" ca="1" si="0"/>
        <v>328868.95241571439</v>
      </c>
      <c r="J48" s="41"/>
      <c r="K48" s="57"/>
    </row>
    <row r="49" spans="1:11" s="58" customFormat="1" ht="12.75" x14ac:dyDescent="0.2">
      <c r="A49" s="56">
        <v>43110</v>
      </c>
      <c r="B49" s="45"/>
      <c r="C49" s="46" t="s">
        <v>107</v>
      </c>
      <c r="D49" s="47" t="s">
        <v>64</v>
      </c>
      <c r="E49" s="48"/>
      <c r="F49" s="46"/>
      <c r="G49" s="90">
        <v>5005.32</v>
      </c>
      <c r="H49" s="49"/>
      <c r="I49" s="40">
        <f t="shared" ca="1" si="0"/>
        <v>323863.63241571438</v>
      </c>
      <c r="J49" s="41"/>
      <c r="K49" s="57"/>
    </row>
    <row r="50" spans="1:11" s="58" customFormat="1" ht="14.25" customHeight="1" x14ac:dyDescent="0.2">
      <c r="A50" s="56">
        <v>43110</v>
      </c>
      <c r="B50" s="45"/>
      <c r="C50" s="46" t="s">
        <v>108</v>
      </c>
      <c r="D50" s="47" t="s">
        <v>65</v>
      </c>
      <c r="E50" s="48"/>
      <c r="F50" s="46"/>
      <c r="G50" s="90">
        <v>1270.94</v>
      </c>
      <c r="H50" s="49"/>
      <c r="I50" s="40">
        <f t="shared" ca="1" si="0"/>
        <v>322592.69241571438</v>
      </c>
      <c r="J50" s="41"/>
      <c r="K50" s="57"/>
    </row>
    <row r="51" spans="1:11" s="58" customFormat="1" ht="12.75" x14ac:dyDescent="0.2">
      <c r="A51" s="56">
        <v>43110</v>
      </c>
      <c r="B51" s="45"/>
      <c r="C51" s="46" t="s">
        <v>109</v>
      </c>
      <c r="D51" s="47" t="s">
        <v>66</v>
      </c>
      <c r="E51" s="48"/>
      <c r="F51" s="46"/>
      <c r="G51" s="90">
        <v>318</v>
      </c>
      <c r="H51" s="49"/>
      <c r="I51" s="40">
        <f t="shared" ca="1" si="0"/>
        <v>322274.69241571438</v>
      </c>
      <c r="J51" s="41"/>
      <c r="K51" s="57"/>
    </row>
    <row r="52" spans="1:11" s="58" customFormat="1" ht="12.75" x14ac:dyDescent="0.2">
      <c r="A52" s="56">
        <v>43110</v>
      </c>
      <c r="B52" s="45"/>
      <c r="C52" s="46" t="s">
        <v>110</v>
      </c>
      <c r="D52" s="47" t="s">
        <v>67</v>
      </c>
      <c r="E52" s="48"/>
      <c r="F52" s="46"/>
      <c r="G52" s="90">
        <v>9004.2000000000007</v>
      </c>
      <c r="H52" s="49"/>
      <c r="I52" s="40">
        <f t="shared" ca="1" si="0"/>
        <v>313270.49241571437</v>
      </c>
      <c r="J52" s="41"/>
      <c r="K52" s="57"/>
    </row>
    <row r="53" spans="1:11" s="58" customFormat="1" ht="12.75" x14ac:dyDescent="0.2">
      <c r="A53" s="56">
        <v>43110</v>
      </c>
      <c r="B53" s="45"/>
      <c r="C53" s="46" t="s">
        <v>111</v>
      </c>
      <c r="D53" s="47" t="s">
        <v>68</v>
      </c>
      <c r="E53" s="48"/>
      <c r="F53" s="46"/>
      <c r="G53" s="90">
        <v>539.54999999999995</v>
      </c>
      <c r="H53" s="49"/>
      <c r="I53" s="40">
        <f t="shared" ca="1" si="0"/>
        <v>312730.94241571438</v>
      </c>
      <c r="J53" s="41"/>
      <c r="K53" s="57"/>
    </row>
    <row r="54" spans="1:11" s="58" customFormat="1" ht="12.75" x14ac:dyDescent="0.2">
      <c r="A54" s="56">
        <v>43110</v>
      </c>
      <c r="B54" s="45"/>
      <c r="C54" s="46" t="s">
        <v>112</v>
      </c>
      <c r="D54" s="47" t="s">
        <v>68</v>
      </c>
      <c r="E54" s="48"/>
      <c r="F54" s="46"/>
      <c r="G54" s="90">
        <v>1164.7</v>
      </c>
      <c r="H54" s="49"/>
      <c r="I54" s="40">
        <f t="shared" ca="1" si="0"/>
        <v>311566.24241571437</v>
      </c>
      <c r="J54" s="41"/>
      <c r="K54" s="57"/>
    </row>
    <row r="55" spans="1:11" s="58" customFormat="1" ht="12.75" x14ac:dyDescent="0.2">
      <c r="A55" s="56">
        <v>43110</v>
      </c>
      <c r="B55" s="45"/>
      <c r="C55" s="46" t="s">
        <v>113</v>
      </c>
      <c r="D55" s="47" t="s">
        <v>68</v>
      </c>
      <c r="E55" s="48"/>
      <c r="F55" s="46"/>
      <c r="G55" s="90">
        <v>424.8</v>
      </c>
      <c r="H55" s="49"/>
      <c r="I55" s="40">
        <f t="shared" ca="1" si="0"/>
        <v>311141.44241571438</v>
      </c>
      <c r="J55" s="41"/>
      <c r="K55" s="57"/>
    </row>
    <row r="56" spans="1:11" s="58" customFormat="1" ht="12.75" x14ac:dyDescent="0.2">
      <c r="A56" s="56">
        <v>43110</v>
      </c>
      <c r="B56" s="45"/>
      <c r="C56" s="46" t="s">
        <v>114</v>
      </c>
      <c r="D56" s="47" t="s">
        <v>68</v>
      </c>
      <c r="E56" s="48"/>
      <c r="F56" s="46"/>
      <c r="G56" s="90">
        <v>14</v>
      </c>
      <c r="H56" s="49"/>
      <c r="I56" s="40">
        <f t="shared" ca="1" si="0"/>
        <v>311127.44241571438</v>
      </c>
      <c r="J56" s="41"/>
      <c r="K56" s="57"/>
    </row>
    <row r="57" spans="1:11" s="58" customFormat="1" ht="12.75" x14ac:dyDescent="0.2">
      <c r="A57" s="56">
        <v>43110</v>
      </c>
      <c r="B57" s="45"/>
      <c r="C57" s="46" t="s">
        <v>115</v>
      </c>
      <c r="D57" s="47" t="s">
        <v>69</v>
      </c>
      <c r="E57" s="48"/>
      <c r="F57" s="46"/>
      <c r="G57" s="90">
        <v>390</v>
      </c>
      <c r="H57" s="49"/>
      <c r="I57" s="40">
        <f t="shared" ca="1" si="0"/>
        <v>310737.44241571438</v>
      </c>
      <c r="J57" s="41"/>
      <c r="K57" s="57"/>
    </row>
    <row r="58" spans="1:11" s="58" customFormat="1" ht="12.75" x14ac:dyDescent="0.2">
      <c r="A58" s="56">
        <v>43110</v>
      </c>
      <c r="B58" s="45"/>
      <c r="C58" s="46" t="s">
        <v>116</v>
      </c>
      <c r="D58" s="47" t="s">
        <v>70</v>
      </c>
      <c r="E58" s="48"/>
      <c r="F58" s="46"/>
      <c r="G58" s="90">
        <v>4367.2</v>
      </c>
      <c r="H58" s="49"/>
      <c r="I58" s="40">
        <f t="shared" ca="1" si="0"/>
        <v>306370.24241571437</v>
      </c>
      <c r="J58" s="41"/>
      <c r="K58" s="57"/>
    </row>
    <row r="59" spans="1:11" s="58" customFormat="1" ht="12.75" x14ac:dyDescent="0.2">
      <c r="A59" s="56">
        <v>43110</v>
      </c>
      <c r="B59" s="45"/>
      <c r="C59" s="46" t="s">
        <v>117</v>
      </c>
      <c r="D59" s="47" t="s">
        <v>71</v>
      </c>
      <c r="E59" s="48"/>
      <c r="F59" s="46"/>
      <c r="G59" s="90">
        <v>198.22</v>
      </c>
      <c r="H59" s="49"/>
      <c r="I59" s="40">
        <f t="shared" ca="1" si="0"/>
        <v>306172.0224157144</v>
      </c>
      <c r="J59" s="41"/>
      <c r="K59" s="57"/>
    </row>
    <row r="60" spans="1:11" s="58" customFormat="1" ht="12.75" x14ac:dyDescent="0.2">
      <c r="A60" s="56">
        <v>43110</v>
      </c>
      <c r="B60" s="45"/>
      <c r="C60" s="46" t="s">
        <v>118</v>
      </c>
      <c r="D60" s="47" t="s">
        <v>72</v>
      </c>
      <c r="E60" s="48"/>
      <c r="F60" s="46"/>
      <c r="G60" s="90">
        <v>1140</v>
      </c>
      <c r="H60" s="49"/>
      <c r="I60" s="40">
        <f t="shared" ca="1" si="0"/>
        <v>305032.0224157144</v>
      </c>
      <c r="J60" s="41"/>
      <c r="K60" s="57"/>
    </row>
    <row r="61" spans="1:11" s="58" customFormat="1" ht="12.75" x14ac:dyDescent="0.2">
      <c r="A61" s="56">
        <v>43110</v>
      </c>
      <c r="B61" s="45"/>
      <c r="C61" s="46">
        <v>688102</v>
      </c>
      <c r="D61" s="47" t="s">
        <v>73</v>
      </c>
      <c r="E61" s="48"/>
      <c r="F61" s="46"/>
      <c r="G61" s="90">
        <v>73073.36</v>
      </c>
      <c r="H61" s="49"/>
      <c r="I61" s="40">
        <f t="shared" ca="1" si="0"/>
        <v>231958.66241571441</v>
      </c>
      <c r="J61" s="41"/>
      <c r="K61" s="57"/>
    </row>
    <row r="62" spans="1:11" s="58" customFormat="1" ht="12.75" x14ac:dyDescent="0.2">
      <c r="A62" s="56">
        <v>43110</v>
      </c>
      <c r="B62" s="45"/>
      <c r="C62" s="46" t="s">
        <v>119</v>
      </c>
      <c r="D62" s="47" t="s">
        <v>36</v>
      </c>
      <c r="E62" s="48"/>
      <c r="F62" s="46"/>
      <c r="G62" s="90">
        <v>9592.5</v>
      </c>
      <c r="H62" s="49"/>
      <c r="I62" s="40">
        <f t="shared" ca="1" si="0"/>
        <v>222366.16241571441</v>
      </c>
      <c r="J62" s="41"/>
      <c r="K62" s="57"/>
    </row>
    <row r="63" spans="1:11" s="58" customFormat="1" ht="12.75" x14ac:dyDescent="0.2">
      <c r="A63" s="56">
        <v>43110</v>
      </c>
      <c r="B63" s="45"/>
      <c r="C63" s="46">
        <v>688103</v>
      </c>
      <c r="D63" s="47" t="s">
        <v>74</v>
      </c>
      <c r="E63" s="48"/>
      <c r="F63" s="46"/>
      <c r="G63" s="90">
        <v>24400</v>
      </c>
      <c r="H63" s="49"/>
      <c r="I63" s="40">
        <f t="shared" ca="1" si="0"/>
        <v>197966.16241571441</v>
      </c>
      <c r="J63" s="41"/>
      <c r="K63" s="57"/>
    </row>
    <row r="64" spans="1:11" s="58" customFormat="1" ht="15.75" customHeight="1" x14ac:dyDescent="0.2">
      <c r="A64" s="56">
        <v>43110</v>
      </c>
      <c r="B64" s="45"/>
      <c r="C64" s="46">
        <v>688104</v>
      </c>
      <c r="D64" s="47" t="s">
        <v>75</v>
      </c>
      <c r="E64" s="48"/>
      <c r="F64" s="46"/>
      <c r="G64" s="90">
        <v>15900</v>
      </c>
      <c r="H64" s="49"/>
      <c r="I64" s="40">
        <f t="shared" ca="1" si="0"/>
        <v>182066.16241571441</v>
      </c>
      <c r="J64" s="41"/>
      <c r="K64" s="57"/>
    </row>
    <row r="65" spans="1:11" s="58" customFormat="1" ht="12.75" x14ac:dyDescent="0.2">
      <c r="A65" s="56">
        <v>43110</v>
      </c>
      <c r="B65" s="45"/>
      <c r="C65" s="46">
        <v>688105</v>
      </c>
      <c r="D65" s="47" t="s">
        <v>76</v>
      </c>
      <c r="E65" s="48"/>
      <c r="F65" s="46"/>
      <c r="G65" s="90">
        <v>12296</v>
      </c>
      <c r="H65" s="49"/>
      <c r="I65" s="40">
        <f t="shared" ca="1" si="0"/>
        <v>169770.16241571441</v>
      </c>
      <c r="J65" s="41"/>
      <c r="K65" s="57"/>
    </row>
    <row r="66" spans="1:11" s="58" customFormat="1" ht="12.75" x14ac:dyDescent="0.2">
      <c r="A66" s="56">
        <v>43110</v>
      </c>
      <c r="B66" s="45"/>
      <c r="C66" s="46">
        <v>688112</v>
      </c>
      <c r="D66" s="47" t="s">
        <v>77</v>
      </c>
      <c r="E66" s="48"/>
      <c r="F66" s="46"/>
      <c r="G66" s="90">
        <v>28620</v>
      </c>
      <c r="H66" s="49"/>
      <c r="I66" s="40">
        <f t="shared" ca="1" si="0"/>
        <v>141150.16241571441</v>
      </c>
      <c r="J66" s="41"/>
      <c r="K66" s="57"/>
    </row>
    <row r="67" spans="1:11" s="58" customFormat="1" ht="12.75" x14ac:dyDescent="0.2">
      <c r="A67" s="56">
        <v>43110</v>
      </c>
      <c r="B67" s="45"/>
      <c r="C67" s="46">
        <v>688107</v>
      </c>
      <c r="D67" s="47" t="s">
        <v>78</v>
      </c>
      <c r="E67" s="48"/>
      <c r="F67" s="46"/>
      <c r="G67" s="90">
        <v>22987.16</v>
      </c>
      <c r="H67" s="49"/>
      <c r="I67" s="40">
        <f t="shared" ca="1" si="0"/>
        <v>118163.00241571441</v>
      </c>
      <c r="J67" s="41"/>
      <c r="K67" s="57"/>
    </row>
    <row r="68" spans="1:11" s="58" customFormat="1" ht="12.75" x14ac:dyDescent="0.2">
      <c r="A68" s="56">
        <v>43110</v>
      </c>
      <c r="B68" s="45"/>
      <c r="C68" s="46">
        <v>688108</v>
      </c>
      <c r="D68" s="47" t="s">
        <v>79</v>
      </c>
      <c r="E68" s="48"/>
      <c r="F68" s="46"/>
      <c r="G68" s="90">
        <v>22544</v>
      </c>
      <c r="H68" s="49"/>
      <c r="I68" s="40">
        <f t="shared" ca="1" si="0"/>
        <v>95619.002415714407</v>
      </c>
      <c r="J68" s="41"/>
      <c r="K68" s="57"/>
    </row>
    <row r="69" spans="1:11" s="58" customFormat="1" ht="12.75" x14ac:dyDescent="0.2">
      <c r="A69" s="56">
        <v>43110</v>
      </c>
      <c r="B69" s="45"/>
      <c r="C69" s="46">
        <v>688111</v>
      </c>
      <c r="D69" s="47" t="s">
        <v>80</v>
      </c>
      <c r="E69" s="48"/>
      <c r="F69" s="46"/>
      <c r="G69" s="90">
        <v>39856</v>
      </c>
      <c r="H69" s="49"/>
      <c r="I69" s="40">
        <f t="shared" ca="1" si="0"/>
        <v>55763.002415714407</v>
      </c>
      <c r="J69" s="41"/>
      <c r="K69" s="57"/>
    </row>
    <row r="70" spans="1:11" s="58" customFormat="1" ht="12.75" x14ac:dyDescent="0.2">
      <c r="A70" s="56">
        <v>43111</v>
      </c>
      <c r="B70" s="45"/>
      <c r="C70" s="46" t="s">
        <v>234</v>
      </c>
      <c r="D70" s="47" t="s">
        <v>422</v>
      </c>
      <c r="E70" s="48"/>
      <c r="F70" s="46"/>
      <c r="G70" s="59"/>
      <c r="H70" s="93">
        <v>750</v>
      </c>
      <c r="I70" s="40">
        <f t="shared" ca="1" si="0"/>
        <v>56513.002415714407</v>
      </c>
      <c r="J70" s="41" t="s">
        <v>233</v>
      </c>
      <c r="K70" s="57"/>
    </row>
    <row r="71" spans="1:11" s="58" customFormat="1" ht="12.75" x14ac:dyDescent="0.2">
      <c r="A71" s="56">
        <v>43117</v>
      </c>
      <c r="B71" s="61"/>
      <c r="C71" s="62" t="s">
        <v>37</v>
      </c>
      <c r="D71" s="63" t="s">
        <v>26</v>
      </c>
      <c r="E71" s="64"/>
      <c r="F71" s="62"/>
      <c r="G71" s="65"/>
      <c r="H71" s="89">
        <v>650000</v>
      </c>
      <c r="I71" s="40">
        <f t="shared" ca="1" si="0"/>
        <v>706513.00241571444</v>
      </c>
      <c r="J71" s="67"/>
      <c r="K71" s="57"/>
    </row>
    <row r="72" spans="1:11" s="58" customFormat="1" ht="12.75" x14ac:dyDescent="0.2">
      <c r="A72" s="56">
        <v>43117</v>
      </c>
      <c r="B72" s="104"/>
      <c r="C72" s="105" t="s">
        <v>238</v>
      </c>
      <c r="D72" s="106" t="s">
        <v>239</v>
      </c>
      <c r="E72" s="107"/>
      <c r="F72" s="105"/>
      <c r="G72" s="108"/>
      <c r="H72" s="109">
        <v>132</v>
      </c>
      <c r="I72" s="40">
        <f t="shared" ca="1" si="0"/>
        <v>706645.00241571444</v>
      </c>
      <c r="J72" s="110"/>
      <c r="K72" s="57"/>
    </row>
    <row r="73" spans="1:11" s="58" customFormat="1" ht="12.75" x14ac:dyDescent="0.2">
      <c r="A73" s="56">
        <v>43116</v>
      </c>
      <c r="B73" s="45"/>
      <c r="C73" s="46">
        <v>688109</v>
      </c>
      <c r="D73" s="47" t="s">
        <v>122</v>
      </c>
      <c r="E73" s="48"/>
      <c r="F73" s="46"/>
      <c r="G73" s="90">
        <v>385077.6</v>
      </c>
      <c r="H73" s="49"/>
      <c r="I73" s="40">
        <f t="shared" ca="1" si="0"/>
        <v>321567.40241571446</v>
      </c>
      <c r="J73" s="41"/>
      <c r="K73" s="57"/>
    </row>
    <row r="74" spans="1:11" s="58" customFormat="1" ht="12.75" x14ac:dyDescent="0.2">
      <c r="A74" s="56">
        <v>43116</v>
      </c>
      <c r="B74" s="45"/>
      <c r="C74" s="46">
        <v>688110</v>
      </c>
      <c r="D74" s="47" t="s">
        <v>123</v>
      </c>
      <c r="E74" s="48"/>
      <c r="F74" s="46"/>
      <c r="G74" s="90">
        <v>150000</v>
      </c>
      <c r="H74" s="49"/>
      <c r="I74" s="40">
        <f t="shared" ca="1" si="0"/>
        <v>171567.40241571446</v>
      </c>
      <c r="J74" s="41"/>
      <c r="K74" s="57"/>
    </row>
    <row r="75" spans="1:11" s="58" customFormat="1" ht="12.75" x14ac:dyDescent="0.2">
      <c r="A75" s="56">
        <v>43116</v>
      </c>
      <c r="B75" s="94"/>
      <c r="C75" s="46" t="s">
        <v>237</v>
      </c>
      <c r="D75" s="96" t="s">
        <v>124</v>
      </c>
      <c r="E75" s="97"/>
      <c r="F75" s="95"/>
      <c r="G75" s="98"/>
      <c r="H75" s="100">
        <v>59.75</v>
      </c>
      <c r="I75" s="40">
        <f t="shared" ca="1" si="0"/>
        <v>171627.15241571446</v>
      </c>
      <c r="J75" s="99"/>
      <c r="K75" s="57"/>
    </row>
    <row r="76" spans="1:11" s="58" customFormat="1" ht="12.75" x14ac:dyDescent="0.2">
      <c r="A76" s="56">
        <v>43116</v>
      </c>
      <c r="B76" s="45"/>
      <c r="C76" s="46" t="s">
        <v>37</v>
      </c>
      <c r="D76" s="47" t="s">
        <v>125</v>
      </c>
      <c r="E76" s="48"/>
      <c r="F76" s="46"/>
      <c r="G76" s="59"/>
      <c r="H76" s="93">
        <v>1000</v>
      </c>
      <c r="I76" s="40">
        <f t="shared" ca="1" si="0"/>
        <v>172627.15241571446</v>
      </c>
      <c r="J76" s="41"/>
      <c r="K76" s="57"/>
    </row>
    <row r="77" spans="1:11" s="58" customFormat="1" ht="12.75" x14ac:dyDescent="0.2">
      <c r="A77" s="56">
        <v>43117</v>
      </c>
      <c r="B77" s="94"/>
      <c r="C77" s="95" t="s">
        <v>37</v>
      </c>
      <c r="D77" s="96" t="s">
        <v>131</v>
      </c>
      <c r="E77" s="97"/>
      <c r="F77" s="95"/>
      <c r="G77" s="98"/>
      <c r="H77" s="90">
        <v>39856</v>
      </c>
      <c r="I77" s="40">
        <f t="shared" ca="1" si="0"/>
        <v>212483.15241571446</v>
      </c>
      <c r="J77" s="99"/>
      <c r="K77" s="57"/>
    </row>
    <row r="78" spans="1:11" s="58" customFormat="1" ht="12.75" x14ac:dyDescent="0.2">
      <c r="A78" s="56">
        <v>43117</v>
      </c>
      <c r="B78" s="45"/>
      <c r="C78" s="46" t="s">
        <v>130</v>
      </c>
      <c r="D78" s="47" t="s">
        <v>80</v>
      </c>
      <c r="E78" s="48"/>
      <c r="F78" s="46"/>
      <c r="G78" s="90">
        <v>39856</v>
      </c>
      <c r="H78" s="49"/>
      <c r="I78" s="40">
        <f t="shared" ca="1" si="0"/>
        <v>172627.15241571446</v>
      </c>
      <c r="J78" s="41"/>
      <c r="K78" s="57"/>
    </row>
    <row r="79" spans="1:11" s="58" customFormat="1" ht="24" x14ac:dyDescent="0.2">
      <c r="A79" s="56">
        <v>43118</v>
      </c>
      <c r="B79" s="45"/>
      <c r="C79" s="46" t="s">
        <v>126</v>
      </c>
      <c r="D79" s="47" t="s">
        <v>127</v>
      </c>
      <c r="E79" s="48"/>
      <c r="F79" s="46"/>
      <c r="G79" s="90">
        <v>28068.899999999998</v>
      </c>
      <c r="H79" s="49"/>
      <c r="I79" s="40">
        <f t="shared" ca="1" si="0"/>
        <v>144558.25241571447</v>
      </c>
      <c r="J79" s="41"/>
      <c r="K79" s="57"/>
    </row>
    <row r="80" spans="1:11" s="58" customFormat="1" ht="12.75" x14ac:dyDescent="0.2">
      <c r="A80" s="56">
        <v>43118</v>
      </c>
      <c r="B80" s="45"/>
      <c r="C80" s="46" t="s">
        <v>126</v>
      </c>
      <c r="D80" s="47" t="s">
        <v>128</v>
      </c>
      <c r="E80" s="48"/>
      <c r="F80" s="46"/>
      <c r="G80" s="90">
        <v>68769.930000000008</v>
      </c>
      <c r="H80" s="49"/>
      <c r="I80" s="40">
        <f t="shared" ca="1" si="0"/>
        <v>75788.322415714458</v>
      </c>
      <c r="J80" s="41"/>
      <c r="K80" s="57"/>
    </row>
    <row r="81" spans="1:11" s="58" customFormat="1" ht="12.75" x14ac:dyDescent="0.2">
      <c r="A81" s="56">
        <v>43118</v>
      </c>
      <c r="B81" s="45"/>
      <c r="C81" s="46" t="s">
        <v>126</v>
      </c>
      <c r="D81" s="47" t="s">
        <v>129</v>
      </c>
      <c r="E81" s="48"/>
      <c r="F81" s="46"/>
      <c r="G81" s="90">
        <v>12261.45</v>
      </c>
      <c r="H81" s="49"/>
      <c r="I81" s="40">
        <f t="shared" ca="1" si="0"/>
        <v>63526.872415714461</v>
      </c>
      <c r="J81" s="41"/>
      <c r="K81" s="57"/>
    </row>
    <row r="82" spans="1:11" s="58" customFormat="1" ht="12.75" x14ac:dyDescent="0.2">
      <c r="A82" s="56">
        <v>43120</v>
      </c>
      <c r="B82" s="45"/>
      <c r="C82" s="46" t="s">
        <v>236</v>
      </c>
      <c r="D82" s="47" t="s">
        <v>132</v>
      </c>
      <c r="E82" s="48"/>
      <c r="F82" s="46"/>
      <c r="G82" s="59"/>
      <c r="H82" s="93">
        <v>75000</v>
      </c>
      <c r="I82" s="40">
        <f t="shared" ca="1" si="0"/>
        <v>138526.87241571446</v>
      </c>
      <c r="J82" s="41"/>
      <c r="K82" s="57"/>
    </row>
    <row r="83" spans="1:11" s="58" customFormat="1" ht="12.75" x14ac:dyDescent="0.2">
      <c r="A83" s="56">
        <v>43122</v>
      </c>
      <c r="B83" s="94"/>
      <c r="C83" s="46" t="s">
        <v>242</v>
      </c>
      <c r="D83" s="47" t="s">
        <v>240</v>
      </c>
      <c r="E83" s="97"/>
      <c r="F83" s="95"/>
      <c r="G83" s="98"/>
      <c r="H83" s="100">
        <v>750</v>
      </c>
      <c r="I83" s="40">
        <f t="shared" ref="I83:I152" ca="1" si="1">IF(AND(ISBLANK(G83),ISBLANK(H83))," - ",OFFSET(I83,-1,0,1,1)+H83-G83)</f>
        <v>139276.87241571446</v>
      </c>
      <c r="J83" s="99"/>
      <c r="K83" s="57"/>
    </row>
    <row r="84" spans="1:11" s="58" customFormat="1" ht="12.75" x14ac:dyDescent="0.2">
      <c r="A84" s="56">
        <v>43122</v>
      </c>
      <c r="B84" s="94"/>
      <c r="C84" s="46" t="s">
        <v>243</v>
      </c>
      <c r="D84" s="47" t="s">
        <v>241</v>
      </c>
      <c r="E84" s="97"/>
      <c r="F84" s="95"/>
      <c r="G84" s="98"/>
      <c r="H84" s="100">
        <v>750</v>
      </c>
      <c r="I84" s="40">
        <f t="shared" ca="1" si="1"/>
        <v>140026.87241571446</v>
      </c>
      <c r="J84" s="99"/>
      <c r="K84" s="57"/>
    </row>
    <row r="85" spans="1:11" s="58" customFormat="1" ht="12.75" x14ac:dyDescent="0.2">
      <c r="A85" s="56">
        <v>43124</v>
      </c>
      <c r="B85" s="94"/>
      <c r="C85" s="46" t="s">
        <v>244</v>
      </c>
      <c r="D85" s="96" t="s">
        <v>185</v>
      </c>
      <c r="E85" s="97"/>
      <c r="F85" s="95"/>
      <c r="G85" s="98"/>
      <c r="H85" s="100">
        <v>1000000</v>
      </c>
      <c r="I85" s="40">
        <f t="shared" ca="1" si="1"/>
        <v>1140026.8724157144</v>
      </c>
      <c r="J85" s="99"/>
      <c r="K85" s="57"/>
    </row>
    <row r="86" spans="1:11" s="58" customFormat="1" ht="12.75" x14ac:dyDescent="0.2">
      <c r="A86" s="56">
        <v>43124</v>
      </c>
      <c r="B86" s="45"/>
      <c r="C86" s="46" t="s">
        <v>163</v>
      </c>
      <c r="D86" s="47" t="s">
        <v>139</v>
      </c>
      <c r="E86" s="48"/>
      <c r="F86" s="46"/>
      <c r="G86" s="90">
        <v>332.85</v>
      </c>
      <c r="H86" s="49"/>
      <c r="I86" s="40">
        <f t="shared" ca="1" si="1"/>
        <v>1139694.0224157143</v>
      </c>
      <c r="J86" s="41"/>
      <c r="K86" s="57"/>
    </row>
    <row r="87" spans="1:11" s="58" customFormat="1" ht="12.75" x14ac:dyDescent="0.2">
      <c r="A87" s="56">
        <v>43124</v>
      </c>
      <c r="B87" s="45"/>
      <c r="C87" s="46" t="s">
        <v>164</v>
      </c>
      <c r="D87" s="47" t="s">
        <v>140</v>
      </c>
      <c r="E87" s="48"/>
      <c r="F87" s="46"/>
      <c r="G87" s="90">
        <v>99.2</v>
      </c>
      <c r="H87" s="49"/>
      <c r="I87" s="40">
        <f t="shared" ca="1" si="1"/>
        <v>1139594.8224157144</v>
      </c>
      <c r="J87" s="41"/>
      <c r="K87" s="57"/>
    </row>
    <row r="88" spans="1:11" s="58" customFormat="1" ht="12.75" x14ac:dyDescent="0.2">
      <c r="A88" s="56">
        <v>43124</v>
      </c>
      <c r="B88" s="45"/>
      <c r="C88" s="46" t="s">
        <v>165</v>
      </c>
      <c r="D88" s="47" t="s">
        <v>141</v>
      </c>
      <c r="E88" s="48"/>
      <c r="F88" s="46"/>
      <c r="G88" s="90">
        <v>360.4</v>
      </c>
      <c r="H88" s="49"/>
      <c r="I88" s="40">
        <f t="shared" ca="1" si="1"/>
        <v>1139234.4224157145</v>
      </c>
      <c r="J88" s="41"/>
      <c r="K88" s="57"/>
    </row>
    <row r="89" spans="1:11" s="58" customFormat="1" ht="12.75" x14ac:dyDescent="0.2">
      <c r="A89" s="56">
        <v>43124</v>
      </c>
      <c r="B89" s="45"/>
      <c r="C89" s="46" t="s">
        <v>166</v>
      </c>
      <c r="D89" s="47" t="s">
        <v>142</v>
      </c>
      <c r="E89" s="48"/>
      <c r="F89" s="46"/>
      <c r="G89" s="90">
        <v>3690.65</v>
      </c>
      <c r="H89" s="49"/>
      <c r="I89" s="40">
        <f t="shared" ca="1" si="1"/>
        <v>1135543.7724157146</v>
      </c>
      <c r="J89" s="41"/>
      <c r="K89" s="57"/>
    </row>
    <row r="90" spans="1:11" s="58" customFormat="1" ht="12.75" x14ac:dyDescent="0.2">
      <c r="A90" s="56">
        <v>43124</v>
      </c>
      <c r="B90" s="45"/>
      <c r="C90" s="46" t="s">
        <v>167</v>
      </c>
      <c r="D90" s="47" t="s">
        <v>143</v>
      </c>
      <c r="E90" s="48"/>
      <c r="F90" s="46"/>
      <c r="G90" s="90">
        <v>471.7</v>
      </c>
      <c r="H90" s="49"/>
      <c r="I90" s="40">
        <f t="shared" ca="1" si="1"/>
        <v>1135072.0724157146</v>
      </c>
      <c r="J90" s="41"/>
      <c r="K90" s="57"/>
    </row>
    <row r="91" spans="1:11" s="58" customFormat="1" ht="12.75" x14ac:dyDescent="0.2">
      <c r="A91" s="56">
        <v>43124</v>
      </c>
      <c r="B91" s="45"/>
      <c r="C91" s="46" t="s">
        <v>168</v>
      </c>
      <c r="D91" s="47" t="s">
        <v>144</v>
      </c>
      <c r="E91" s="48"/>
      <c r="F91" s="46"/>
      <c r="G91" s="90">
        <v>339.2</v>
      </c>
      <c r="H91" s="49"/>
      <c r="I91" s="40">
        <f t="shared" ca="1" si="1"/>
        <v>1134732.8724157147</v>
      </c>
      <c r="J91" s="41"/>
      <c r="K91" s="57"/>
    </row>
    <row r="92" spans="1:11" s="58" customFormat="1" ht="12.75" x14ac:dyDescent="0.2">
      <c r="A92" s="56">
        <v>43124</v>
      </c>
      <c r="B92" s="45"/>
      <c r="C92" s="46" t="s">
        <v>169</v>
      </c>
      <c r="D92" s="47" t="s">
        <v>48</v>
      </c>
      <c r="E92" s="48"/>
      <c r="F92" s="46"/>
      <c r="G92" s="90">
        <v>16.8</v>
      </c>
      <c r="H92" s="49"/>
      <c r="I92" s="40">
        <f t="shared" ca="1" si="1"/>
        <v>1134716.0724157146</v>
      </c>
      <c r="J92" s="41"/>
      <c r="K92" s="57"/>
    </row>
    <row r="93" spans="1:11" s="58" customFormat="1" ht="12.75" x14ac:dyDescent="0.2">
      <c r="A93" s="56">
        <v>43124</v>
      </c>
      <c r="B93" s="45"/>
      <c r="C93" s="46" t="s">
        <v>170</v>
      </c>
      <c r="D93" s="47" t="s">
        <v>145</v>
      </c>
      <c r="E93" s="48"/>
      <c r="F93" s="46"/>
      <c r="G93" s="90">
        <v>146.5</v>
      </c>
      <c r="H93" s="49"/>
      <c r="I93" s="40">
        <f t="shared" ca="1" si="1"/>
        <v>1134569.5724157146</v>
      </c>
      <c r="J93" s="41"/>
      <c r="K93" s="57"/>
    </row>
    <row r="94" spans="1:11" s="58" customFormat="1" ht="12.75" x14ac:dyDescent="0.2">
      <c r="A94" s="56">
        <v>43124</v>
      </c>
      <c r="B94" s="61"/>
      <c r="C94" s="62" t="s">
        <v>171</v>
      </c>
      <c r="D94" s="63" t="s">
        <v>41</v>
      </c>
      <c r="E94" s="64"/>
      <c r="F94" s="62"/>
      <c r="G94" s="103">
        <v>32.9</v>
      </c>
      <c r="H94" s="66"/>
      <c r="I94" s="40">
        <f t="shared" ca="1" si="1"/>
        <v>1134536.6724157147</v>
      </c>
      <c r="J94" s="67"/>
      <c r="K94" s="57"/>
    </row>
    <row r="95" spans="1:11" s="58" customFormat="1" ht="12.75" x14ac:dyDescent="0.2">
      <c r="A95" s="56">
        <v>43124</v>
      </c>
      <c r="B95" s="45"/>
      <c r="C95" s="46" t="s">
        <v>172</v>
      </c>
      <c r="D95" s="47" t="s">
        <v>146</v>
      </c>
      <c r="E95" s="48"/>
      <c r="F95" s="46"/>
      <c r="G95" s="90">
        <v>720</v>
      </c>
      <c r="H95" s="49"/>
      <c r="I95" s="40">
        <f t="shared" ca="1" si="1"/>
        <v>1133816.6724157147</v>
      </c>
      <c r="J95" s="41"/>
      <c r="K95" s="57"/>
    </row>
    <row r="96" spans="1:11" s="58" customFormat="1" ht="12.75" x14ac:dyDescent="0.2">
      <c r="A96" s="56">
        <v>43124</v>
      </c>
      <c r="B96" s="45"/>
      <c r="C96" s="46" t="s">
        <v>173</v>
      </c>
      <c r="D96" s="47" t="s">
        <v>147</v>
      </c>
      <c r="E96" s="48"/>
      <c r="F96" s="46"/>
      <c r="G96" s="90">
        <v>360</v>
      </c>
      <c r="H96" s="49"/>
      <c r="I96" s="40">
        <f t="shared" ca="1" si="1"/>
        <v>1133456.6724157147</v>
      </c>
      <c r="J96" s="41"/>
      <c r="K96" s="57"/>
    </row>
    <row r="97" spans="1:11" s="58" customFormat="1" ht="12.75" x14ac:dyDescent="0.2">
      <c r="A97" s="56">
        <v>43124</v>
      </c>
      <c r="B97" s="45"/>
      <c r="C97" s="46" t="s">
        <v>174</v>
      </c>
      <c r="D97" s="47" t="s">
        <v>148</v>
      </c>
      <c r="E97" s="48"/>
      <c r="F97" s="46"/>
      <c r="G97" s="90">
        <v>5300</v>
      </c>
      <c r="H97" s="49"/>
      <c r="I97" s="40">
        <f t="shared" ca="1" si="1"/>
        <v>1128156.6724157147</v>
      </c>
      <c r="J97" s="41"/>
      <c r="K97" s="57"/>
    </row>
    <row r="98" spans="1:11" s="58" customFormat="1" ht="12.75" x14ac:dyDescent="0.2">
      <c r="A98" s="56">
        <v>43124</v>
      </c>
      <c r="B98" s="45"/>
      <c r="C98" s="46" t="s">
        <v>175</v>
      </c>
      <c r="D98" s="47" t="s">
        <v>149</v>
      </c>
      <c r="E98" s="68"/>
      <c r="F98" s="46"/>
      <c r="G98" s="90">
        <v>165</v>
      </c>
      <c r="H98" s="49"/>
      <c r="I98" s="40">
        <f t="shared" ca="1" si="1"/>
        <v>1127991.6724157147</v>
      </c>
      <c r="J98" s="41"/>
      <c r="K98" s="57"/>
    </row>
    <row r="99" spans="1:11" s="58" customFormat="1" ht="12.75" x14ac:dyDescent="0.2">
      <c r="A99" s="56">
        <v>43124</v>
      </c>
      <c r="B99" s="45"/>
      <c r="C99" s="46" t="s">
        <v>176</v>
      </c>
      <c r="D99" s="47" t="s">
        <v>150</v>
      </c>
      <c r="E99" s="68"/>
      <c r="F99" s="46"/>
      <c r="G99" s="90">
        <v>452</v>
      </c>
      <c r="H99" s="49"/>
      <c r="I99" s="40">
        <f t="shared" ca="1" si="1"/>
        <v>1127539.6724157147</v>
      </c>
      <c r="J99" s="41"/>
      <c r="K99" s="57"/>
    </row>
    <row r="100" spans="1:11" s="58" customFormat="1" ht="12.75" x14ac:dyDescent="0.2">
      <c r="A100" s="56">
        <v>43124</v>
      </c>
      <c r="B100" s="45"/>
      <c r="C100" s="46" t="s">
        <v>177</v>
      </c>
      <c r="D100" s="47" t="s">
        <v>69</v>
      </c>
      <c r="E100" s="68"/>
      <c r="F100" s="46"/>
      <c r="G100" s="90">
        <v>450</v>
      </c>
      <c r="H100" s="49"/>
      <c r="I100" s="40">
        <f t="shared" ca="1" si="1"/>
        <v>1127089.6724157147</v>
      </c>
      <c r="J100" s="41"/>
      <c r="K100" s="57"/>
    </row>
    <row r="101" spans="1:11" s="58" customFormat="1" ht="12.75" x14ac:dyDescent="0.2">
      <c r="A101" s="56">
        <v>43124</v>
      </c>
      <c r="B101" s="45"/>
      <c r="C101" s="46" t="s">
        <v>178</v>
      </c>
      <c r="D101" s="47" t="s">
        <v>151</v>
      </c>
      <c r="E101" s="68"/>
      <c r="F101" s="46"/>
      <c r="G101" s="90">
        <v>240</v>
      </c>
      <c r="H101" s="49"/>
      <c r="I101" s="40">
        <f t="shared" ca="1" si="1"/>
        <v>1126849.6724157147</v>
      </c>
      <c r="J101" s="41"/>
      <c r="K101" s="57"/>
    </row>
    <row r="102" spans="1:11" s="58" customFormat="1" ht="12.75" x14ac:dyDescent="0.2">
      <c r="A102" s="56">
        <v>43124</v>
      </c>
      <c r="B102" s="45"/>
      <c r="C102" s="46" t="s">
        <v>179</v>
      </c>
      <c r="D102" s="47" t="s">
        <v>79</v>
      </c>
      <c r="E102" s="48"/>
      <c r="F102" s="46"/>
      <c r="G102" s="90">
        <v>5989</v>
      </c>
      <c r="H102" s="49"/>
      <c r="I102" s="40">
        <f t="shared" ca="1" si="1"/>
        <v>1120860.6724157147</v>
      </c>
      <c r="J102" s="41"/>
      <c r="K102" s="57"/>
    </row>
    <row r="103" spans="1:11" s="58" customFormat="1" ht="12.75" x14ac:dyDescent="0.2">
      <c r="A103" s="56">
        <v>43124</v>
      </c>
      <c r="B103" s="45"/>
      <c r="C103" s="46" t="s">
        <v>180</v>
      </c>
      <c r="D103" s="47" t="s">
        <v>152</v>
      </c>
      <c r="E103" s="48"/>
      <c r="F103" s="46"/>
      <c r="G103" s="90">
        <v>55.25</v>
      </c>
      <c r="H103" s="49"/>
      <c r="I103" s="40">
        <f t="shared" ca="1" si="1"/>
        <v>1120805.4224157147</v>
      </c>
      <c r="J103" s="41"/>
      <c r="K103" s="57"/>
    </row>
    <row r="104" spans="1:11" s="58" customFormat="1" ht="12.75" customHeight="1" x14ac:dyDescent="0.2">
      <c r="A104" s="56">
        <v>43124</v>
      </c>
      <c r="B104" s="45"/>
      <c r="C104" s="46" t="s">
        <v>181</v>
      </c>
      <c r="D104" s="47" t="s">
        <v>153</v>
      </c>
      <c r="E104" s="48"/>
      <c r="F104" s="46"/>
      <c r="G104" s="90">
        <v>24015.119999999999</v>
      </c>
      <c r="H104" s="49"/>
      <c r="I104" s="40">
        <f t="shared" ca="1" si="1"/>
        <v>1096790.3024157146</v>
      </c>
      <c r="J104" s="41"/>
      <c r="K104" s="57"/>
    </row>
    <row r="105" spans="1:11" s="58" customFormat="1" ht="12.75" x14ac:dyDescent="0.2">
      <c r="A105" s="56">
        <v>43125</v>
      </c>
      <c r="B105" s="94"/>
      <c r="C105" s="46" t="s">
        <v>246</v>
      </c>
      <c r="D105" s="47" t="s">
        <v>666</v>
      </c>
      <c r="E105" s="97"/>
      <c r="F105" s="95"/>
      <c r="G105" s="98"/>
      <c r="H105" s="100">
        <v>750</v>
      </c>
      <c r="I105" s="40">
        <f t="shared" ca="1" si="1"/>
        <v>1097540.3024157146</v>
      </c>
      <c r="J105" s="99"/>
      <c r="K105" s="57"/>
    </row>
    <row r="106" spans="1:11" s="58" customFormat="1" ht="15" customHeight="1" x14ac:dyDescent="0.2">
      <c r="A106" s="56">
        <v>43126</v>
      </c>
      <c r="B106" s="45"/>
      <c r="C106" s="46" t="s">
        <v>182</v>
      </c>
      <c r="D106" s="47" t="s">
        <v>154</v>
      </c>
      <c r="E106" s="48"/>
      <c r="F106" s="46"/>
      <c r="G106" s="90">
        <v>79660.001699999993</v>
      </c>
      <c r="H106" s="49"/>
      <c r="I106" s="40">
        <f t="shared" ca="1" si="1"/>
        <v>1017880.3007157146</v>
      </c>
      <c r="J106" s="41"/>
      <c r="K106" s="57"/>
    </row>
    <row r="107" spans="1:11" s="58" customFormat="1" ht="12.75" x14ac:dyDescent="0.2">
      <c r="A107" s="56">
        <v>43126</v>
      </c>
      <c r="B107" s="45"/>
      <c r="C107" s="46" t="s">
        <v>183</v>
      </c>
      <c r="D107" s="47" t="s">
        <v>155</v>
      </c>
      <c r="E107" s="48"/>
      <c r="F107" s="46"/>
      <c r="G107" s="90">
        <v>25000</v>
      </c>
      <c r="H107" s="49"/>
      <c r="I107" s="40">
        <f t="shared" ca="1" si="1"/>
        <v>992880.30071571458</v>
      </c>
      <c r="J107" s="41"/>
      <c r="K107" s="57"/>
    </row>
    <row r="108" spans="1:11" s="58" customFormat="1" ht="12.75" x14ac:dyDescent="0.2">
      <c r="A108" s="56">
        <v>43126</v>
      </c>
      <c r="B108" s="45"/>
      <c r="C108" s="46" t="s">
        <v>184</v>
      </c>
      <c r="D108" s="47" t="s">
        <v>156</v>
      </c>
      <c r="E108" s="48"/>
      <c r="F108" s="46"/>
      <c r="G108" s="90">
        <v>159000</v>
      </c>
      <c r="H108" s="49"/>
      <c r="I108" s="40">
        <f t="shared" ca="1" si="1"/>
        <v>833880.30071571458</v>
      </c>
      <c r="J108" s="41"/>
      <c r="K108" s="57"/>
    </row>
    <row r="109" spans="1:11" s="58" customFormat="1" ht="12.75" x14ac:dyDescent="0.2">
      <c r="A109" s="56">
        <v>43126</v>
      </c>
      <c r="B109" s="94"/>
      <c r="C109" s="102" t="s">
        <v>187</v>
      </c>
      <c r="D109" s="96" t="s">
        <v>186</v>
      </c>
      <c r="E109" s="97"/>
      <c r="F109" s="95"/>
      <c r="G109" s="113">
        <v>700000</v>
      </c>
      <c r="H109" s="101"/>
      <c r="I109" s="40">
        <f t="shared" ca="1" si="1"/>
        <v>133880.30071571458</v>
      </c>
      <c r="J109" s="99"/>
      <c r="K109" s="57"/>
    </row>
    <row r="110" spans="1:11" s="58" customFormat="1" ht="12.75" x14ac:dyDescent="0.2">
      <c r="A110" s="56">
        <v>43130</v>
      </c>
      <c r="B110" s="104"/>
      <c r="C110" s="111" t="s">
        <v>245</v>
      </c>
      <c r="D110" s="47" t="s">
        <v>667</v>
      </c>
      <c r="E110" s="107"/>
      <c r="F110" s="105"/>
      <c r="G110" s="108"/>
      <c r="H110" s="112">
        <v>1000</v>
      </c>
      <c r="I110" s="40">
        <f t="shared" ca="1" si="1"/>
        <v>134880.30071571458</v>
      </c>
      <c r="J110" s="110"/>
      <c r="K110" s="57"/>
    </row>
    <row r="111" spans="1:11" s="58" customFormat="1" ht="12.75" x14ac:dyDescent="0.2">
      <c r="A111" s="56">
        <v>43130</v>
      </c>
      <c r="B111" s="104"/>
      <c r="C111" s="111" t="s">
        <v>247</v>
      </c>
      <c r="D111" s="47" t="s">
        <v>668</v>
      </c>
      <c r="E111" s="107"/>
      <c r="F111" s="105"/>
      <c r="G111" s="108"/>
      <c r="H111" s="112">
        <v>500</v>
      </c>
      <c r="I111" s="40">
        <f t="shared" ca="1" si="1"/>
        <v>135380.30071571458</v>
      </c>
      <c r="J111" s="110"/>
      <c r="K111" s="57"/>
    </row>
    <row r="112" spans="1:11" s="58" customFormat="1" ht="12.75" x14ac:dyDescent="0.2">
      <c r="A112" s="56">
        <v>43130</v>
      </c>
      <c r="B112" s="104"/>
      <c r="C112" s="111" t="s">
        <v>248</v>
      </c>
      <c r="D112" s="47" t="s">
        <v>669</v>
      </c>
      <c r="E112" s="107"/>
      <c r="F112" s="105"/>
      <c r="G112" s="108"/>
      <c r="H112" s="112">
        <v>2000</v>
      </c>
      <c r="I112" s="40">
        <f t="shared" ca="1" si="1"/>
        <v>137380.30071571458</v>
      </c>
      <c r="J112" s="110"/>
      <c r="K112" s="57"/>
    </row>
    <row r="113" spans="1:12" s="58" customFormat="1" ht="12.75" x14ac:dyDescent="0.2">
      <c r="A113" s="56">
        <v>43131</v>
      </c>
      <c r="B113" s="45"/>
      <c r="C113" s="46" t="s">
        <v>157</v>
      </c>
      <c r="D113" s="47" t="s">
        <v>135</v>
      </c>
      <c r="E113" s="48"/>
      <c r="F113" s="46"/>
      <c r="G113" s="90">
        <v>82949.52</v>
      </c>
      <c r="H113" s="49"/>
      <c r="I113" s="40">
        <f t="shared" ca="1" si="1"/>
        <v>54430.780715714573</v>
      </c>
      <c r="J113" s="41"/>
      <c r="K113" s="57"/>
    </row>
    <row r="114" spans="1:12" s="58" customFormat="1" ht="12.75" x14ac:dyDescent="0.2">
      <c r="A114" s="56">
        <v>43131</v>
      </c>
      <c r="B114" s="45"/>
      <c r="C114" s="46" t="s">
        <v>158</v>
      </c>
      <c r="D114" s="47" t="s">
        <v>136</v>
      </c>
      <c r="E114" s="48"/>
      <c r="F114" s="46"/>
      <c r="G114" s="90">
        <v>22092</v>
      </c>
      <c r="H114" s="49"/>
      <c r="I114" s="40">
        <f t="shared" ca="1" si="1"/>
        <v>32338.780715714573</v>
      </c>
      <c r="J114" s="41"/>
      <c r="K114" s="57"/>
    </row>
    <row r="115" spans="1:12" s="58" customFormat="1" ht="12.75" x14ac:dyDescent="0.2">
      <c r="A115" s="56">
        <v>43131</v>
      </c>
      <c r="B115" s="45"/>
      <c r="C115" s="46" t="s">
        <v>159</v>
      </c>
      <c r="D115" s="47" t="s">
        <v>137</v>
      </c>
      <c r="E115" s="48"/>
      <c r="F115" s="46"/>
      <c r="G115" s="90">
        <v>1547.5</v>
      </c>
      <c r="H115" s="49"/>
      <c r="I115" s="40">
        <f t="shared" ca="1" si="1"/>
        <v>30791.280715714573</v>
      </c>
      <c r="J115" s="41"/>
      <c r="K115" s="57"/>
    </row>
    <row r="116" spans="1:12" s="58" customFormat="1" ht="12.75" x14ac:dyDescent="0.2">
      <c r="A116" s="56">
        <v>43131</v>
      </c>
      <c r="B116" s="45"/>
      <c r="C116" s="46" t="s">
        <v>160</v>
      </c>
      <c r="D116" s="47" t="s">
        <v>137</v>
      </c>
      <c r="E116" s="48"/>
      <c r="F116" s="46"/>
      <c r="G116" s="90">
        <v>263.2</v>
      </c>
      <c r="H116" s="49"/>
      <c r="I116" s="40">
        <f t="shared" ca="1" si="1"/>
        <v>30528.080715714572</v>
      </c>
      <c r="J116" s="41"/>
      <c r="K116" s="57"/>
    </row>
    <row r="117" spans="1:12" s="58" customFormat="1" ht="12.75" x14ac:dyDescent="0.2">
      <c r="A117" s="56">
        <v>43131</v>
      </c>
      <c r="B117" s="45"/>
      <c r="C117" s="46" t="s">
        <v>161</v>
      </c>
      <c r="D117" s="47" t="s">
        <v>32</v>
      </c>
      <c r="E117" s="48"/>
      <c r="F117" s="46"/>
      <c r="G117" s="90">
        <v>4487.55</v>
      </c>
      <c r="H117" s="49"/>
      <c r="I117" s="40">
        <f t="shared" ca="1" si="1"/>
        <v>26040.530715714573</v>
      </c>
      <c r="J117" s="41"/>
      <c r="K117" s="57"/>
    </row>
    <row r="118" spans="1:12" s="58" customFormat="1" ht="12.75" x14ac:dyDescent="0.2">
      <c r="A118" s="56">
        <v>43131</v>
      </c>
      <c r="B118" s="45"/>
      <c r="C118" s="46" t="s">
        <v>162</v>
      </c>
      <c r="D118" s="47" t="s">
        <v>138</v>
      </c>
      <c r="E118" s="48"/>
      <c r="F118" s="46"/>
      <c r="G118" s="90">
        <v>362.09000000000003</v>
      </c>
      <c r="H118" s="49"/>
      <c r="I118" s="40">
        <f t="shared" ca="1" si="1"/>
        <v>25678.440715714572</v>
      </c>
      <c r="J118" s="41"/>
      <c r="K118" s="57"/>
    </row>
    <row r="119" spans="1:12" s="58" customFormat="1" ht="12.75" x14ac:dyDescent="0.2">
      <c r="A119" s="56">
        <v>43131</v>
      </c>
      <c r="B119" s="45"/>
      <c r="C119" s="46" t="s">
        <v>188</v>
      </c>
      <c r="D119" s="47" t="s">
        <v>189</v>
      </c>
      <c r="E119" s="48"/>
      <c r="F119" s="46"/>
      <c r="G119" s="90">
        <v>3507.55</v>
      </c>
      <c r="H119" s="49"/>
      <c r="I119" s="40">
        <f t="shared" ca="1" si="1"/>
        <v>22170.890715714573</v>
      </c>
      <c r="J119" s="41"/>
      <c r="K119" s="57"/>
    </row>
    <row r="120" spans="1:12" s="58" customFormat="1" ht="12.75" x14ac:dyDescent="0.2">
      <c r="A120" s="56">
        <v>43131</v>
      </c>
      <c r="B120" s="45"/>
      <c r="C120" s="46" t="s">
        <v>190</v>
      </c>
      <c r="D120" s="47" t="s">
        <v>42</v>
      </c>
      <c r="E120" s="48"/>
      <c r="F120" s="46"/>
      <c r="G120" s="90">
        <v>2500</v>
      </c>
      <c r="H120" s="49"/>
      <c r="I120" s="40">
        <f t="shared" ca="1" si="1"/>
        <v>19670.890715714573</v>
      </c>
      <c r="J120" s="41"/>
      <c r="K120" s="57"/>
    </row>
    <row r="121" spans="1:12" s="58" customFormat="1" ht="12.75" x14ac:dyDescent="0.2">
      <c r="A121" s="56"/>
      <c r="B121" s="45"/>
      <c r="C121" s="46"/>
      <c r="D121" s="47" t="s">
        <v>133</v>
      </c>
      <c r="E121" s="48"/>
      <c r="F121" s="46"/>
      <c r="G121" s="59">
        <v>19.160000000000018</v>
      </c>
      <c r="H121" s="49"/>
      <c r="I121" s="40">
        <f t="shared" ca="1" si="1"/>
        <v>19651.730715714573</v>
      </c>
      <c r="J121" s="41"/>
      <c r="K121" s="57"/>
    </row>
    <row r="122" spans="1:12" s="58" customFormat="1" ht="12.75" x14ac:dyDescent="0.2">
      <c r="A122" s="56"/>
      <c r="B122" s="45"/>
      <c r="C122" s="46"/>
      <c r="D122" s="47" t="s">
        <v>134</v>
      </c>
      <c r="E122" s="48"/>
      <c r="F122" s="46"/>
      <c r="G122" s="59">
        <v>3.4599999999999911</v>
      </c>
      <c r="H122" s="49"/>
      <c r="I122" s="40">
        <f t="shared" ca="1" si="1"/>
        <v>19648.270715714574</v>
      </c>
      <c r="J122" s="41"/>
      <c r="K122" s="57"/>
    </row>
    <row r="123" spans="1:12" s="58" customFormat="1" ht="12.75" x14ac:dyDescent="0.2">
      <c r="A123" s="56"/>
      <c r="B123" s="45"/>
      <c r="C123" s="46"/>
      <c r="D123" s="47"/>
      <c r="E123" s="48"/>
      <c r="F123" s="46"/>
      <c r="G123" s="59"/>
      <c r="H123" s="49"/>
      <c r="I123" s="40" t="str">
        <f t="shared" ca="1" si="1"/>
        <v xml:space="preserve"> - </v>
      </c>
      <c r="J123" s="41"/>
      <c r="K123" s="57"/>
      <c r="L123" s="114"/>
    </row>
    <row r="124" spans="1:12" s="58" customFormat="1" ht="12.75" x14ac:dyDescent="0.2">
      <c r="A124" s="56"/>
      <c r="B124" s="45"/>
      <c r="C124" s="46"/>
      <c r="D124" s="47"/>
      <c r="E124" s="48"/>
      <c r="F124" s="46"/>
      <c r="G124" s="59"/>
      <c r="H124" s="49"/>
      <c r="I124" s="40" t="str">
        <f t="shared" ca="1" si="1"/>
        <v xml:space="preserve"> - </v>
      </c>
      <c r="J124" s="41"/>
      <c r="K124" s="57"/>
    </row>
    <row r="125" spans="1:12" s="58" customFormat="1" ht="12.75" x14ac:dyDescent="0.2">
      <c r="A125" s="56"/>
      <c r="B125" s="45"/>
      <c r="C125" s="46"/>
      <c r="D125" s="47"/>
      <c r="E125" s="48"/>
      <c r="F125" s="46"/>
      <c r="G125" s="59"/>
      <c r="H125" s="49"/>
      <c r="I125" s="40" t="str">
        <f t="shared" ca="1" si="1"/>
        <v xml:space="preserve"> - </v>
      </c>
      <c r="J125" s="41"/>
      <c r="K125" s="57"/>
    </row>
    <row r="126" spans="1:12" s="58" customFormat="1" ht="12.75" x14ac:dyDescent="0.2">
      <c r="A126" s="56"/>
      <c r="B126" s="45"/>
      <c r="C126" s="46"/>
      <c r="D126" s="47"/>
      <c r="E126" s="48"/>
      <c r="F126" s="46"/>
      <c r="G126" s="59"/>
      <c r="H126" s="49"/>
      <c r="I126" s="40" t="str">
        <f t="shared" ca="1" si="1"/>
        <v xml:space="preserve"> - </v>
      </c>
      <c r="J126" s="41"/>
      <c r="K126" s="57"/>
    </row>
    <row r="127" spans="1:12" s="58" customFormat="1" ht="12.75" x14ac:dyDescent="0.2">
      <c r="A127" s="56"/>
      <c r="B127" s="45"/>
      <c r="C127" s="46"/>
      <c r="D127" s="47"/>
      <c r="E127" s="48"/>
      <c r="F127" s="46"/>
      <c r="G127" s="59"/>
      <c r="H127" s="49"/>
      <c r="I127" s="40" t="str">
        <f t="shared" ca="1" si="1"/>
        <v xml:space="preserve"> - </v>
      </c>
      <c r="J127" s="41"/>
      <c r="K127" s="57"/>
    </row>
    <row r="128" spans="1:12" s="58" customFormat="1" ht="12.75" x14ac:dyDescent="0.2">
      <c r="A128" s="56"/>
      <c r="B128" s="45"/>
      <c r="C128" s="46"/>
      <c r="D128" s="47"/>
      <c r="E128" s="48"/>
      <c r="F128" s="46"/>
      <c r="G128" s="59"/>
      <c r="H128" s="49"/>
      <c r="I128" s="40" t="str">
        <f t="shared" ca="1" si="1"/>
        <v xml:space="preserve"> - </v>
      </c>
      <c r="J128" s="41"/>
      <c r="K128" s="57"/>
    </row>
    <row r="129" spans="1:11" s="58" customFormat="1" ht="12.75" x14ac:dyDescent="0.2">
      <c r="A129" s="56"/>
      <c r="B129" s="45"/>
      <c r="C129" s="46"/>
      <c r="D129" s="47"/>
      <c r="E129" s="48"/>
      <c r="F129" s="46"/>
      <c r="G129" s="59"/>
      <c r="H129" s="49"/>
      <c r="I129" s="40" t="str">
        <f t="shared" ca="1" si="1"/>
        <v xml:space="preserve"> - </v>
      </c>
      <c r="J129" s="41"/>
      <c r="K129" s="57"/>
    </row>
    <row r="130" spans="1:11" s="58" customFormat="1" ht="12.75" x14ac:dyDescent="0.2">
      <c r="A130" s="56"/>
      <c r="B130" s="45"/>
      <c r="C130" s="46"/>
      <c r="D130" s="47"/>
      <c r="E130" s="48"/>
      <c r="F130" s="46"/>
      <c r="G130" s="59"/>
      <c r="H130" s="49"/>
      <c r="I130" s="40" t="str">
        <f t="shared" ca="1" si="1"/>
        <v xml:space="preserve"> - </v>
      </c>
      <c r="J130" s="41"/>
      <c r="K130" s="57"/>
    </row>
    <row r="131" spans="1:11" s="58" customFormat="1" ht="12.75" x14ac:dyDescent="0.2">
      <c r="A131" s="56"/>
      <c r="B131" s="45"/>
      <c r="C131" s="46"/>
      <c r="D131" s="47"/>
      <c r="E131" s="48"/>
      <c r="F131" s="46"/>
      <c r="G131" s="59"/>
      <c r="H131" s="49"/>
      <c r="I131" s="40" t="str">
        <f t="shared" ca="1" si="1"/>
        <v xml:space="preserve"> - </v>
      </c>
      <c r="J131" s="41"/>
      <c r="K131" s="57"/>
    </row>
    <row r="132" spans="1:11" s="58" customFormat="1" ht="12.75" x14ac:dyDescent="0.2">
      <c r="A132" s="56"/>
      <c r="B132" s="45"/>
      <c r="C132" s="46"/>
      <c r="D132" s="47"/>
      <c r="E132" s="48"/>
      <c r="F132" s="46"/>
      <c r="G132" s="59"/>
      <c r="H132" s="49"/>
      <c r="I132" s="40" t="str">
        <f t="shared" ca="1" si="1"/>
        <v xml:space="preserve"> - </v>
      </c>
      <c r="J132" s="41"/>
      <c r="K132" s="57"/>
    </row>
    <row r="133" spans="1:11" s="58" customFormat="1" ht="12.75" x14ac:dyDescent="0.2">
      <c r="A133" s="56"/>
      <c r="B133" s="45"/>
      <c r="C133" s="46"/>
      <c r="D133" s="47"/>
      <c r="E133" s="48"/>
      <c r="F133" s="46"/>
      <c r="G133" s="59"/>
      <c r="H133" s="49"/>
      <c r="I133" s="40" t="str">
        <f t="shared" ca="1" si="1"/>
        <v xml:space="preserve"> - </v>
      </c>
      <c r="J133" s="41"/>
      <c r="K133" s="57"/>
    </row>
    <row r="134" spans="1:11" s="58" customFormat="1" ht="12.75" x14ac:dyDescent="0.2">
      <c r="A134" s="56"/>
      <c r="B134" s="45"/>
      <c r="C134" s="46"/>
      <c r="D134" s="47"/>
      <c r="E134" s="48"/>
      <c r="F134" s="46"/>
      <c r="G134" s="59"/>
      <c r="H134" s="49"/>
      <c r="I134" s="40" t="str">
        <f t="shared" ca="1" si="1"/>
        <v xml:space="preserve"> - </v>
      </c>
      <c r="J134" s="41"/>
      <c r="K134" s="57"/>
    </row>
    <row r="135" spans="1:11" s="58" customFormat="1" ht="12.75" x14ac:dyDescent="0.2">
      <c r="A135" s="56"/>
      <c r="B135" s="45"/>
      <c r="C135" s="46"/>
      <c r="D135" s="47"/>
      <c r="E135" s="48"/>
      <c r="F135" s="46"/>
      <c r="G135" s="59"/>
      <c r="H135" s="49"/>
      <c r="I135" s="40" t="str">
        <f t="shared" ca="1" si="1"/>
        <v xml:space="preserve"> - </v>
      </c>
      <c r="J135" s="41"/>
      <c r="K135" s="57"/>
    </row>
    <row r="136" spans="1:11" s="58" customFormat="1" ht="12.75" x14ac:dyDescent="0.2">
      <c r="A136" s="56"/>
      <c r="B136" s="45"/>
      <c r="C136" s="46"/>
      <c r="D136" s="47"/>
      <c r="E136" s="48"/>
      <c r="F136" s="46"/>
      <c r="G136" s="59"/>
      <c r="H136" s="49"/>
      <c r="I136" s="40" t="str">
        <f t="shared" ca="1" si="1"/>
        <v xml:space="preserve"> - </v>
      </c>
      <c r="J136" s="41"/>
      <c r="K136" s="57"/>
    </row>
    <row r="137" spans="1:11" s="58" customFormat="1" ht="12.75" x14ac:dyDescent="0.2">
      <c r="A137" s="56"/>
      <c r="B137" s="45"/>
      <c r="C137" s="46"/>
      <c r="D137" s="47"/>
      <c r="E137" s="48"/>
      <c r="F137" s="46"/>
      <c r="G137" s="59"/>
      <c r="H137" s="49"/>
      <c r="I137" s="40" t="str">
        <f t="shared" ca="1" si="1"/>
        <v xml:space="preserve"> - </v>
      </c>
      <c r="J137" s="41"/>
      <c r="K137" s="57"/>
    </row>
    <row r="138" spans="1:11" s="58" customFormat="1" ht="12.75" x14ac:dyDescent="0.2">
      <c r="A138" s="56"/>
      <c r="B138" s="45"/>
      <c r="C138" s="46"/>
      <c r="D138" s="47"/>
      <c r="E138" s="48"/>
      <c r="F138" s="46"/>
      <c r="G138" s="59"/>
      <c r="H138" s="49"/>
      <c r="I138" s="40" t="str">
        <f t="shared" ca="1" si="1"/>
        <v xml:space="preserve"> - </v>
      </c>
      <c r="J138" s="41"/>
      <c r="K138" s="57"/>
    </row>
    <row r="139" spans="1:11" s="58" customFormat="1" ht="12.75" x14ac:dyDescent="0.2">
      <c r="A139" s="56"/>
      <c r="B139" s="45"/>
      <c r="C139" s="46"/>
      <c r="D139" s="47"/>
      <c r="E139" s="48"/>
      <c r="F139" s="46"/>
      <c r="G139" s="59"/>
      <c r="H139" s="49"/>
      <c r="I139" s="40" t="str">
        <f t="shared" ca="1" si="1"/>
        <v xml:space="preserve"> - </v>
      </c>
      <c r="J139" s="41"/>
      <c r="K139" s="57"/>
    </row>
    <row r="140" spans="1:11" s="58" customFormat="1" ht="12.75" x14ac:dyDescent="0.2">
      <c r="A140" s="56"/>
      <c r="B140" s="45"/>
      <c r="C140" s="46"/>
      <c r="D140" s="47"/>
      <c r="E140" s="48"/>
      <c r="F140" s="46"/>
      <c r="G140" s="59"/>
      <c r="H140" s="49"/>
      <c r="I140" s="40" t="str">
        <f t="shared" ca="1" si="1"/>
        <v xml:space="preserve"> - </v>
      </c>
      <c r="J140" s="41"/>
      <c r="K140" s="57"/>
    </row>
    <row r="141" spans="1:11" s="58" customFormat="1" ht="12.75" x14ac:dyDescent="0.2">
      <c r="A141" s="56"/>
      <c r="B141" s="45"/>
      <c r="C141" s="46"/>
      <c r="D141" s="47"/>
      <c r="E141" s="48"/>
      <c r="F141" s="46"/>
      <c r="G141" s="59"/>
      <c r="H141" s="49"/>
      <c r="I141" s="40" t="str">
        <f t="shared" ca="1" si="1"/>
        <v xml:space="preserve"> - </v>
      </c>
      <c r="J141" s="41"/>
      <c r="K141" s="57"/>
    </row>
    <row r="142" spans="1:11" s="58" customFormat="1" ht="13.5" customHeight="1" x14ac:dyDescent="0.2">
      <c r="A142" s="56"/>
      <c r="B142" s="45"/>
      <c r="C142" s="46"/>
      <c r="D142" s="47"/>
      <c r="E142" s="48"/>
      <c r="F142" s="46"/>
      <c r="G142" s="59"/>
      <c r="H142" s="49"/>
      <c r="I142" s="40" t="str">
        <f t="shared" ca="1" si="1"/>
        <v xml:space="preserve"> - </v>
      </c>
      <c r="J142" s="41"/>
      <c r="K142" s="57"/>
    </row>
    <row r="143" spans="1:11" s="58" customFormat="1" ht="12.75" x14ac:dyDescent="0.2">
      <c r="A143" s="56"/>
      <c r="B143" s="45"/>
      <c r="C143" s="46"/>
      <c r="D143" s="47"/>
      <c r="E143" s="48"/>
      <c r="F143" s="46"/>
      <c r="G143" s="59"/>
      <c r="H143" s="49"/>
      <c r="I143" s="40" t="str">
        <f t="shared" ca="1" si="1"/>
        <v xml:space="preserve"> - </v>
      </c>
      <c r="J143" s="41"/>
      <c r="K143" s="57"/>
    </row>
    <row r="144" spans="1:11" s="58" customFormat="1" ht="12.75" x14ac:dyDescent="0.2">
      <c r="A144" s="56"/>
      <c r="B144" s="45"/>
      <c r="C144" s="46"/>
      <c r="D144" s="47"/>
      <c r="E144" s="48"/>
      <c r="F144" s="46"/>
      <c r="G144" s="59"/>
      <c r="H144" s="49"/>
      <c r="I144" s="40" t="str">
        <f t="shared" ca="1" si="1"/>
        <v xml:space="preserve"> - </v>
      </c>
      <c r="J144" s="41"/>
      <c r="K144" s="57"/>
    </row>
    <row r="145" spans="1:14" s="58" customFormat="1" ht="12.75" x14ac:dyDescent="0.2">
      <c r="A145" s="56"/>
      <c r="B145" s="45"/>
      <c r="C145" s="46"/>
      <c r="D145" s="47"/>
      <c r="E145" s="48"/>
      <c r="F145" s="46"/>
      <c r="G145" s="59"/>
      <c r="H145" s="49"/>
      <c r="I145" s="40" t="str">
        <f t="shared" ca="1" si="1"/>
        <v xml:space="preserve"> - </v>
      </c>
      <c r="J145" s="41"/>
      <c r="K145" s="57"/>
    </row>
    <row r="146" spans="1:14" s="58" customFormat="1" ht="12.75" x14ac:dyDescent="0.2">
      <c r="A146" s="56"/>
      <c r="B146" s="45"/>
      <c r="C146" s="46"/>
      <c r="D146" s="47"/>
      <c r="E146" s="48"/>
      <c r="F146" s="46"/>
      <c r="G146" s="59"/>
      <c r="H146" s="49"/>
      <c r="I146" s="40" t="str">
        <f t="shared" ca="1" si="1"/>
        <v xml:space="preserve"> - </v>
      </c>
      <c r="J146" s="41"/>
      <c r="K146" s="57"/>
    </row>
    <row r="147" spans="1:14" s="58" customFormat="1" ht="12.75" x14ac:dyDescent="0.2">
      <c r="A147" s="56"/>
      <c r="B147" s="45"/>
      <c r="C147" s="46"/>
      <c r="D147" s="47"/>
      <c r="E147" s="48"/>
      <c r="F147" s="46"/>
      <c r="G147" s="59"/>
      <c r="H147" s="49"/>
      <c r="I147" s="40" t="str">
        <f t="shared" ca="1" si="1"/>
        <v xml:space="preserve"> - </v>
      </c>
      <c r="J147" s="41"/>
      <c r="K147" s="57"/>
    </row>
    <row r="148" spans="1:14" s="58" customFormat="1" ht="12.75" x14ac:dyDescent="0.2">
      <c r="A148" s="56"/>
      <c r="B148" s="45"/>
      <c r="C148" s="46"/>
      <c r="D148" s="47"/>
      <c r="E148" s="48"/>
      <c r="F148" s="46"/>
      <c r="G148" s="59"/>
      <c r="H148" s="49"/>
      <c r="I148" s="40" t="str">
        <f t="shared" ca="1" si="1"/>
        <v xml:space="preserve"> - </v>
      </c>
      <c r="J148" s="41"/>
      <c r="K148" s="57"/>
    </row>
    <row r="149" spans="1:14" s="58" customFormat="1" ht="12.75" x14ac:dyDescent="0.2">
      <c r="A149" s="56"/>
      <c r="B149" s="45"/>
      <c r="C149" s="46"/>
      <c r="D149" s="47"/>
      <c r="E149" s="48"/>
      <c r="F149" s="46"/>
      <c r="G149" s="59"/>
      <c r="H149" s="49"/>
      <c r="I149" s="40" t="str">
        <f t="shared" ca="1" si="1"/>
        <v xml:space="preserve"> - </v>
      </c>
      <c r="J149" s="41"/>
      <c r="K149" s="57"/>
    </row>
    <row r="150" spans="1:14" s="58" customFormat="1" ht="12.75" x14ac:dyDescent="0.2">
      <c r="A150" s="56"/>
      <c r="B150" s="45"/>
      <c r="C150" s="46"/>
      <c r="D150" s="47"/>
      <c r="E150" s="48"/>
      <c r="F150" s="46"/>
      <c r="G150" s="59"/>
      <c r="H150" s="49"/>
      <c r="I150" s="40" t="str">
        <f t="shared" ca="1" si="1"/>
        <v xml:space="preserve"> - </v>
      </c>
      <c r="J150" s="41"/>
      <c r="K150" s="57"/>
    </row>
    <row r="151" spans="1:14" s="58" customFormat="1" ht="12.75" x14ac:dyDescent="0.2">
      <c r="A151" s="56"/>
      <c r="B151" s="45"/>
      <c r="C151" s="46"/>
      <c r="D151" s="47"/>
      <c r="E151" s="48"/>
      <c r="F151" s="46"/>
      <c r="G151" s="59"/>
      <c r="H151" s="49"/>
      <c r="I151" s="40" t="str">
        <f t="shared" ca="1" si="1"/>
        <v xml:space="preserve"> - </v>
      </c>
      <c r="J151" s="41"/>
      <c r="K151" s="57"/>
    </row>
    <row r="152" spans="1:14" s="58" customFormat="1" ht="12.75" x14ac:dyDescent="0.2">
      <c r="A152" s="56"/>
      <c r="B152" s="45"/>
      <c r="C152" s="46"/>
      <c r="D152" s="47"/>
      <c r="E152" s="48"/>
      <c r="F152" s="46"/>
      <c r="G152" s="59"/>
      <c r="H152" s="49"/>
      <c r="I152" s="40" t="str">
        <f t="shared" ca="1" si="1"/>
        <v xml:space="preserve"> - </v>
      </c>
      <c r="J152" s="41"/>
      <c r="K152" s="57"/>
    </row>
    <row r="153" spans="1:14" s="58" customFormat="1" ht="12.75" x14ac:dyDescent="0.2">
      <c r="A153" s="56"/>
      <c r="B153" s="45"/>
      <c r="C153" s="46"/>
      <c r="D153" s="47"/>
      <c r="E153" s="48"/>
      <c r="F153" s="46"/>
      <c r="G153" s="59"/>
      <c r="H153" s="49"/>
      <c r="I153" s="40" t="str">
        <f t="shared" ref="I153:I216" ca="1" si="2">IF(AND(ISBLANK(G153),ISBLANK(H153))," - ",OFFSET(I153,-1,0,1,1)+H153-G153)</f>
        <v xml:space="preserve"> - </v>
      </c>
      <c r="J153" s="41"/>
      <c r="K153" s="57"/>
    </row>
    <row r="154" spans="1:14" s="58" customFormat="1" ht="12.75" x14ac:dyDescent="0.2">
      <c r="A154" s="56"/>
      <c r="B154" s="45"/>
      <c r="C154" s="46"/>
      <c r="D154" s="47"/>
      <c r="E154" s="48"/>
      <c r="F154" s="46"/>
      <c r="G154" s="59"/>
      <c r="H154" s="49"/>
      <c r="I154" s="40" t="str">
        <f t="shared" ca="1" si="2"/>
        <v xml:space="preserve"> - </v>
      </c>
      <c r="J154" s="41"/>
      <c r="K154" s="57"/>
    </row>
    <row r="155" spans="1:14" s="58" customFormat="1" ht="12.75" x14ac:dyDescent="0.2">
      <c r="A155" s="56"/>
      <c r="B155" s="45"/>
      <c r="C155" s="46"/>
      <c r="D155" s="47"/>
      <c r="E155" s="48"/>
      <c r="F155" s="46"/>
      <c r="G155" s="59"/>
      <c r="H155" s="49"/>
      <c r="I155" s="40" t="str">
        <f t="shared" ca="1" si="2"/>
        <v xml:space="preserve"> - </v>
      </c>
      <c r="J155" s="41"/>
      <c r="K155" s="57"/>
    </row>
    <row r="156" spans="1:14" s="58" customFormat="1" ht="12.75" x14ac:dyDescent="0.2">
      <c r="A156" s="56"/>
      <c r="B156" s="45"/>
      <c r="C156" s="46"/>
      <c r="D156" s="47"/>
      <c r="E156" s="48"/>
      <c r="F156" s="46"/>
      <c r="G156" s="59"/>
      <c r="H156" s="49"/>
      <c r="I156" s="40" t="str">
        <f t="shared" ca="1" si="2"/>
        <v xml:space="preserve"> - </v>
      </c>
      <c r="J156" s="41"/>
      <c r="K156" s="57"/>
    </row>
    <row r="157" spans="1:14" s="58" customFormat="1" ht="12.75" x14ac:dyDescent="0.2">
      <c r="A157" s="56"/>
      <c r="B157" s="45"/>
      <c r="C157" s="46"/>
      <c r="D157" s="47"/>
      <c r="E157" s="48"/>
      <c r="F157" s="46"/>
      <c r="G157" s="59"/>
      <c r="H157" s="49"/>
      <c r="I157" s="40" t="str">
        <f t="shared" ca="1" si="2"/>
        <v xml:space="preserve"> - </v>
      </c>
      <c r="J157" s="41"/>
      <c r="K157" s="57"/>
    </row>
    <row r="158" spans="1:14" s="58" customFormat="1" ht="12.75" x14ac:dyDescent="0.2">
      <c r="A158" s="56"/>
      <c r="B158" s="45"/>
      <c r="C158" s="46"/>
      <c r="D158" s="47"/>
      <c r="E158" s="48"/>
      <c r="F158" s="46"/>
      <c r="G158" s="59"/>
      <c r="H158" s="49"/>
      <c r="I158" s="40" t="str">
        <f t="shared" ca="1" si="2"/>
        <v xml:space="preserve"> - </v>
      </c>
      <c r="J158" s="41"/>
      <c r="K158" s="57"/>
    </row>
    <row r="159" spans="1:14" ht="12.75" x14ac:dyDescent="0.2">
      <c r="A159" s="56"/>
      <c r="B159" s="45"/>
      <c r="C159" s="46"/>
      <c r="D159" s="47"/>
      <c r="E159" s="48"/>
      <c r="F159" s="46"/>
      <c r="G159" s="59"/>
      <c r="H159" s="49"/>
      <c r="I159" s="40" t="str">
        <f t="shared" ca="1" si="2"/>
        <v xml:space="preserve"> - </v>
      </c>
      <c r="J159" s="41"/>
      <c r="N159" s="8"/>
    </row>
    <row r="160" spans="1:14" ht="12.75" x14ac:dyDescent="0.2">
      <c r="A160" s="56"/>
      <c r="B160" s="45"/>
      <c r="C160" s="46"/>
      <c r="D160" s="47"/>
      <c r="E160" s="48"/>
      <c r="F160" s="46"/>
      <c r="G160" s="59"/>
      <c r="H160" s="49"/>
      <c r="I160" s="40" t="str">
        <f t="shared" ca="1" si="2"/>
        <v xml:space="preserve"> - </v>
      </c>
      <c r="J160" s="41"/>
      <c r="N160" s="8"/>
    </row>
    <row r="161" spans="1:14" ht="12.75" x14ac:dyDescent="0.2">
      <c r="A161" s="56"/>
      <c r="B161" s="45"/>
      <c r="C161" s="46"/>
      <c r="D161" s="47"/>
      <c r="E161" s="48"/>
      <c r="F161" s="46"/>
      <c r="G161" s="59"/>
      <c r="H161" s="49"/>
      <c r="I161" s="40" t="str">
        <f t="shared" ca="1" si="2"/>
        <v xml:space="preserve"> - </v>
      </c>
      <c r="J161" s="41"/>
      <c r="N161" s="8"/>
    </row>
    <row r="162" spans="1:14" ht="12.75" x14ac:dyDescent="0.2">
      <c r="A162" s="56"/>
      <c r="B162" s="45"/>
      <c r="C162" s="46"/>
      <c r="D162" s="47"/>
      <c r="E162" s="48"/>
      <c r="F162" s="46"/>
      <c r="G162" s="59"/>
      <c r="H162" s="49"/>
      <c r="I162" s="40" t="str">
        <f t="shared" ca="1" si="2"/>
        <v xml:space="preserve"> - </v>
      </c>
      <c r="J162" s="41"/>
      <c r="N162" s="8"/>
    </row>
    <row r="163" spans="1:14" ht="12.75" x14ac:dyDescent="0.2">
      <c r="A163" s="56"/>
      <c r="B163" s="45"/>
      <c r="C163" s="46"/>
      <c r="D163" s="47"/>
      <c r="E163" s="48"/>
      <c r="F163" s="46"/>
      <c r="G163" s="59"/>
      <c r="H163" s="49"/>
      <c r="I163" s="40" t="str">
        <f t="shared" ca="1" si="2"/>
        <v xml:space="preserve"> - </v>
      </c>
      <c r="J163" s="41"/>
      <c r="N163" s="8"/>
    </row>
    <row r="164" spans="1:14" ht="12.75" x14ac:dyDescent="0.2">
      <c r="A164" s="56"/>
      <c r="B164" s="45"/>
      <c r="C164" s="46"/>
      <c r="D164" s="47"/>
      <c r="E164" s="48"/>
      <c r="F164" s="46"/>
      <c r="G164" s="59"/>
      <c r="H164" s="49"/>
      <c r="I164" s="40" t="str">
        <f t="shared" ca="1" si="2"/>
        <v xml:space="preserve"> - </v>
      </c>
      <c r="J164" s="41"/>
      <c r="N164" s="8"/>
    </row>
    <row r="165" spans="1:14" ht="12.75" x14ac:dyDescent="0.2">
      <c r="A165" s="69"/>
      <c r="B165" s="45"/>
      <c r="C165" s="46"/>
      <c r="D165" s="47"/>
      <c r="E165" s="48"/>
      <c r="F165" s="46"/>
      <c r="G165" s="59"/>
      <c r="H165" s="70"/>
      <c r="I165" s="40" t="str">
        <f t="shared" ca="1" si="2"/>
        <v xml:space="preserve"> - </v>
      </c>
      <c r="J165" s="41"/>
      <c r="N165" s="8"/>
    </row>
    <row r="166" spans="1:14" ht="12.75" x14ac:dyDescent="0.2">
      <c r="A166" s="69"/>
      <c r="B166" s="45"/>
      <c r="C166" s="46"/>
      <c r="D166" s="47"/>
      <c r="E166" s="48"/>
      <c r="F166" s="46"/>
      <c r="G166" s="59"/>
      <c r="H166" s="49"/>
      <c r="I166" s="40" t="str">
        <f t="shared" ca="1" si="2"/>
        <v xml:space="preserve"> - </v>
      </c>
      <c r="J166" s="41"/>
      <c r="N166" s="8"/>
    </row>
    <row r="167" spans="1:14" ht="12.75" x14ac:dyDescent="0.2">
      <c r="A167" s="69"/>
      <c r="B167" s="45"/>
      <c r="C167" s="46"/>
      <c r="D167" s="47"/>
      <c r="E167" s="48"/>
      <c r="F167" s="46"/>
      <c r="G167" s="59"/>
      <c r="H167" s="70"/>
      <c r="I167" s="40" t="str">
        <f t="shared" ca="1" si="2"/>
        <v xml:space="preserve"> - </v>
      </c>
      <c r="J167" s="41"/>
      <c r="N167" s="8"/>
    </row>
    <row r="168" spans="1:14" ht="12.75" x14ac:dyDescent="0.2">
      <c r="A168" s="69"/>
      <c r="B168" s="45"/>
      <c r="C168" s="46"/>
      <c r="D168" s="47"/>
      <c r="E168" s="48"/>
      <c r="F168" s="46"/>
      <c r="G168" s="59"/>
      <c r="H168" s="70"/>
      <c r="I168" s="40" t="str">
        <f t="shared" ca="1" si="2"/>
        <v xml:space="preserve"> - </v>
      </c>
      <c r="J168" s="41"/>
      <c r="N168" s="8"/>
    </row>
    <row r="169" spans="1:14" ht="12.75" x14ac:dyDescent="0.2">
      <c r="A169" s="69"/>
      <c r="B169" s="45"/>
      <c r="C169" s="46"/>
      <c r="D169" s="47"/>
      <c r="E169" s="48"/>
      <c r="F169" s="46"/>
      <c r="G169" s="59"/>
      <c r="H169" s="70"/>
      <c r="I169" s="40" t="str">
        <f t="shared" ca="1" si="2"/>
        <v xml:space="preserve"> - </v>
      </c>
      <c r="J169" s="41"/>
      <c r="N169" s="8"/>
    </row>
    <row r="170" spans="1:14" ht="12.75" x14ac:dyDescent="0.2">
      <c r="A170" s="69"/>
      <c r="B170" s="45"/>
      <c r="C170" s="46"/>
      <c r="D170" s="47"/>
      <c r="E170" s="48"/>
      <c r="F170" s="46"/>
      <c r="G170" s="59"/>
      <c r="H170" s="70"/>
      <c r="I170" s="40" t="str">
        <f t="shared" ca="1" si="2"/>
        <v xml:space="preserve"> - </v>
      </c>
      <c r="J170" s="41"/>
      <c r="N170" s="8"/>
    </row>
    <row r="171" spans="1:14" ht="12.75" x14ac:dyDescent="0.2">
      <c r="A171" s="69"/>
      <c r="B171" s="45"/>
      <c r="C171" s="46"/>
      <c r="D171" s="47"/>
      <c r="E171" s="48"/>
      <c r="F171" s="46"/>
      <c r="G171" s="59"/>
      <c r="H171" s="70"/>
      <c r="I171" s="40" t="str">
        <f t="shared" ca="1" si="2"/>
        <v xml:space="preserve"> - </v>
      </c>
      <c r="J171" s="41"/>
      <c r="N171" s="8"/>
    </row>
    <row r="172" spans="1:14" ht="12.75" x14ac:dyDescent="0.2">
      <c r="A172" s="69"/>
      <c r="B172" s="45"/>
      <c r="C172" s="46"/>
      <c r="D172" s="47"/>
      <c r="E172" s="48"/>
      <c r="F172" s="46"/>
      <c r="G172" s="59"/>
      <c r="H172" s="70"/>
      <c r="I172" s="40" t="str">
        <f t="shared" ca="1" si="2"/>
        <v xml:space="preserve"> - </v>
      </c>
      <c r="J172" s="41"/>
      <c r="N172" s="8"/>
    </row>
    <row r="173" spans="1:14" ht="12.75" x14ac:dyDescent="0.2">
      <c r="A173" s="69"/>
      <c r="B173" s="45"/>
      <c r="C173" s="46"/>
      <c r="D173" s="47"/>
      <c r="E173" s="48"/>
      <c r="F173" s="46"/>
      <c r="G173" s="59"/>
      <c r="H173" s="70"/>
      <c r="I173" s="40" t="str">
        <f t="shared" ca="1" si="2"/>
        <v xml:space="preserve"> - </v>
      </c>
      <c r="J173" s="41"/>
      <c r="N173" s="8"/>
    </row>
    <row r="174" spans="1:14" ht="12.75" x14ac:dyDescent="0.2">
      <c r="A174" s="69"/>
      <c r="B174" s="45"/>
      <c r="C174" s="46"/>
      <c r="D174" s="47"/>
      <c r="E174" s="48"/>
      <c r="F174" s="46"/>
      <c r="G174" s="59"/>
      <c r="H174" s="70"/>
      <c r="I174" s="40" t="str">
        <f t="shared" ca="1" si="2"/>
        <v xml:space="preserve"> - </v>
      </c>
      <c r="J174" s="41"/>
      <c r="N174" s="8"/>
    </row>
    <row r="175" spans="1:14" ht="12.75" x14ac:dyDescent="0.2">
      <c r="A175" s="35"/>
      <c r="B175" s="45"/>
      <c r="C175" s="46"/>
      <c r="D175" s="47"/>
      <c r="E175" s="48"/>
      <c r="F175" s="46"/>
      <c r="G175" s="59"/>
      <c r="H175" s="49"/>
      <c r="I175" s="40" t="str">
        <f t="shared" ca="1" si="2"/>
        <v xml:space="preserve"> - </v>
      </c>
      <c r="J175" s="41"/>
      <c r="L175" s="9"/>
      <c r="N175" s="8"/>
    </row>
    <row r="176" spans="1:14" ht="12.75" x14ac:dyDescent="0.2">
      <c r="A176" s="60"/>
      <c r="B176" s="45"/>
      <c r="C176" s="46"/>
      <c r="D176" s="47"/>
      <c r="E176" s="48"/>
      <c r="F176" s="46"/>
      <c r="G176" s="59"/>
      <c r="H176" s="49"/>
      <c r="I176" s="40" t="str">
        <f t="shared" ca="1" si="2"/>
        <v xml:space="preserve"> - </v>
      </c>
      <c r="J176" s="41"/>
      <c r="L176" s="9"/>
      <c r="N176" s="8"/>
    </row>
    <row r="177" spans="1:14" ht="12.75" x14ac:dyDescent="0.2">
      <c r="A177" s="60"/>
      <c r="B177" s="45"/>
      <c r="C177" s="46"/>
      <c r="D177" s="47"/>
      <c r="E177" s="48"/>
      <c r="F177" s="46"/>
      <c r="G177" s="59"/>
      <c r="H177" s="49"/>
      <c r="I177" s="40" t="str">
        <f t="shared" ca="1" si="2"/>
        <v xml:space="preserve"> - </v>
      </c>
      <c r="J177" s="41"/>
      <c r="L177" s="9"/>
      <c r="N177" s="8"/>
    </row>
    <row r="178" spans="1:14" s="23" customFormat="1" ht="12.75" x14ac:dyDescent="0.2">
      <c r="A178" s="71"/>
      <c r="B178" s="72"/>
      <c r="C178" s="73"/>
      <c r="D178" s="74"/>
      <c r="E178" s="74"/>
      <c r="F178" s="73"/>
      <c r="G178" s="75"/>
      <c r="H178" s="59"/>
      <c r="I178" s="40" t="str">
        <f t="shared" ca="1" si="2"/>
        <v xml:space="preserve"> - </v>
      </c>
      <c r="J178" s="54"/>
      <c r="K178" s="25"/>
      <c r="N178" s="44"/>
    </row>
    <row r="179" spans="1:14" s="23" customFormat="1" ht="12.75" x14ac:dyDescent="0.2">
      <c r="A179" s="35"/>
      <c r="B179" s="45"/>
      <c r="C179" s="46"/>
      <c r="D179" s="47"/>
      <c r="E179" s="55"/>
      <c r="F179" s="46"/>
      <c r="G179" s="59"/>
      <c r="H179" s="49"/>
      <c r="I179" s="40" t="str">
        <f t="shared" ca="1" si="2"/>
        <v xml:space="preserve"> - </v>
      </c>
      <c r="J179" s="54"/>
      <c r="K179" s="25"/>
      <c r="N179" s="44"/>
    </row>
    <row r="180" spans="1:14" s="23" customFormat="1" ht="12.75" x14ac:dyDescent="0.2">
      <c r="A180" s="35"/>
      <c r="B180" s="45"/>
      <c r="C180" s="46"/>
      <c r="D180" s="47"/>
      <c r="E180" s="55"/>
      <c r="F180" s="46"/>
      <c r="G180" s="59"/>
      <c r="H180" s="49"/>
      <c r="I180" s="40" t="str">
        <f t="shared" ca="1" si="2"/>
        <v xml:space="preserve"> - </v>
      </c>
      <c r="J180" s="54"/>
      <c r="K180" s="25"/>
      <c r="N180" s="44"/>
    </row>
    <row r="181" spans="1:14" s="23" customFormat="1" ht="12.75" x14ac:dyDescent="0.2">
      <c r="A181" s="60"/>
      <c r="B181" s="45"/>
      <c r="C181" s="46"/>
      <c r="D181" s="47"/>
      <c r="E181" s="55"/>
      <c r="F181" s="46"/>
      <c r="G181" s="59"/>
      <c r="H181" s="49"/>
      <c r="I181" s="40" t="str">
        <f t="shared" ca="1" si="2"/>
        <v xml:space="preserve"> - </v>
      </c>
      <c r="J181" s="54"/>
      <c r="K181" s="25"/>
      <c r="N181" s="44"/>
    </row>
    <row r="182" spans="1:14" ht="12.75" x14ac:dyDescent="0.2">
      <c r="A182" s="35"/>
      <c r="B182" s="35"/>
      <c r="C182" s="51"/>
      <c r="D182" s="52"/>
      <c r="E182" s="38"/>
      <c r="F182" s="36"/>
      <c r="G182" s="39"/>
      <c r="H182" s="39"/>
      <c r="I182" s="40" t="str">
        <f t="shared" ca="1" si="2"/>
        <v xml:space="preserve"> - </v>
      </c>
      <c r="J182" s="41"/>
      <c r="L182" s="9"/>
      <c r="N182" s="8"/>
    </row>
    <row r="183" spans="1:14" ht="12.75" x14ac:dyDescent="0.2">
      <c r="A183" s="35"/>
      <c r="B183" s="35"/>
      <c r="C183" s="51"/>
      <c r="D183" s="37"/>
      <c r="E183" s="38"/>
      <c r="F183" s="36"/>
      <c r="G183" s="39"/>
      <c r="H183" s="39"/>
      <c r="I183" s="40" t="str">
        <f t="shared" ca="1" si="2"/>
        <v xml:space="preserve"> - </v>
      </c>
      <c r="J183" s="41"/>
      <c r="L183" s="9"/>
      <c r="N183" s="8"/>
    </row>
    <row r="184" spans="1:14" ht="12.75" x14ac:dyDescent="0.2">
      <c r="A184" s="35"/>
      <c r="B184" s="35"/>
      <c r="C184" s="36"/>
      <c r="D184" s="37"/>
      <c r="E184" s="38"/>
      <c r="F184" s="36"/>
      <c r="G184" s="39"/>
      <c r="H184" s="39"/>
      <c r="I184" s="40" t="str">
        <f t="shared" ca="1" si="2"/>
        <v xml:space="preserve"> - </v>
      </c>
      <c r="J184" s="41"/>
      <c r="L184" s="9"/>
      <c r="N184" s="8"/>
    </row>
    <row r="185" spans="1:14" ht="12.75" x14ac:dyDescent="0.2">
      <c r="A185" s="35"/>
      <c r="B185" s="45"/>
      <c r="C185" s="46"/>
      <c r="D185" s="47"/>
      <c r="E185" s="48"/>
      <c r="F185" s="46"/>
      <c r="G185" s="59"/>
      <c r="H185" s="49"/>
      <c r="I185" s="40" t="str">
        <f t="shared" ca="1" si="2"/>
        <v xml:space="preserve"> - </v>
      </c>
      <c r="J185" s="41"/>
      <c r="L185" s="9"/>
      <c r="N185" s="8"/>
    </row>
    <row r="186" spans="1:14" ht="12.75" x14ac:dyDescent="0.2">
      <c r="A186" s="35"/>
      <c r="B186" s="45"/>
      <c r="C186" s="36"/>
      <c r="D186" s="47"/>
      <c r="E186" s="48"/>
      <c r="F186" s="46"/>
      <c r="G186" s="59"/>
      <c r="H186" s="39"/>
      <c r="I186" s="40" t="str">
        <f t="shared" ca="1" si="2"/>
        <v xml:space="preserve"> - </v>
      </c>
      <c r="J186" s="41"/>
      <c r="L186" s="9"/>
      <c r="N186" s="8"/>
    </row>
    <row r="187" spans="1:14" ht="12.75" x14ac:dyDescent="0.2">
      <c r="A187" s="35"/>
      <c r="B187" s="35"/>
      <c r="C187" s="36"/>
      <c r="D187" s="37"/>
      <c r="E187" s="38"/>
      <c r="F187" s="36"/>
      <c r="G187" s="39"/>
      <c r="H187" s="39"/>
      <c r="I187" s="40" t="str">
        <f t="shared" ca="1" si="2"/>
        <v xml:space="preserve"> - </v>
      </c>
      <c r="J187" s="41"/>
      <c r="N187" s="8"/>
    </row>
    <row r="188" spans="1:14" ht="12.75" x14ac:dyDescent="0.2">
      <c r="A188" s="35"/>
      <c r="B188" s="35"/>
      <c r="C188" s="36"/>
      <c r="D188" s="37"/>
      <c r="E188" s="38"/>
      <c r="F188" s="36"/>
      <c r="G188" s="39"/>
      <c r="H188" s="39"/>
      <c r="I188" s="40" t="str">
        <f t="shared" ca="1" si="2"/>
        <v xml:space="preserve"> - </v>
      </c>
      <c r="J188" s="41"/>
      <c r="N188" s="8"/>
    </row>
    <row r="189" spans="1:14" ht="12.75" x14ac:dyDescent="0.2">
      <c r="A189" s="35"/>
      <c r="B189" s="35"/>
      <c r="C189" s="36"/>
      <c r="D189" s="37"/>
      <c r="E189" s="38"/>
      <c r="F189" s="36"/>
      <c r="G189" s="39"/>
      <c r="H189" s="39"/>
      <c r="I189" s="40" t="str">
        <f t="shared" ca="1" si="2"/>
        <v xml:space="preserve"> - </v>
      </c>
      <c r="J189" s="41"/>
      <c r="N189" s="8"/>
    </row>
    <row r="190" spans="1:14" ht="12.75" x14ac:dyDescent="0.2">
      <c r="A190" s="35"/>
      <c r="B190" s="35"/>
      <c r="C190" s="51"/>
      <c r="D190" s="52"/>
      <c r="E190" s="38"/>
      <c r="F190" s="36"/>
      <c r="G190" s="39"/>
      <c r="H190" s="39"/>
      <c r="I190" s="40" t="str">
        <f t="shared" ca="1" si="2"/>
        <v xml:space="preserve"> - </v>
      </c>
      <c r="J190" s="41"/>
      <c r="N190" s="8"/>
    </row>
    <row r="191" spans="1:14" ht="12.75" x14ac:dyDescent="0.2">
      <c r="A191" s="35"/>
      <c r="B191" s="45"/>
      <c r="C191" s="46"/>
      <c r="D191" s="47"/>
      <c r="E191" s="48"/>
      <c r="F191" s="46"/>
      <c r="G191" s="59"/>
      <c r="H191" s="49"/>
      <c r="I191" s="40" t="str">
        <f t="shared" ca="1" si="2"/>
        <v xml:space="preserve"> - </v>
      </c>
      <c r="J191" s="41"/>
      <c r="N191" s="8"/>
    </row>
    <row r="192" spans="1:14" ht="12.75" x14ac:dyDescent="0.2">
      <c r="A192" s="35"/>
      <c r="B192" s="45"/>
      <c r="C192" s="46"/>
      <c r="D192" s="47"/>
      <c r="E192" s="48"/>
      <c r="F192" s="46"/>
      <c r="G192" s="59"/>
      <c r="H192" s="49"/>
      <c r="I192" s="40" t="str">
        <f t="shared" ca="1" si="2"/>
        <v xml:space="preserve"> - </v>
      </c>
      <c r="J192" s="41"/>
      <c r="N192" s="8"/>
    </row>
    <row r="193" spans="1:14" ht="12.75" x14ac:dyDescent="0.2">
      <c r="A193" s="35"/>
      <c r="B193" s="45"/>
      <c r="C193" s="46"/>
      <c r="D193" s="47"/>
      <c r="E193" s="48"/>
      <c r="F193" s="46"/>
      <c r="G193" s="59"/>
      <c r="H193" s="49"/>
      <c r="I193" s="40" t="str">
        <f t="shared" ca="1" si="2"/>
        <v xml:space="preserve"> - </v>
      </c>
      <c r="J193" s="41"/>
      <c r="N193" s="8"/>
    </row>
    <row r="194" spans="1:14" ht="12.75" x14ac:dyDescent="0.2">
      <c r="A194" s="35"/>
      <c r="B194" s="45"/>
      <c r="C194" s="46"/>
      <c r="D194" s="37"/>
      <c r="E194" s="38"/>
      <c r="F194" s="36"/>
      <c r="G194" s="39"/>
      <c r="H194" s="49"/>
      <c r="I194" s="40" t="str">
        <f t="shared" ca="1" si="2"/>
        <v xml:space="preserve"> - </v>
      </c>
      <c r="J194" s="54"/>
      <c r="N194" s="8"/>
    </row>
    <row r="195" spans="1:14" ht="12.75" x14ac:dyDescent="0.2">
      <c r="A195" s="35"/>
      <c r="B195" s="45"/>
      <c r="C195" s="46"/>
      <c r="D195" s="37"/>
      <c r="E195" s="38"/>
      <c r="F195" s="36"/>
      <c r="G195" s="39"/>
      <c r="H195" s="49"/>
      <c r="I195" s="40" t="str">
        <f t="shared" ca="1" si="2"/>
        <v xml:space="preserve"> - </v>
      </c>
      <c r="J195" s="54"/>
      <c r="N195" s="8"/>
    </row>
    <row r="196" spans="1:14" ht="12.75" x14ac:dyDescent="0.2">
      <c r="A196" s="35"/>
      <c r="B196" s="45"/>
      <c r="C196" s="46"/>
      <c r="D196" s="47"/>
      <c r="E196" s="48"/>
      <c r="F196" s="46"/>
      <c r="G196" s="59"/>
      <c r="H196" s="49"/>
      <c r="I196" s="40" t="str">
        <f t="shared" ca="1" si="2"/>
        <v xml:space="preserve"> - </v>
      </c>
      <c r="J196" s="41"/>
      <c r="N196" s="8"/>
    </row>
    <row r="197" spans="1:14" ht="12.75" x14ac:dyDescent="0.2">
      <c r="A197" s="35"/>
      <c r="B197" s="45"/>
      <c r="C197" s="46"/>
      <c r="D197" s="47"/>
      <c r="E197" s="48"/>
      <c r="F197" s="46"/>
      <c r="G197" s="59"/>
      <c r="H197" s="49"/>
      <c r="I197" s="40" t="str">
        <f t="shared" ca="1" si="2"/>
        <v xml:space="preserve"> - </v>
      </c>
      <c r="J197" s="41"/>
      <c r="N197" s="8"/>
    </row>
    <row r="198" spans="1:14" ht="12.75" x14ac:dyDescent="0.2">
      <c r="A198" s="35"/>
      <c r="B198" s="45"/>
      <c r="C198" s="46"/>
      <c r="D198" s="47"/>
      <c r="E198" s="48"/>
      <c r="F198" s="46"/>
      <c r="G198" s="59"/>
      <c r="H198" s="49"/>
      <c r="I198" s="40" t="str">
        <f t="shared" ca="1" si="2"/>
        <v xml:space="preserve"> - </v>
      </c>
      <c r="J198" s="41"/>
      <c r="N198" s="8"/>
    </row>
    <row r="199" spans="1:14" ht="12.75" x14ac:dyDescent="0.2">
      <c r="A199" s="35"/>
      <c r="B199" s="45"/>
      <c r="C199" s="46"/>
      <c r="D199" s="47"/>
      <c r="E199" s="48"/>
      <c r="F199" s="46"/>
      <c r="G199" s="59"/>
      <c r="H199" s="49"/>
      <c r="I199" s="40" t="str">
        <f t="shared" ca="1" si="2"/>
        <v xml:space="preserve"> - </v>
      </c>
      <c r="J199" s="54"/>
      <c r="N199" s="8"/>
    </row>
    <row r="200" spans="1:14" ht="12.75" x14ac:dyDescent="0.2">
      <c r="A200" s="35"/>
      <c r="B200" s="45"/>
      <c r="C200" s="46"/>
      <c r="D200" s="47"/>
      <c r="E200" s="48"/>
      <c r="F200" s="46"/>
      <c r="G200" s="59"/>
      <c r="H200" s="49"/>
      <c r="I200" s="40" t="str">
        <f t="shared" ca="1" si="2"/>
        <v xml:space="preserve"> - </v>
      </c>
      <c r="J200" s="54"/>
      <c r="N200" s="8"/>
    </row>
    <row r="201" spans="1:14" ht="12.75" x14ac:dyDescent="0.2">
      <c r="A201" s="35"/>
      <c r="B201" s="45"/>
      <c r="C201" s="46"/>
      <c r="D201" s="47"/>
      <c r="E201" s="48"/>
      <c r="F201" s="46"/>
      <c r="G201" s="59"/>
      <c r="H201" s="49"/>
      <c r="I201" s="40" t="str">
        <f t="shared" ca="1" si="2"/>
        <v xml:space="preserve"> - </v>
      </c>
      <c r="J201" s="54"/>
      <c r="N201" s="8"/>
    </row>
    <row r="202" spans="1:14" ht="12.75" x14ac:dyDescent="0.2">
      <c r="A202" s="35"/>
      <c r="B202" s="45"/>
      <c r="C202" s="46"/>
      <c r="D202" s="47"/>
      <c r="E202" s="48"/>
      <c r="F202" s="46"/>
      <c r="G202" s="59"/>
      <c r="H202" s="49"/>
      <c r="I202" s="40" t="str">
        <f t="shared" ca="1" si="2"/>
        <v xml:space="preserve"> - </v>
      </c>
      <c r="J202" s="54"/>
      <c r="N202" s="8"/>
    </row>
    <row r="203" spans="1:14" ht="12.75" x14ac:dyDescent="0.2">
      <c r="A203" s="35"/>
      <c r="B203" s="45"/>
      <c r="C203" s="46"/>
      <c r="D203" s="47"/>
      <c r="E203" s="48"/>
      <c r="F203" s="46"/>
      <c r="G203" s="59"/>
      <c r="H203" s="49"/>
      <c r="I203" s="40" t="str">
        <f t="shared" ca="1" si="2"/>
        <v xml:space="preserve"> - </v>
      </c>
      <c r="J203" s="54"/>
      <c r="N203" s="8"/>
    </row>
    <row r="204" spans="1:14" ht="12.75" x14ac:dyDescent="0.2">
      <c r="A204" s="35"/>
      <c r="B204" s="45"/>
      <c r="C204" s="46"/>
      <c r="D204" s="47"/>
      <c r="E204" s="48"/>
      <c r="F204" s="46"/>
      <c r="G204" s="59"/>
      <c r="H204" s="49"/>
      <c r="I204" s="40" t="str">
        <f t="shared" ca="1" si="2"/>
        <v xml:space="preserve"> - </v>
      </c>
      <c r="J204" s="54"/>
      <c r="N204" s="8"/>
    </row>
    <row r="205" spans="1:14" ht="12.75" x14ac:dyDescent="0.2">
      <c r="A205" s="35"/>
      <c r="B205" s="45"/>
      <c r="C205" s="46"/>
      <c r="D205" s="47"/>
      <c r="E205" s="48"/>
      <c r="F205" s="46"/>
      <c r="G205" s="59"/>
      <c r="H205" s="49"/>
      <c r="I205" s="40" t="str">
        <f t="shared" ca="1" si="2"/>
        <v xml:space="preserve"> - </v>
      </c>
      <c r="J205" s="54"/>
      <c r="N205" s="8"/>
    </row>
    <row r="206" spans="1:14" ht="12.75" x14ac:dyDescent="0.2">
      <c r="A206" s="35"/>
      <c r="B206" s="45"/>
      <c r="C206" s="46"/>
      <c r="D206" s="47"/>
      <c r="E206" s="48"/>
      <c r="F206" s="46"/>
      <c r="G206" s="59"/>
      <c r="H206" s="49"/>
      <c r="I206" s="40" t="str">
        <f t="shared" ca="1" si="2"/>
        <v xml:space="preserve"> - </v>
      </c>
      <c r="J206" s="54"/>
      <c r="N206" s="8"/>
    </row>
    <row r="207" spans="1:14" ht="12.75" x14ac:dyDescent="0.2">
      <c r="A207" s="35"/>
      <c r="B207" s="45"/>
      <c r="C207" s="46"/>
      <c r="D207" s="47"/>
      <c r="E207" s="48"/>
      <c r="F207" s="46"/>
      <c r="G207" s="59"/>
      <c r="H207" s="49"/>
      <c r="I207" s="40" t="str">
        <f t="shared" ca="1" si="2"/>
        <v xml:space="preserve"> - </v>
      </c>
      <c r="J207" s="54"/>
      <c r="N207" s="8"/>
    </row>
    <row r="208" spans="1:14" ht="12.75" x14ac:dyDescent="0.2">
      <c r="A208" s="35"/>
      <c r="B208" s="45"/>
      <c r="C208" s="46"/>
      <c r="D208" s="47"/>
      <c r="E208" s="48"/>
      <c r="F208" s="46"/>
      <c r="G208" s="59"/>
      <c r="H208" s="49"/>
      <c r="I208" s="40" t="str">
        <f t="shared" ca="1" si="2"/>
        <v xml:space="preserve"> - </v>
      </c>
      <c r="J208" s="54"/>
      <c r="N208" s="8"/>
    </row>
    <row r="209" spans="1:14" ht="12.75" x14ac:dyDescent="0.2">
      <c r="A209" s="35"/>
      <c r="B209" s="45"/>
      <c r="C209" s="46"/>
      <c r="D209" s="47"/>
      <c r="E209" s="48"/>
      <c r="F209" s="46"/>
      <c r="G209" s="59"/>
      <c r="H209" s="49"/>
      <c r="I209" s="40" t="str">
        <f t="shared" ca="1" si="2"/>
        <v xml:space="preserve"> - </v>
      </c>
      <c r="J209" s="54"/>
      <c r="N209" s="8"/>
    </row>
    <row r="210" spans="1:14" ht="12.75" x14ac:dyDescent="0.2">
      <c r="A210" s="35"/>
      <c r="B210" s="45"/>
      <c r="C210" s="46"/>
      <c r="D210" s="47"/>
      <c r="E210" s="48"/>
      <c r="F210" s="46"/>
      <c r="G210" s="59"/>
      <c r="H210" s="49"/>
      <c r="I210" s="40" t="str">
        <f t="shared" ca="1" si="2"/>
        <v xml:space="preserve"> - </v>
      </c>
      <c r="J210" s="54"/>
      <c r="N210" s="8"/>
    </row>
    <row r="211" spans="1:14" ht="12.75" x14ac:dyDescent="0.2">
      <c r="A211" s="35"/>
      <c r="B211" s="45"/>
      <c r="C211" s="46"/>
      <c r="D211" s="47"/>
      <c r="E211" s="48"/>
      <c r="F211" s="46"/>
      <c r="G211" s="59"/>
      <c r="H211" s="49"/>
      <c r="I211" s="40" t="str">
        <f t="shared" ca="1" si="2"/>
        <v xml:space="preserve"> - </v>
      </c>
      <c r="J211" s="54"/>
      <c r="N211" s="8"/>
    </row>
    <row r="212" spans="1:14" ht="12.75" x14ac:dyDescent="0.2">
      <c r="A212" s="35"/>
      <c r="B212" s="45"/>
      <c r="C212" s="46"/>
      <c r="D212" s="47"/>
      <c r="E212" s="48"/>
      <c r="F212" s="46"/>
      <c r="G212" s="59"/>
      <c r="H212" s="49"/>
      <c r="I212" s="40" t="str">
        <f t="shared" ca="1" si="2"/>
        <v xml:space="preserve"> - </v>
      </c>
      <c r="J212" s="54"/>
      <c r="N212" s="8"/>
    </row>
    <row r="213" spans="1:14" ht="12.75" x14ac:dyDescent="0.2">
      <c r="A213" s="35"/>
      <c r="B213" s="45"/>
      <c r="C213" s="46"/>
      <c r="D213" s="47"/>
      <c r="E213" s="48"/>
      <c r="F213" s="46"/>
      <c r="G213" s="59"/>
      <c r="H213" s="49"/>
      <c r="I213" s="40" t="str">
        <f t="shared" ca="1" si="2"/>
        <v xml:space="preserve"> - </v>
      </c>
      <c r="J213" s="54"/>
      <c r="N213" s="8"/>
    </row>
    <row r="214" spans="1:14" ht="12.75" x14ac:dyDescent="0.2">
      <c r="A214" s="35"/>
      <c r="B214" s="45"/>
      <c r="C214" s="46"/>
      <c r="D214" s="47"/>
      <c r="E214" s="48"/>
      <c r="F214" s="46"/>
      <c r="G214" s="59"/>
      <c r="H214" s="49"/>
      <c r="I214" s="40" t="str">
        <f t="shared" ca="1" si="2"/>
        <v xml:space="preserve"> - </v>
      </c>
      <c r="J214" s="54"/>
      <c r="N214" s="8"/>
    </row>
    <row r="215" spans="1:14" ht="12.75" x14ac:dyDescent="0.2">
      <c r="A215" s="35"/>
      <c r="B215" s="45"/>
      <c r="C215" s="46"/>
      <c r="D215" s="47"/>
      <c r="E215" s="48"/>
      <c r="F215" s="46"/>
      <c r="G215" s="59"/>
      <c r="H215" s="49"/>
      <c r="I215" s="40" t="str">
        <f t="shared" ca="1" si="2"/>
        <v xml:space="preserve"> - </v>
      </c>
      <c r="J215" s="54"/>
      <c r="N215" s="8"/>
    </row>
    <row r="216" spans="1:14" ht="12.75" x14ac:dyDescent="0.2">
      <c r="A216" s="35"/>
      <c r="B216" s="45"/>
      <c r="C216" s="46"/>
      <c r="D216" s="47"/>
      <c r="E216" s="48"/>
      <c r="F216" s="46"/>
      <c r="G216" s="59"/>
      <c r="H216" s="49"/>
      <c r="I216" s="40" t="str">
        <f t="shared" ca="1" si="2"/>
        <v xml:space="preserve"> - </v>
      </c>
      <c r="J216" s="54"/>
      <c r="N216" s="8"/>
    </row>
    <row r="217" spans="1:14" ht="12.75" x14ac:dyDescent="0.2">
      <c r="A217" s="35"/>
      <c r="B217" s="45"/>
      <c r="C217" s="46"/>
      <c r="D217" s="47"/>
      <c r="E217" s="48"/>
      <c r="F217" s="46"/>
      <c r="G217" s="59"/>
      <c r="H217" s="49"/>
      <c r="I217" s="40" t="str">
        <f t="shared" ref="I217:I250" ca="1" si="3">IF(AND(ISBLANK(G217),ISBLANK(H217))," - ",OFFSET(I217,-1,0,1,1)+H217-G217)</f>
        <v xml:space="preserve"> - </v>
      </c>
      <c r="J217" s="54"/>
      <c r="N217" s="8"/>
    </row>
    <row r="218" spans="1:14" ht="12.75" x14ac:dyDescent="0.2">
      <c r="A218" s="35"/>
      <c r="B218" s="45"/>
      <c r="C218" s="46"/>
      <c r="D218" s="47"/>
      <c r="E218" s="48"/>
      <c r="F218" s="46"/>
      <c r="G218" s="59"/>
      <c r="H218" s="49"/>
      <c r="I218" s="40" t="str">
        <f t="shared" ca="1" si="3"/>
        <v xml:space="preserve"> - </v>
      </c>
      <c r="J218" s="54"/>
      <c r="N218" s="8"/>
    </row>
    <row r="219" spans="1:14" ht="12.75" x14ac:dyDescent="0.2">
      <c r="A219" s="35"/>
      <c r="B219" s="45"/>
      <c r="C219" s="46"/>
      <c r="D219" s="47"/>
      <c r="E219" s="48"/>
      <c r="F219" s="46"/>
      <c r="G219" s="59"/>
      <c r="H219" s="49"/>
      <c r="I219" s="40" t="str">
        <f t="shared" ca="1" si="3"/>
        <v xml:space="preserve"> - </v>
      </c>
      <c r="J219" s="54"/>
      <c r="N219" s="8"/>
    </row>
    <row r="220" spans="1:14" ht="12.75" x14ac:dyDescent="0.2">
      <c r="A220" s="35"/>
      <c r="B220" s="45"/>
      <c r="C220" s="46"/>
      <c r="D220" s="47"/>
      <c r="E220" s="48"/>
      <c r="F220" s="46"/>
      <c r="G220" s="59"/>
      <c r="H220" s="49"/>
      <c r="I220" s="40" t="str">
        <f t="shared" ca="1" si="3"/>
        <v xml:space="preserve"> - </v>
      </c>
      <c r="J220" s="54"/>
      <c r="N220" s="8"/>
    </row>
    <row r="221" spans="1:14" ht="12.75" x14ac:dyDescent="0.2">
      <c r="A221" s="35"/>
      <c r="B221" s="35"/>
      <c r="C221" s="46"/>
      <c r="D221" s="52"/>
      <c r="E221" s="76"/>
      <c r="F221" s="51"/>
      <c r="G221" s="77"/>
      <c r="H221" s="39"/>
      <c r="I221" s="40" t="str">
        <f t="shared" ca="1" si="3"/>
        <v xml:space="preserve"> - </v>
      </c>
      <c r="J221" s="54"/>
      <c r="N221" s="8"/>
    </row>
    <row r="222" spans="1:14" ht="12.75" x14ac:dyDescent="0.2">
      <c r="A222" s="35"/>
      <c r="B222" s="35"/>
      <c r="C222" s="46"/>
      <c r="D222" s="52"/>
      <c r="E222" s="76"/>
      <c r="F222" s="51"/>
      <c r="G222" s="77"/>
      <c r="H222" s="39"/>
      <c r="I222" s="40" t="str">
        <f t="shared" ca="1" si="3"/>
        <v xml:space="preserve"> - </v>
      </c>
      <c r="J222" s="54"/>
      <c r="N222" s="8"/>
    </row>
    <row r="223" spans="1:14" ht="12.75" x14ac:dyDescent="0.2">
      <c r="A223" s="35"/>
      <c r="B223" s="35"/>
      <c r="C223" s="46"/>
      <c r="D223" s="37"/>
      <c r="E223" s="76"/>
      <c r="F223" s="36"/>
      <c r="G223" s="77"/>
      <c r="H223" s="39"/>
      <c r="I223" s="40" t="str">
        <f t="shared" ca="1" si="3"/>
        <v xml:space="preserve"> - </v>
      </c>
      <c r="J223" s="54"/>
      <c r="N223" s="8"/>
    </row>
    <row r="224" spans="1:14" ht="12.75" x14ac:dyDescent="0.2">
      <c r="A224" s="35"/>
      <c r="B224" s="45"/>
      <c r="C224" s="46"/>
      <c r="D224" s="47"/>
      <c r="E224" s="55"/>
      <c r="F224" s="46"/>
      <c r="G224" s="78"/>
      <c r="H224" s="59"/>
      <c r="I224" s="40" t="str">
        <f t="shared" ca="1" si="3"/>
        <v xml:space="preserve"> - </v>
      </c>
      <c r="J224" s="54"/>
      <c r="N224" s="8"/>
    </row>
    <row r="225" spans="1:14" ht="12.75" x14ac:dyDescent="0.2">
      <c r="A225" s="35"/>
      <c r="B225" s="35"/>
      <c r="C225" s="46"/>
      <c r="D225" s="37"/>
      <c r="E225" s="38"/>
      <c r="F225" s="51"/>
      <c r="G225" s="39"/>
      <c r="H225" s="39"/>
      <c r="I225" s="40" t="str">
        <f t="shared" ca="1" si="3"/>
        <v xml:space="preserve"> - </v>
      </c>
      <c r="J225" s="54"/>
      <c r="N225" s="8"/>
    </row>
    <row r="226" spans="1:14" ht="12.75" x14ac:dyDescent="0.2">
      <c r="A226" s="35"/>
      <c r="B226" s="35"/>
      <c r="C226" s="46"/>
      <c r="D226" s="37"/>
      <c r="E226" s="38"/>
      <c r="F226" s="36"/>
      <c r="G226" s="39"/>
      <c r="H226" s="39"/>
      <c r="I226" s="40" t="str">
        <f t="shared" ca="1" si="3"/>
        <v xml:space="preserve"> - </v>
      </c>
      <c r="J226" s="54"/>
      <c r="N226" s="8"/>
    </row>
    <row r="227" spans="1:14" ht="12.75" x14ac:dyDescent="0.2">
      <c r="A227" s="35"/>
      <c r="B227" s="35"/>
      <c r="C227" s="46"/>
      <c r="D227" s="37"/>
      <c r="E227" s="38"/>
      <c r="F227" s="36"/>
      <c r="G227" s="39"/>
      <c r="H227" s="39"/>
      <c r="I227" s="40" t="str">
        <f t="shared" ca="1" si="3"/>
        <v xml:space="preserve"> - </v>
      </c>
      <c r="J227" s="54"/>
      <c r="N227" s="8"/>
    </row>
    <row r="228" spans="1:14" ht="12.75" x14ac:dyDescent="0.2">
      <c r="A228" s="35"/>
      <c r="B228" s="35"/>
      <c r="C228" s="46"/>
      <c r="D228" s="52"/>
      <c r="E228" s="38"/>
      <c r="F228" s="36"/>
      <c r="G228" s="77"/>
      <c r="H228" s="77"/>
      <c r="I228" s="40" t="str">
        <f t="shared" ca="1" si="3"/>
        <v xml:space="preserve"> - </v>
      </c>
      <c r="J228" s="54"/>
      <c r="N228" s="8"/>
    </row>
    <row r="229" spans="1:14" ht="12.75" x14ac:dyDescent="0.2">
      <c r="A229" s="35"/>
      <c r="B229" s="45"/>
      <c r="C229" s="46"/>
      <c r="D229" s="47"/>
      <c r="E229" s="48"/>
      <c r="F229" s="46"/>
      <c r="G229" s="78"/>
      <c r="H229" s="70"/>
      <c r="I229" s="40" t="str">
        <f t="shared" ca="1" si="3"/>
        <v xml:space="preserve"> - </v>
      </c>
      <c r="J229" s="54"/>
      <c r="N229" s="8"/>
    </row>
    <row r="230" spans="1:14" ht="12.75" x14ac:dyDescent="0.2">
      <c r="A230" s="35"/>
      <c r="B230" s="35"/>
      <c r="C230" s="46"/>
      <c r="D230" s="52"/>
      <c r="E230" s="38"/>
      <c r="F230" s="36"/>
      <c r="G230" s="77"/>
      <c r="H230" s="77"/>
      <c r="I230" s="40" t="str">
        <f t="shared" ca="1" si="3"/>
        <v xml:space="preserve"> - </v>
      </c>
      <c r="J230" s="54"/>
      <c r="N230" s="8"/>
    </row>
    <row r="231" spans="1:14" ht="12.75" x14ac:dyDescent="0.2">
      <c r="A231" s="35"/>
      <c r="B231" s="35"/>
      <c r="C231" s="46"/>
      <c r="D231" s="52"/>
      <c r="E231" s="38"/>
      <c r="F231" s="36"/>
      <c r="G231" s="77"/>
      <c r="H231" s="77"/>
      <c r="I231" s="40" t="str">
        <f t="shared" ca="1" si="3"/>
        <v xml:space="preserve"> - </v>
      </c>
      <c r="J231" s="54"/>
      <c r="N231" s="8"/>
    </row>
    <row r="232" spans="1:14" ht="12.75" x14ac:dyDescent="0.2">
      <c r="A232" s="35"/>
      <c r="B232" s="35"/>
      <c r="C232" s="46"/>
      <c r="D232" s="52"/>
      <c r="E232" s="38"/>
      <c r="F232" s="36"/>
      <c r="G232" s="77"/>
      <c r="H232" s="77"/>
      <c r="I232" s="40" t="str">
        <f t="shared" ca="1" si="3"/>
        <v xml:space="preserve"> - </v>
      </c>
      <c r="J232" s="54"/>
      <c r="N232" s="8"/>
    </row>
    <row r="233" spans="1:14" ht="12.75" x14ac:dyDescent="0.2">
      <c r="A233" s="35"/>
      <c r="B233" s="45"/>
      <c r="C233" s="46"/>
      <c r="D233" s="47"/>
      <c r="E233" s="48"/>
      <c r="F233" s="46"/>
      <c r="G233" s="78"/>
      <c r="H233" s="70"/>
      <c r="I233" s="40" t="str">
        <f t="shared" ca="1" si="3"/>
        <v xml:space="preserve"> - </v>
      </c>
      <c r="J233" s="54"/>
      <c r="N233" s="8"/>
    </row>
    <row r="234" spans="1:14" ht="12.75" x14ac:dyDescent="0.2">
      <c r="A234" s="35"/>
      <c r="B234" s="35"/>
      <c r="C234" s="46"/>
      <c r="D234" s="52"/>
      <c r="E234" s="76"/>
      <c r="F234" s="36"/>
      <c r="G234" s="77"/>
      <c r="H234" s="77"/>
      <c r="I234" s="40" t="str">
        <f t="shared" ca="1" si="3"/>
        <v xml:space="preserve"> - </v>
      </c>
      <c r="J234" s="54"/>
      <c r="N234" s="8"/>
    </row>
    <row r="235" spans="1:14" ht="12.75" x14ac:dyDescent="0.2">
      <c r="A235" s="35"/>
      <c r="B235" s="35"/>
      <c r="C235" s="46"/>
      <c r="D235" s="52"/>
      <c r="E235" s="38"/>
      <c r="F235" s="36"/>
      <c r="G235" s="77"/>
      <c r="H235" s="77"/>
      <c r="I235" s="40" t="str">
        <f t="shared" ca="1" si="3"/>
        <v xml:space="preserve"> - </v>
      </c>
      <c r="J235" s="54"/>
      <c r="N235" s="8"/>
    </row>
    <row r="236" spans="1:14" ht="12.75" x14ac:dyDescent="0.2">
      <c r="A236" s="35"/>
      <c r="B236" s="35"/>
      <c r="C236" s="46"/>
      <c r="D236" s="52"/>
      <c r="E236" s="38"/>
      <c r="F236" s="51"/>
      <c r="G236" s="77"/>
      <c r="H236" s="77"/>
      <c r="I236" s="40" t="str">
        <f t="shared" ca="1" si="3"/>
        <v xml:space="preserve"> - </v>
      </c>
      <c r="J236" s="54"/>
      <c r="N236" s="8"/>
    </row>
    <row r="237" spans="1:14" ht="12.75" x14ac:dyDescent="0.2">
      <c r="A237" s="35"/>
      <c r="B237" s="45"/>
      <c r="C237" s="46"/>
      <c r="D237" s="47"/>
      <c r="E237" s="48"/>
      <c r="F237" s="46"/>
      <c r="G237" s="59"/>
      <c r="H237" s="70"/>
      <c r="I237" s="40" t="str">
        <f t="shared" ca="1" si="3"/>
        <v xml:space="preserve"> - </v>
      </c>
      <c r="J237" s="54"/>
      <c r="N237" s="8"/>
    </row>
    <row r="238" spans="1:14" ht="12.75" x14ac:dyDescent="0.2">
      <c r="A238" s="35"/>
      <c r="B238" s="35"/>
      <c r="C238" s="46"/>
      <c r="D238" s="52"/>
      <c r="E238" s="38"/>
      <c r="F238" s="36"/>
      <c r="G238" s="39"/>
      <c r="H238" s="77"/>
      <c r="I238" s="40" t="str">
        <f t="shared" ca="1" si="3"/>
        <v xml:space="preserve"> - </v>
      </c>
      <c r="J238" s="54"/>
      <c r="N238" s="8"/>
    </row>
    <row r="239" spans="1:14" ht="12.75" x14ac:dyDescent="0.2">
      <c r="A239" s="35"/>
      <c r="B239" s="35"/>
      <c r="C239" s="46"/>
      <c r="D239" s="52"/>
      <c r="E239" s="38"/>
      <c r="F239" s="36"/>
      <c r="G239" s="39"/>
      <c r="H239" s="77"/>
      <c r="I239" s="40" t="str">
        <f t="shared" ca="1" si="3"/>
        <v xml:space="preserve"> - </v>
      </c>
      <c r="J239" s="54"/>
      <c r="N239" s="8"/>
    </row>
    <row r="240" spans="1:14" ht="12.75" x14ac:dyDescent="0.2">
      <c r="A240" s="35"/>
      <c r="B240" s="35"/>
      <c r="C240" s="51"/>
      <c r="D240" s="52"/>
      <c r="E240" s="38"/>
      <c r="F240" s="36"/>
      <c r="G240" s="39"/>
      <c r="H240" s="77"/>
      <c r="I240" s="40" t="str">
        <f t="shared" ca="1" si="3"/>
        <v xml:space="preserve"> - </v>
      </c>
      <c r="J240" s="54"/>
      <c r="N240" s="8"/>
    </row>
    <row r="241" spans="1:14" ht="12.75" x14ac:dyDescent="0.2">
      <c r="A241" s="35"/>
      <c r="B241" s="35"/>
      <c r="C241" s="51"/>
      <c r="D241" s="52"/>
      <c r="E241" s="38"/>
      <c r="F241" s="36"/>
      <c r="G241" s="39"/>
      <c r="H241" s="77"/>
      <c r="I241" s="40" t="str">
        <f t="shared" ca="1" si="3"/>
        <v xml:space="preserve"> - </v>
      </c>
      <c r="J241" s="54"/>
      <c r="N241" s="8"/>
    </row>
    <row r="242" spans="1:14" ht="12.75" x14ac:dyDescent="0.2">
      <c r="A242" s="60"/>
      <c r="B242" s="45"/>
      <c r="C242" s="46"/>
      <c r="D242" s="47"/>
      <c r="E242" s="48"/>
      <c r="F242" s="46"/>
      <c r="G242" s="78"/>
      <c r="H242" s="70"/>
      <c r="I242" s="40" t="str">
        <f t="shared" ca="1" si="3"/>
        <v xml:space="preserve"> - </v>
      </c>
      <c r="J242" s="54"/>
      <c r="N242" s="8"/>
    </row>
    <row r="243" spans="1:14" ht="12.75" x14ac:dyDescent="0.2">
      <c r="A243" s="60"/>
      <c r="B243" s="45"/>
      <c r="C243" s="46"/>
      <c r="D243" s="47"/>
      <c r="E243" s="48"/>
      <c r="F243" s="46"/>
      <c r="G243" s="59"/>
      <c r="H243" s="70"/>
      <c r="I243" s="40" t="str">
        <f t="shared" ca="1" si="3"/>
        <v xml:space="preserve"> - </v>
      </c>
      <c r="J243" s="54"/>
      <c r="N243" s="8"/>
    </row>
    <row r="244" spans="1:14" ht="12.75" x14ac:dyDescent="0.2">
      <c r="A244" s="60"/>
      <c r="B244" s="45"/>
      <c r="C244" s="46"/>
      <c r="D244" s="47"/>
      <c r="E244" s="48"/>
      <c r="F244" s="46"/>
      <c r="G244" s="59"/>
      <c r="H244" s="70"/>
      <c r="I244" s="40" t="str">
        <f t="shared" ca="1" si="3"/>
        <v xml:space="preserve"> - </v>
      </c>
      <c r="J244" s="54"/>
      <c r="N244" s="8"/>
    </row>
    <row r="245" spans="1:14" ht="12.75" x14ac:dyDescent="0.2">
      <c r="A245" s="60"/>
      <c r="B245" s="45"/>
      <c r="C245" s="46"/>
      <c r="D245" s="47"/>
      <c r="E245" s="48"/>
      <c r="F245" s="46"/>
      <c r="G245" s="59"/>
      <c r="H245" s="70"/>
      <c r="I245" s="40" t="str">
        <f t="shared" ca="1" si="3"/>
        <v xml:space="preserve"> - </v>
      </c>
      <c r="J245" s="54"/>
      <c r="N245" s="8"/>
    </row>
    <row r="246" spans="1:14" ht="12.75" x14ac:dyDescent="0.2">
      <c r="A246" s="35"/>
      <c r="B246" s="35"/>
      <c r="C246" s="51"/>
      <c r="D246" s="52"/>
      <c r="E246" s="38"/>
      <c r="F246" s="36"/>
      <c r="G246" s="39"/>
      <c r="H246" s="77"/>
      <c r="I246" s="40" t="str">
        <f t="shared" ca="1" si="3"/>
        <v xml:space="preserve"> - </v>
      </c>
      <c r="J246" s="54"/>
      <c r="N246" s="8"/>
    </row>
    <row r="247" spans="1:14" ht="12.75" x14ac:dyDescent="0.2">
      <c r="A247" s="35"/>
      <c r="B247" s="35"/>
      <c r="C247" s="51"/>
      <c r="D247" s="52"/>
      <c r="E247" s="38"/>
      <c r="F247" s="51"/>
      <c r="G247" s="39"/>
      <c r="H247" s="77"/>
      <c r="I247" s="40" t="str">
        <f t="shared" ca="1" si="3"/>
        <v xml:space="preserve"> - </v>
      </c>
      <c r="J247" s="54"/>
      <c r="N247" s="8"/>
    </row>
    <row r="248" spans="1:14" ht="12.75" x14ac:dyDescent="0.2">
      <c r="A248" s="35"/>
      <c r="B248" s="35"/>
      <c r="C248" s="51"/>
      <c r="D248" s="52"/>
      <c r="E248" s="38"/>
      <c r="F248" s="36"/>
      <c r="G248" s="39"/>
      <c r="H248" s="77"/>
      <c r="I248" s="40" t="str">
        <f t="shared" ca="1" si="3"/>
        <v xml:space="preserve"> - </v>
      </c>
      <c r="J248" s="54"/>
      <c r="N248" s="8"/>
    </row>
    <row r="249" spans="1:14" ht="12.75" x14ac:dyDescent="0.2">
      <c r="A249" s="79"/>
      <c r="B249" s="45"/>
      <c r="C249" s="46"/>
      <c r="D249" s="47"/>
      <c r="E249" s="55"/>
      <c r="F249" s="46"/>
      <c r="G249" s="78"/>
      <c r="H249" s="78"/>
      <c r="I249" s="40" t="str">
        <f t="shared" ca="1" si="3"/>
        <v xml:space="preserve"> - </v>
      </c>
      <c r="J249" s="54"/>
      <c r="K249" s="8"/>
      <c r="N249" s="8"/>
    </row>
    <row r="250" spans="1:14" ht="12.75" x14ac:dyDescent="0.2">
      <c r="A250" s="60"/>
      <c r="B250" s="45"/>
      <c r="C250" s="46"/>
      <c r="D250" s="47"/>
      <c r="E250" s="55"/>
      <c r="F250" s="46"/>
      <c r="G250" s="78"/>
      <c r="H250" s="78"/>
      <c r="I250" s="40" t="str">
        <f t="shared" ca="1" si="3"/>
        <v xml:space="preserve"> - </v>
      </c>
      <c r="J250" s="54"/>
      <c r="K250" s="8"/>
      <c r="N250" s="8"/>
    </row>
    <row r="251" spans="1:14" ht="14.25" x14ac:dyDescent="0.2">
      <c r="A251" s="80"/>
      <c r="B251" s="81"/>
      <c r="C251" s="82"/>
      <c r="D251" s="83"/>
      <c r="E251" s="84"/>
      <c r="F251" s="82"/>
      <c r="G251" s="85"/>
      <c r="H251" s="85"/>
      <c r="I251" s="86"/>
      <c r="J251"/>
      <c r="K251" s="8"/>
      <c r="N251" s="8"/>
    </row>
    <row r="252" spans="1:14" ht="12.75" x14ac:dyDescent="0.2">
      <c r="G252" s="9">
        <f>SUBTOTAL(9, G17:G251)</f>
        <v>2171261.3716999996</v>
      </c>
      <c r="H252" s="9">
        <f>SUBTOTAL(9, H21:H248)</f>
        <v>1772547.75</v>
      </c>
      <c r="K252" s="8"/>
      <c r="N252" s="8"/>
    </row>
    <row r="253" spans="1:14" ht="12.75" x14ac:dyDescent="0.2">
      <c r="G253" s="9">
        <f>G252-H252</f>
        <v>398713.62169999955</v>
      </c>
      <c r="K253" s="8"/>
      <c r="N253" s="8"/>
    </row>
    <row r="255" spans="1:14" x14ac:dyDescent="0.25">
      <c r="G255" s="9">
        <v>312415.13</v>
      </c>
    </row>
    <row r="257" spans="1:15" x14ac:dyDescent="0.25">
      <c r="G257" s="9">
        <v>862280.07545015798</v>
      </c>
    </row>
    <row r="258" spans="1:15" x14ac:dyDescent="0.25">
      <c r="G258" s="9">
        <v>39827.659999999996</v>
      </c>
    </row>
    <row r="259" spans="1:15" x14ac:dyDescent="0.25">
      <c r="G259" s="9">
        <f>G258-G257</f>
        <v>-822452.41545015795</v>
      </c>
    </row>
    <row r="260" spans="1:15" s="9" customFormat="1" x14ac:dyDescent="0.25">
      <c r="A260" s="8"/>
      <c r="B260" s="13"/>
      <c r="C260" s="8"/>
      <c r="D260" s="8"/>
      <c r="E260" s="8"/>
      <c r="F260" s="8"/>
      <c r="J260" s="8"/>
      <c r="L260" s="8"/>
      <c r="M260" s="8"/>
      <c r="N260" s="87"/>
      <c r="O260" s="8"/>
    </row>
    <row r="261" spans="1:15" s="9" customFormat="1" x14ac:dyDescent="0.25">
      <c r="A261" s="8"/>
      <c r="B261" s="13"/>
      <c r="C261" s="8"/>
      <c r="D261" s="8"/>
      <c r="E261" s="8"/>
      <c r="F261" s="8"/>
      <c r="J261" s="8"/>
      <c r="L261" s="8"/>
      <c r="M261" s="8"/>
      <c r="N261" s="87"/>
      <c r="O261" s="8"/>
    </row>
    <row r="262" spans="1:15" s="9" customFormat="1" x14ac:dyDescent="0.25">
      <c r="A262" s="8"/>
      <c r="B262" s="13"/>
      <c r="C262" s="8"/>
      <c r="D262" s="8"/>
      <c r="E262" s="8"/>
      <c r="F262" s="8"/>
      <c r="J262" s="8"/>
      <c r="L262" s="8"/>
      <c r="M262" s="8"/>
      <c r="N262" s="87"/>
      <c r="O262" s="8"/>
    </row>
  </sheetData>
  <conditionalFormatting sqref="I15:I250">
    <cfRule type="cellIs" dxfId="287" priority="3" stopIfTrue="1" operator="lessThan">
      <formula>0</formula>
    </cfRule>
  </conditionalFormatting>
  <conditionalFormatting sqref="I3">
    <cfRule type="cellIs" dxfId="286" priority="1" stopIfTrue="1" operator="lessThan">
      <formula>0</formula>
    </cfRule>
  </conditionalFormatting>
  <dataValidations count="5">
    <dataValidation type="list" allowBlank="1" showInputMessage="1" showErrorMessage="1" sqref="E235:E248 E15:E20 G243:G248 E225:E233 G225 G17:G20 G237:G241 E182:E220 G187:G193 G167 G158:G165 H77 E26:E177 G26:G125" xr:uid="{00000000-0002-0000-0000-000000000000}">
      <formula1>categoryList</formula1>
    </dataValidation>
    <dataValidation type="list" allowBlank="1" showInputMessage="1" showErrorMessage="1" sqref="A187:A248 B187:B250 A15:B186" xr:uid="{00000000-0002-0000-0000-000001000000}">
      <formula1>dateList</formula1>
    </dataValidation>
    <dataValidation type="list" allowBlank="1" showInputMessage="1" showErrorMessage="1" sqref="C228:C229 C184:C225 C175:C181 C15:C164" xr:uid="{00000000-0002-0000-0000-000002000000}">
      <formula1>numList</formula1>
    </dataValidation>
    <dataValidation type="list" allowBlank="1" showInputMessage="1" showErrorMessage="1" sqref="D235 D183:D227 D175:D177 D159:D164 D15:D20 D26:D125" xr:uid="{00000000-0002-0000-0000-000003000000}">
      <formula1>payeeList</formula1>
    </dataValidation>
    <dataValidation type="list" allowBlank="1" showInputMessage="1" showErrorMessage="1" sqref="F15:F248" xr:uid="{00000000-0002-0000-0000-000004000000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A03B934-5AC5-4225-94DB-5D6D4E47FA9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19" id="{EDB71D68-76D9-456D-A384-06EBDD50817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I15:I250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E00B-1CF1-41B6-8525-9B5AE409679E}">
  <sheetPr>
    <pageSetUpPr fitToPage="1"/>
  </sheetPr>
  <dimension ref="A1:J283"/>
  <sheetViews>
    <sheetView showGridLines="0" zoomScale="115" zoomScaleNormal="115" workbookViewId="0">
      <pane ySplit="14" topLeftCell="A151" activePane="bottomLeft" state="frozen"/>
      <selection activeCell="B18" sqref="B18"/>
      <selection pane="bottomLeft" activeCell="G116" sqref="G116"/>
    </sheetView>
  </sheetViews>
  <sheetFormatPr defaultRowHeight="12.75" x14ac:dyDescent="0.2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43374</v>
      </c>
    </row>
    <row r="2" spans="1:10" ht="18.75" hidden="1" x14ac:dyDescent="0.2">
      <c r="A2" s="1" t="s">
        <v>3</v>
      </c>
      <c r="B2" s="2"/>
    </row>
    <row r="3" spans="1:10" ht="15" hidden="1" x14ac:dyDescent="0.25">
      <c r="H3" s="14" t="s">
        <v>4</v>
      </c>
      <c r="I3" s="15">
        <f ca="1">VLOOKUP(9E+100,Table134567891011121334567891011121334567891011121367891011[Balance],1)</f>
        <v>212143.92417095663</v>
      </c>
    </row>
    <row r="4" spans="1:10" ht="15" hidden="1" x14ac:dyDescent="0.25">
      <c r="H4" s="17" t="s">
        <v>6</v>
      </c>
      <c r="I4" s="18">
        <f>SUMIF(Table134567891011121334567891011121334567891011121367891011[R],"=r",Table134567891011121334567891011121334567891011121367891011[Deposit,
Credit (+)])+SUMIF(Table134567891011121334567891011121334567891011121367891011[R],"=c",Table134567891011121334567891011121334567891011121367891011[Deposit,
Credit (+)])-SUMIF(Table134567891011121334567891011121334567891011121367891011[R],"=R",Table134567891011121334567891011121334567891011121367891011[Withdrawal,
Payment (-)])-SUMIF(Table134567891011121334567891011121334567891011121367891011[R],"=C",Table134567891011121334567891011121334567891011121367891011[Withdrawal,
Payment (-)])</f>
        <v>0</v>
      </c>
    </row>
    <row r="5" spans="1:10" hidden="1" x14ac:dyDescent="0.2">
      <c r="H5" s="20"/>
    </row>
    <row r="6" spans="1:10" hidden="1" x14ac:dyDescent="0.2">
      <c r="H6" s="20"/>
    </row>
    <row r="7" spans="1:10" hidden="1" x14ac:dyDescent="0.2">
      <c r="H7" s="20"/>
    </row>
    <row r="8" spans="1:10" hidden="1" x14ac:dyDescent="0.2">
      <c r="H8" s="20"/>
    </row>
    <row r="9" spans="1:10" hidden="1" x14ac:dyDescent="0.2">
      <c r="H9" s="20"/>
    </row>
    <row r="10" spans="1:10" hidden="1" x14ac:dyDescent="0.2">
      <c r="H10" s="20"/>
    </row>
    <row r="11" spans="1:10" hidden="1" x14ac:dyDescent="0.2">
      <c r="H11" s="20"/>
    </row>
    <row r="12" spans="1:10" hidden="1" x14ac:dyDescent="0.2">
      <c r="H12" s="20"/>
    </row>
    <row r="13" spans="1:10" s="23" customFormat="1" ht="17.25" hidden="1" customHeight="1" x14ac:dyDescent="0.2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</row>
    <row r="14" spans="1:10" s="157" customFormat="1" ht="30" x14ac:dyDescent="0.2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</row>
    <row r="15" spans="1:10" s="41" customFormat="1" ht="12" x14ac:dyDescent="0.2">
      <c r="A15" s="196"/>
      <c r="B15" s="192"/>
      <c r="C15" s="190"/>
      <c r="D15" s="191" t="s">
        <v>1270</v>
      </c>
      <c r="E15" s="48"/>
      <c r="F15" s="190"/>
      <c r="G15" s="59"/>
      <c r="H15" s="59"/>
      <c r="I15" s="194">
        <f ca="1">Sept!I105</f>
        <v>1174301.6441709567</v>
      </c>
    </row>
    <row r="16" spans="1:10" s="41" customFormat="1" ht="12.75" customHeight="1" x14ac:dyDescent="0.2">
      <c r="A16" s="192">
        <v>43374</v>
      </c>
      <c r="B16" s="193"/>
      <c r="C16" s="46" t="s">
        <v>1271</v>
      </c>
      <c r="D16" s="47" t="s">
        <v>28</v>
      </c>
      <c r="E16" s="48"/>
      <c r="F16" s="46"/>
      <c r="G16" s="90">
        <v>10064</v>
      </c>
      <c r="H16" s="49"/>
      <c r="I16" s="194">
        <f t="shared" ref="I16:I88" ca="1" si="0">IF(AND(ISBLANK(G16),ISBLANK(H16))," - ",OFFSET(I16,-1,0,1,1)+H16-G16)</f>
        <v>1164237.6441709567</v>
      </c>
    </row>
    <row r="17" spans="1:10" s="41" customFormat="1" ht="12.75" customHeight="1" x14ac:dyDescent="0.2">
      <c r="A17" s="192">
        <v>43374</v>
      </c>
      <c r="B17" s="193"/>
      <c r="C17" s="46" t="s">
        <v>1272</v>
      </c>
      <c r="D17" s="47" t="s">
        <v>30</v>
      </c>
      <c r="E17" s="68"/>
      <c r="F17" s="46"/>
      <c r="G17" s="90">
        <v>170</v>
      </c>
      <c r="H17" s="59"/>
      <c r="I17" s="194">
        <f t="shared" ca="1" si="0"/>
        <v>1164067.6441709567</v>
      </c>
    </row>
    <row r="18" spans="1:10" s="41" customFormat="1" ht="12.75" customHeight="1" x14ac:dyDescent="0.2">
      <c r="A18" s="192">
        <v>43374</v>
      </c>
      <c r="B18" s="193"/>
      <c r="C18" s="46" t="s">
        <v>1273</v>
      </c>
      <c r="D18" s="47" t="s">
        <v>32</v>
      </c>
      <c r="E18" s="48"/>
      <c r="F18" s="46"/>
      <c r="G18" s="90">
        <v>155</v>
      </c>
      <c r="H18" s="49"/>
      <c r="I18" s="194">
        <f t="shared" ca="1" si="0"/>
        <v>1163912.6441709567</v>
      </c>
      <c r="J18" s="54"/>
    </row>
    <row r="19" spans="1:10" s="41" customFormat="1" ht="12.75" customHeight="1" x14ac:dyDescent="0.2">
      <c r="A19" s="192">
        <v>43374</v>
      </c>
      <c r="B19" s="201"/>
      <c r="C19" s="202" t="s">
        <v>120</v>
      </c>
      <c r="D19" s="203" t="s">
        <v>435</v>
      </c>
      <c r="E19" s="204"/>
      <c r="F19" s="202"/>
      <c r="G19" s="205"/>
      <c r="H19" s="207">
        <v>200</v>
      </c>
      <c r="I19" s="194">
        <f t="shared" ca="1" si="0"/>
        <v>1164112.6441709567</v>
      </c>
      <c r="J19" s="206"/>
    </row>
    <row r="20" spans="1:10" s="41" customFormat="1" ht="12.75" customHeight="1" x14ac:dyDescent="0.2">
      <c r="A20" s="192">
        <v>43375</v>
      </c>
      <c r="B20" s="193"/>
      <c r="C20" s="46" t="s">
        <v>1274</v>
      </c>
      <c r="D20" s="47" t="s">
        <v>435</v>
      </c>
      <c r="E20" s="48"/>
      <c r="F20" s="46"/>
      <c r="G20" s="93">
        <v>600</v>
      </c>
      <c r="H20" s="49"/>
      <c r="I20" s="194">
        <f t="shared" ca="1" si="0"/>
        <v>1163512.6441709567</v>
      </c>
      <c r="J20" s="54"/>
    </row>
    <row r="21" spans="1:10" s="41" customFormat="1" ht="12.75" customHeight="1" x14ac:dyDescent="0.2">
      <c r="A21" s="192">
        <v>43375</v>
      </c>
      <c r="B21" s="193"/>
      <c r="C21" s="46" t="s">
        <v>1275</v>
      </c>
      <c r="D21" s="47" t="s">
        <v>198</v>
      </c>
      <c r="E21" s="48"/>
      <c r="F21" s="46"/>
      <c r="G21" s="93">
        <v>390</v>
      </c>
      <c r="H21" s="49"/>
      <c r="I21" s="194">
        <f t="shared" ca="1" si="0"/>
        <v>1163122.6441709567</v>
      </c>
      <c r="J21" s="54"/>
    </row>
    <row r="22" spans="1:10" s="41" customFormat="1" ht="12.75" customHeight="1" x14ac:dyDescent="0.2">
      <c r="A22" s="192">
        <v>43375</v>
      </c>
      <c r="B22" s="193"/>
      <c r="C22" s="46" t="s">
        <v>1276</v>
      </c>
      <c r="D22" s="47" t="s">
        <v>45</v>
      </c>
      <c r="E22" s="48"/>
      <c r="F22" s="46"/>
      <c r="G22" s="93">
        <v>9250</v>
      </c>
      <c r="H22" s="49"/>
      <c r="I22" s="194">
        <f t="shared" ca="1" si="0"/>
        <v>1153872.6441709567</v>
      </c>
      <c r="J22" s="54"/>
    </row>
    <row r="23" spans="1:10" s="41" customFormat="1" ht="12.75" customHeight="1" x14ac:dyDescent="0.2">
      <c r="A23" s="192">
        <v>43375</v>
      </c>
      <c r="B23" s="193"/>
      <c r="C23" s="46" t="s">
        <v>1277</v>
      </c>
      <c r="D23" s="47" t="s">
        <v>978</v>
      </c>
      <c r="E23" s="48"/>
      <c r="F23" s="46"/>
      <c r="G23" s="90">
        <v>2702.5</v>
      </c>
      <c r="H23" s="49"/>
      <c r="I23" s="194">
        <f t="shared" ca="1" si="0"/>
        <v>1151170.1441709567</v>
      </c>
      <c r="J23" s="54"/>
    </row>
    <row r="24" spans="1:10" s="41" customFormat="1" ht="12.75" customHeight="1" x14ac:dyDescent="0.2">
      <c r="A24" s="192">
        <v>43375</v>
      </c>
      <c r="B24" s="193"/>
      <c r="C24" s="46" t="s">
        <v>1278</v>
      </c>
      <c r="D24" s="47" t="s">
        <v>1279</v>
      </c>
      <c r="E24" s="48"/>
      <c r="F24" s="46"/>
      <c r="G24" s="90">
        <v>634.94000000000005</v>
      </c>
      <c r="H24" s="49"/>
      <c r="I24" s="194">
        <f t="shared" ca="1" si="0"/>
        <v>1150535.2041709567</v>
      </c>
      <c r="J24" s="54"/>
    </row>
    <row r="25" spans="1:10" s="41" customFormat="1" ht="12.75" customHeight="1" x14ac:dyDescent="0.2">
      <c r="A25" s="192">
        <v>43375</v>
      </c>
      <c r="B25" s="193"/>
      <c r="C25" s="46" t="s">
        <v>1280</v>
      </c>
      <c r="D25" s="47" t="s">
        <v>1281</v>
      </c>
      <c r="E25" s="48"/>
      <c r="F25" s="46"/>
      <c r="G25" s="90">
        <v>9540</v>
      </c>
      <c r="H25" s="49"/>
      <c r="I25" s="194">
        <f t="shared" ca="1" si="0"/>
        <v>1140995.2041709567</v>
      </c>
      <c r="J25" s="54"/>
    </row>
    <row r="26" spans="1:10" s="54" customFormat="1" ht="12.75" customHeight="1" x14ac:dyDescent="0.2">
      <c r="A26" s="192">
        <v>43375</v>
      </c>
      <c r="B26" s="193"/>
      <c r="C26" s="46" t="s">
        <v>1282</v>
      </c>
      <c r="D26" s="47" t="s">
        <v>59</v>
      </c>
      <c r="E26" s="48"/>
      <c r="F26" s="46"/>
      <c r="G26" s="90">
        <v>2000</v>
      </c>
      <c r="H26" s="49"/>
      <c r="I26" s="194">
        <f t="shared" ca="1" si="0"/>
        <v>1138995.2041709567</v>
      </c>
      <c r="J26" s="41"/>
    </row>
    <row r="27" spans="1:10" s="54" customFormat="1" ht="12.75" customHeight="1" x14ac:dyDescent="0.2">
      <c r="A27" s="192">
        <v>43375</v>
      </c>
      <c r="B27" s="193"/>
      <c r="C27" s="46" t="s">
        <v>1283</v>
      </c>
      <c r="D27" s="47" t="s">
        <v>1284</v>
      </c>
      <c r="E27" s="68"/>
      <c r="F27" s="46"/>
      <c r="G27" s="90">
        <v>394.46</v>
      </c>
      <c r="H27" s="49"/>
      <c r="I27" s="194">
        <f t="shared" ca="1" si="0"/>
        <v>1138600.7441709568</v>
      </c>
      <c r="J27" s="41"/>
    </row>
    <row r="28" spans="1:10" s="54" customFormat="1" ht="12.75" customHeight="1" x14ac:dyDescent="0.2">
      <c r="A28" s="192">
        <v>43375</v>
      </c>
      <c r="B28" s="193"/>
      <c r="C28" s="46" t="s">
        <v>1285</v>
      </c>
      <c r="D28" s="47" t="s">
        <v>286</v>
      </c>
      <c r="E28" s="68"/>
      <c r="F28" s="46"/>
      <c r="G28" s="90">
        <v>360</v>
      </c>
      <c r="H28" s="49"/>
      <c r="I28" s="194">
        <f t="shared" ca="1" si="0"/>
        <v>1138240.7441709568</v>
      </c>
      <c r="J28" s="41"/>
    </row>
    <row r="29" spans="1:10" s="54" customFormat="1" ht="12.75" customHeight="1" x14ac:dyDescent="0.2">
      <c r="A29" s="192">
        <v>43375</v>
      </c>
      <c r="B29" s="193"/>
      <c r="C29" s="46" t="s">
        <v>1286</v>
      </c>
      <c r="D29" s="47" t="s">
        <v>64</v>
      </c>
      <c r="E29" s="48"/>
      <c r="F29" s="46"/>
      <c r="G29" s="90">
        <v>168</v>
      </c>
      <c r="H29" s="49"/>
      <c r="I29" s="194">
        <f t="shared" ca="1" si="0"/>
        <v>1138072.7441709568</v>
      </c>
      <c r="J29" s="41"/>
    </row>
    <row r="30" spans="1:10" s="54" customFormat="1" ht="12.75" customHeight="1" x14ac:dyDescent="0.2">
      <c r="A30" s="192">
        <v>43375</v>
      </c>
      <c r="B30" s="193"/>
      <c r="C30" s="46" t="s">
        <v>1287</v>
      </c>
      <c r="D30" s="47" t="s">
        <v>228</v>
      </c>
      <c r="E30" s="68"/>
      <c r="F30" s="46"/>
      <c r="G30" s="90">
        <v>2000</v>
      </c>
      <c r="H30" s="49"/>
      <c r="I30" s="194">
        <f t="shared" ca="1" si="0"/>
        <v>1136072.7441709568</v>
      </c>
      <c r="J30" s="41"/>
    </row>
    <row r="31" spans="1:10" s="54" customFormat="1" ht="12.75" customHeight="1" x14ac:dyDescent="0.2">
      <c r="A31" s="192">
        <v>43375</v>
      </c>
      <c r="B31" s="193"/>
      <c r="C31" s="46" t="s">
        <v>1288</v>
      </c>
      <c r="D31" s="47" t="s">
        <v>1289</v>
      </c>
      <c r="E31" s="68"/>
      <c r="F31" s="46"/>
      <c r="G31" s="90">
        <v>776.5</v>
      </c>
      <c r="H31" s="49"/>
      <c r="I31" s="194">
        <f t="shared" ca="1" si="0"/>
        <v>1135296.2441709568</v>
      </c>
      <c r="J31" s="41"/>
    </row>
    <row r="32" spans="1:10" s="54" customFormat="1" ht="12.75" customHeight="1" x14ac:dyDescent="0.2">
      <c r="A32" s="192">
        <v>43375</v>
      </c>
      <c r="B32" s="193"/>
      <c r="C32" s="46" t="s">
        <v>1290</v>
      </c>
      <c r="D32" s="47" t="s">
        <v>189</v>
      </c>
      <c r="E32" s="68"/>
      <c r="F32" s="46"/>
      <c r="G32" s="90">
        <v>534.5</v>
      </c>
      <c r="H32" s="49"/>
      <c r="I32" s="194">
        <f t="shared" ca="1" si="0"/>
        <v>1134761.7441709568</v>
      </c>
      <c r="J32" s="41"/>
    </row>
    <row r="33" spans="1:10" s="54" customFormat="1" ht="12.75" customHeight="1" x14ac:dyDescent="0.2">
      <c r="A33" s="192">
        <v>43375</v>
      </c>
      <c r="B33" s="193"/>
      <c r="C33" s="46" t="s">
        <v>1291</v>
      </c>
      <c r="D33" s="47" t="s">
        <v>369</v>
      </c>
      <c r="E33" s="48"/>
      <c r="F33" s="46"/>
      <c r="G33" s="90">
        <v>580.72</v>
      </c>
      <c r="H33" s="49"/>
      <c r="I33" s="194">
        <f t="shared" ca="1" si="0"/>
        <v>1134181.0241709568</v>
      </c>
      <c r="J33" s="41"/>
    </row>
    <row r="34" spans="1:10" s="54" customFormat="1" ht="12.75" customHeight="1" x14ac:dyDescent="0.2">
      <c r="A34" s="192">
        <v>43375</v>
      </c>
      <c r="B34" s="193"/>
      <c r="C34" s="46" t="s">
        <v>1292</v>
      </c>
      <c r="D34" s="47" t="s">
        <v>298</v>
      </c>
      <c r="E34" s="48"/>
      <c r="F34" s="46"/>
      <c r="G34" s="90">
        <v>240</v>
      </c>
      <c r="H34" s="49"/>
      <c r="I34" s="194">
        <f t="shared" ca="1" si="0"/>
        <v>1133941.0241709568</v>
      </c>
      <c r="J34" s="41"/>
    </row>
    <row r="35" spans="1:10" s="54" customFormat="1" ht="12.75" customHeight="1" x14ac:dyDescent="0.2">
      <c r="A35" s="192">
        <v>43375</v>
      </c>
      <c r="B35" s="193"/>
      <c r="C35" s="46" t="s">
        <v>1293</v>
      </c>
      <c r="D35" s="47" t="s">
        <v>67</v>
      </c>
      <c r="E35" s="48"/>
      <c r="F35" s="46"/>
      <c r="G35" s="90">
        <v>879</v>
      </c>
      <c r="H35" s="49"/>
      <c r="I35" s="194">
        <f t="shared" ca="1" si="0"/>
        <v>1133062.0241709568</v>
      </c>
      <c r="J35" s="41"/>
    </row>
    <row r="36" spans="1:10" s="54" customFormat="1" ht="12.75" customHeight="1" x14ac:dyDescent="0.2">
      <c r="A36" s="192">
        <v>43375</v>
      </c>
      <c r="B36" s="193"/>
      <c r="C36" s="46" t="s">
        <v>1294</v>
      </c>
      <c r="D36" s="47" t="s">
        <v>201</v>
      </c>
      <c r="E36" s="68"/>
      <c r="F36" s="46"/>
      <c r="G36" s="90">
        <v>1197.68</v>
      </c>
      <c r="H36" s="49"/>
      <c r="I36" s="194">
        <f t="shared" ca="1" si="0"/>
        <v>1131864.3441709569</v>
      </c>
      <c r="J36" s="41"/>
    </row>
    <row r="37" spans="1:10" s="54" customFormat="1" ht="12.75" customHeight="1" x14ac:dyDescent="0.2">
      <c r="A37" s="192">
        <v>43375</v>
      </c>
      <c r="B37" s="193"/>
      <c r="C37" s="46" t="s">
        <v>1295</v>
      </c>
      <c r="D37" s="47" t="s">
        <v>202</v>
      </c>
      <c r="E37" s="68"/>
      <c r="F37" s="46"/>
      <c r="G37" s="90">
        <v>179.5</v>
      </c>
      <c r="H37" s="49"/>
      <c r="I37" s="194">
        <f t="shared" ca="1" si="0"/>
        <v>1131684.8441709569</v>
      </c>
      <c r="J37" s="41"/>
    </row>
    <row r="38" spans="1:10" s="54" customFormat="1" ht="12.75" customHeight="1" x14ac:dyDescent="0.2">
      <c r="A38" s="192">
        <v>43375</v>
      </c>
      <c r="B38" s="193"/>
      <c r="C38" s="46" t="s">
        <v>1296</v>
      </c>
      <c r="D38" s="47" t="s">
        <v>229</v>
      </c>
      <c r="E38" s="48"/>
      <c r="F38" s="46"/>
      <c r="G38" s="90">
        <v>120</v>
      </c>
      <c r="H38" s="49"/>
      <c r="I38" s="194">
        <f t="shared" ca="1" si="0"/>
        <v>1131564.8441709569</v>
      </c>
      <c r="J38" s="41"/>
    </row>
    <row r="39" spans="1:10" s="54" customFormat="1" ht="12.75" customHeight="1" x14ac:dyDescent="0.2">
      <c r="A39" s="192">
        <v>43375</v>
      </c>
      <c r="B39" s="193"/>
      <c r="C39" s="46" t="s">
        <v>1297</v>
      </c>
      <c r="D39" s="47" t="s">
        <v>72</v>
      </c>
      <c r="E39" s="48"/>
      <c r="F39" s="46"/>
      <c r="G39" s="90">
        <v>240</v>
      </c>
      <c r="H39" s="49"/>
      <c r="I39" s="194">
        <f t="shared" ca="1" si="0"/>
        <v>1131324.8441709569</v>
      </c>
      <c r="J39" s="41"/>
    </row>
    <row r="40" spans="1:10" s="54" customFormat="1" ht="12.75" customHeight="1" x14ac:dyDescent="0.2">
      <c r="A40" s="192">
        <v>43375</v>
      </c>
      <c r="B40" s="193"/>
      <c r="C40" s="46" t="s">
        <v>1298</v>
      </c>
      <c r="D40" s="47" t="s">
        <v>993</v>
      </c>
      <c r="E40" s="68"/>
      <c r="F40" s="46"/>
      <c r="G40" s="90">
        <v>70000</v>
      </c>
      <c r="H40" s="49"/>
      <c r="I40" s="194">
        <f t="shared" ca="1" si="0"/>
        <v>1061324.8441709569</v>
      </c>
      <c r="J40" s="41"/>
    </row>
    <row r="41" spans="1:10" s="54" customFormat="1" ht="12.75" customHeight="1" x14ac:dyDescent="0.2">
      <c r="A41" s="192">
        <v>43375</v>
      </c>
      <c r="B41" s="193"/>
      <c r="C41" s="46" t="s">
        <v>1299</v>
      </c>
      <c r="D41" s="209" t="s">
        <v>735</v>
      </c>
      <c r="E41" s="68"/>
      <c r="F41" s="46"/>
      <c r="G41" s="90">
        <v>500</v>
      </c>
      <c r="H41" s="49"/>
      <c r="I41" s="194">
        <f t="shared" ca="1" si="0"/>
        <v>1060824.8441709569</v>
      </c>
      <c r="J41" s="41"/>
    </row>
    <row r="42" spans="1:10" s="54" customFormat="1" ht="12.75" customHeight="1" x14ac:dyDescent="0.2">
      <c r="A42" s="192">
        <v>43375</v>
      </c>
      <c r="B42" s="193"/>
      <c r="C42" s="46" t="s">
        <v>1300</v>
      </c>
      <c r="D42" s="47" t="s">
        <v>209</v>
      </c>
      <c r="E42" s="68"/>
      <c r="F42" s="46"/>
      <c r="G42" s="90">
        <v>163.25</v>
      </c>
      <c r="H42" s="49"/>
      <c r="I42" s="194">
        <f t="shared" ca="1" si="0"/>
        <v>1060661.5941709569</v>
      </c>
      <c r="J42" s="41"/>
    </row>
    <row r="43" spans="1:10" s="54" customFormat="1" ht="12.75" customHeight="1" x14ac:dyDescent="0.2">
      <c r="A43" s="192">
        <v>43377</v>
      </c>
      <c r="B43" s="193"/>
      <c r="C43" s="46" t="s">
        <v>1301</v>
      </c>
      <c r="D43" s="47" t="s">
        <v>437</v>
      </c>
      <c r="E43" s="48"/>
      <c r="F43" s="46"/>
      <c r="G43" s="90">
        <v>2630</v>
      </c>
      <c r="H43" s="49"/>
      <c r="I43" s="194">
        <f t="shared" ca="1" si="0"/>
        <v>1058031.5941709569</v>
      </c>
      <c r="J43" s="41"/>
    </row>
    <row r="44" spans="1:10" s="54" customFormat="1" ht="12.75" customHeight="1" x14ac:dyDescent="0.2">
      <c r="A44" s="192">
        <v>43377</v>
      </c>
      <c r="B44" s="193"/>
      <c r="C44" s="46" t="s">
        <v>1302</v>
      </c>
      <c r="D44" s="47" t="s">
        <v>1303</v>
      </c>
      <c r="E44" s="68"/>
      <c r="F44" s="46"/>
      <c r="G44" s="90">
        <v>1128</v>
      </c>
      <c r="H44" s="49"/>
      <c r="I44" s="194">
        <f t="shared" ca="1" si="0"/>
        <v>1056903.5941709569</v>
      </c>
      <c r="J44" s="41"/>
    </row>
    <row r="45" spans="1:10" s="54" customFormat="1" ht="12.75" customHeight="1" x14ac:dyDescent="0.2">
      <c r="A45" s="192">
        <v>43377</v>
      </c>
      <c r="B45" s="193"/>
      <c r="C45" s="46" t="s">
        <v>1304</v>
      </c>
      <c r="D45" s="47" t="s">
        <v>146</v>
      </c>
      <c r="E45" s="68"/>
      <c r="F45" s="46"/>
      <c r="G45" s="90">
        <v>180</v>
      </c>
      <c r="H45" s="49"/>
      <c r="I45" s="194">
        <f t="shared" ca="1" si="0"/>
        <v>1056723.5941709569</v>
      </c>
      <c r="J45" s="41"/>
    </row>
    <row r="46" spans="1:10" s="54" customFormat="1" ht="12.75" customHeight="1" x14ac:dyDescent="0.2">
      <c r="A46" s="192">
        <v>43377</v>
      </c>
      <c r="B46" s="193"/>
      <c r="C46" s="46" t="s">
        <v>1305</v>
      </c>
      <c r="D46" s="47" t="s">
        <v>843</v>
      </c>
      <c r="E46" s="48"/>
      <c r="F46" s="46"/>
      <c r="G46" s="90">
        <v>5000</v>
      </c>
      <c r="H46" s="49"/>
      <c r="I46" s="194">
        <f t="shared" ca="1" si="0"/>
        <v>1051723.5941709569</v>
      </c>
      <c r="J46" s="41"/>
    </row>
    <row r="47" spans="1:10" s="54" customFormat="1" ht="12.75" customHeight="1" x14ac:dyDescent="0.2">
      <c r="A47" s="192">
        <v>43377</v>
      </c>
      <c r="B47" s="193"/>
      <c r="C47" s="46" t="s">
        <v>1306</v>
      </c>
      <c r="D47" s="47" t="s">
        <v>57</v>
      </c>
      <c r="E47" s="48"/>
      <c r="F47" s="46"/>
      <c r="G47" s="90">
        <v>264</v>
      </c>
      <c r="H47" s="49"/>
      <c r="I47" s="194">
        <f t="shared" ca="1" si="0"/>
        <v>1051459.5941709569</v>
      </c>
      <c r="J47" s="41"/>
    </row>
    <row r="48" spans="1:10" s="54" customFormat="1" ht="12.75" customHeight="1" x14ac:dyDescent="0.2">
      <c r="A48" s="192">
        <v>43377</v>
      </c>
      <c r="B48" s="193"/>
      <c r="C48" s="46" t="s">
        <v>1307</v>
      </c>
      <c r="D48" s="47" t="s">
        <v>1308</v>
      </c>
      <c r="E48" s="48"/>
      <c r="F48" s="46"/>
      <c r="G48" s="90">
        <v>670</v>
      </c>
      <c r="H48" s="49"/>
      <c r="I48" s="194">
        <f t="shared" ca="1" si="0"/>
        <v>1050789.5941709569</v>
      </c>
      <c r="J48" s="41"/>
    </row>
    <row r="49" spans="1:10" s="54" customFormat="1" ht="12.75" customHeight="1" x14ac:dyDescent="0.2">
      <c r="A49" s="192">
        <v>43377</v>
      </c>
      <c r="B49" s="193"/>
      <c r="C49" s="46" t="s">
        <v>1309</v>
      </c>
      <c r="D49" s="47" t="s">
        <v>201</v>
      </c>
      <c r="E49" s="48"/>
      <c r="F49" s="46"/>
      <c r="G49" s="90">
        <v>3054.52</v>
      </c>
      <c r="H49" s="49"/>
      <c r="I49" s="194">
        <f t="shared" ca="1" si="0"/>
        <v>1047735.0741709569</v>
      </c>
      <c r="J49" s="41"/>
    </row>
    <row r="50" spans="1:10" s="54" customFormat="1" ht="12.75" customHeight="1" x14ac:dyDescent="0.2">
      <c r="A50" s="192">
        <v>43377</v>
      </c>
      <c r="B50" s="193"/>
      <c r="C50" s="46" t="s">
        <v>1310</v>
      </c>
      <c r="D50" s="47" t="s">
        <v>78</v>
      </c>
      <c r="E50" s="68"/>
      <c r="F50" s="46"/>
      <c r="G50" s="90">
        <v>393</v>
      </c>
      <c r="H50" s="49"/>
      <c r="I50" s="194">
        <f t="shared" ca="1" si="0"/>
        <v>1047342.0741709569</v>
      </c>
      <c r="J50" s="41"/>
    </row>
    <row r="51" spans="1:10" s="54" customFormat="1" ht="12.75" customHeight="1" x14ac:dyDescent="0.2">
      <c r="A51" s="192">
        <v>43377</v>
      </c>
      <c r="B51" s="193"/>
      <c r="C51" s="46" t="s">
        <v>1311</v>
      </c>
      <c r="D51" s="47" t="s">
        <v>69</v>
      </c>
      <c r="E51" s="68"/>
      <c r="F51" s="46"/>
      <c r="G51" s="90">
        <v>90</v>
      </c>
      <c r="H51" s="49"/>
      <c r="I51" s="194">
        <f t="shared" ca="1" si="0"/>
        <v>1047252.0741709569</v>
      </c>
      <c r="J51" s="41"/>
    </row>
    <row r="52" spans="1:10" s="54" customFormat="1" ht="12.75" customHeight="1" x14ac:dyDescent="0.2">
      <c r="A52" s="192">
        <v>43377</v>
      </c>
      <c r="B52" s="193"/>
      <c r="C52" s="46" t="s">
        <v>1312</v>
      </c>
      <c r="D52" s="47" t="s">
        <v>229</v>
      </c>
      <c r="E52" s="48"/>
      <c r="F52" s="46"/>
      <c r="G52" s="90">
        <v>90</v>
      </c>
      <c r="H52" s="49"/>
      <c r="I52" s="194">
        <f t="shared" ca="1" si="0"/>
        <v>1047162.0741709569</v>
      </c>
      <c r="J52" s="41"/>
    </row>
    <row r="53" spans="1:10" s="54" customFormat="1" ht="12.75" customHeight="1" x14ac:dyDescent="0.2">
      <c r="A53" s="192">
        <v>43377</v>
      </c>
      <c r="B53" s="193"/>
      <c r="C53" s="46" t="s">
        <v>1313</v>
      </c>
      <c r="D53" s="47" t="s">
        <v>893</v>
      </c>
      <c r="E53" s="48"/>
      <c r="F53" s="46"/>
      <c r="G53" s="90">
        <v>90</v>
      </c>
      <c r="H53" s="49"/>
      <c r="I53" s="194">
        <f t="shared" ca="1" si="0"/>
        <v>1047072.0741709569</v>
      </c>
      <c r="J53" s="41"/>
    </row>
    <row r="54" spans="1:10" s="54" customFormat="1" ht="12.75" customHeight="1" x14ac:dyDescent="0.2">
      <c r="A54" s="192">
        <v>43377</v>
      </c>
      <c r="B54" s="193"/>
      <c r="C54" s="210" t="s">
        <v>1315</v>
      </c>
      <c r="D54" s="211" t="s">
        <v>1421</v>
      </c>
      <c r="E54" s="48"/>
      <c r="F54" s="46"/>
      <c r="G54" s="90">
        <v>19400</v>
      </c>
      <c r="H54" s="49"/>
      <c r="I54" s="194">
        <f t="shared" ca="1" si="0"/>
        <v>1027672.0741709569</v>
      </c>
      <c r="J54" s="41"/>
    </row>
    <row r="55" spans="1:10" s="54" customFormat="1" ht="12.75" customHeight="1" x14ac:dyDescent="0.2">
      <c r="A55" s="192">
        <v>43377</v>
      </c>
      <c r="B55" s="193"/>
      <c r="C55" s="46" t="s">
        <v>1314</v>
      </c>
      <c r="D55" s="47" t="s">
        <v>79</v>
      </c>
      <c r="E55" s="48"/>
      <c r="F55" s="46"/>
      <c r="G55" s="93">
        <v>108500</v>
      </c>
      <c r="H55" s="49"/>
      <c r="I55" s="194">
        <f t="shared" ca="1" si="0"/>
        <v>919172.07417095685</v>
      </c>
      <c r="J55" s="41"/>
    </row>
    <row r="56" spans="1:10" s="54" customFormat="1" ht="12.75" customHeight="1" x14ac:dyDescent="0.2">
      <c r="A56" s="192">
        <v>43377</v>
      </c>
      <c r="B56" s="193"/>
      <c r="C56" s="46" t="s">
        <v>126</v>
      </c>
      <c r="D56" s="47" t="s">
        <v>1230</v>
      </c>
      <c r="E56" s="48"/>
      <c r="F56" s="46"/>
      <c r="G56" s="90">
        <v>3056.8799999999997</v>
      </c>
      <c r="H56" s="49"/>
      <c r="I56" s="194">
        <f t="shared" ca="1" si="0"/>
        <v>916115.19417095685</v>
      </c>
      <c r="J56" s="41"/>
    </row>
    <row r="57" spans="1:10" s="54" customFormat="1" ht="12.75" customHeight="1" x14ac:dyDescent="0.2">
      <c r="A57" s="192">
        <v>43381</v>
      </c>
      <c r="B57" s="193"/>
      <c r="C57" s="46" t="s">
        <v>1315</v>
      </c>
      <c r="D57" s="47" t="s">
        <v>77</v>
      </c>
      <c r="E57" s="48"/>
      <c r="F57" s="46"/>
      <c r="G57" s="90">
        <v>39000</v>
      </c>
      <c r="H57" s="49"/>
      <c r="I57" s="194">
        <f t="shared" ca="1" si="0"/>
        <v>877115.19417095685</v>
      </c>
      <c r="J57" s="41"/>
    </row>
    <row r="58" spans="1:10" s="54" customFormat="1" ht="12.75" customHeight="1" x14ac:dyDescent="0.2">
      <c r="A58" s="192">
        <v>43382</v>
      </c>
      <c r="B58" s="193"/>
      <c r="C58" s="46" t="s">
        <v>126</v>
      </c>
      <c r="D58" s="47" t="s">
        <v>1316</v>
      </c>
      <c r="E58" s="48"/>
      <c r="F58" s="46"/>
      <c r="G58" s="90">
        <v>10570</v>
      </c>
      <c r="H58" s="49"/>
      <c r="I58" s="194">
        <f t="shared" ca="1" si="0"/>
        <v>866545.19417095685</v>
      </c>
      <c r="J58" s="41"/>
    </row>
    <row r="59" spans="1:10" s="54" customFormat="1" ht="12.75" customHeight="1" x14ac:dyDescent="0.2">
      <c r="A59" s="192">
        <v>43382</v>
      </c>
      <c r="B59" s="193"/>
      <c r="C59" s="46" t="s">
        <v>126</v>
      </c>
      <c r="D59" s="47" t="s">
        <v>344</v>
      </c>
      <c r="E59" s="48"/>
      <c r="F59" s="46"/>
      <c r="G59" s="90">
        <v>40611.360000000001</v>
      </c>
      <c r="H59" s="49"/>
      <c r="I59" s="194">
        <f t="shared" ca="1" si="0"/>
        <v>825933.83417095686</v>
      </c>
      <c r="J59" s="41"/>
    </row>
    <row r="60" spans="1:10" s="54" customFormat="1" ht="12.75" customHeight="1" x14ac:dyDescent="0.2">
      <c r="A60" s="192">
        <v>43382</v>
      </c>
      <c r="B60" s="193"/>
      <c r="C60" s="46" t="s">
        <v>1317</v>
      </c>
      <c r="D60" s="47" t="s">
        <v>1318</v>
      </c>
      <c r="E60" s="68"/>
      <c r="F60" s="46"/>
      <c r="G60" s="90">
        <v>1249.52</v>
      </c>
      <c r="H60" s="49"/>
      <c r="I60" s="194">
        <f t="shared" ca="1" si="0"/>
        <v>824684.31417095684</v>
      </c>
      <c r="J60" s="41"/>
    </row>
    <row r="61" spans="1:10" s="54" customFormat="1" ht="12.75" customHeight="1" x14ac:dyDescent="0.2">
      <c r="A61" s="192">
        <v>43382</v>
      </c>
      <c r="B61" s="193"/>
      <c r="C61" s="46" t="s">
        <v>1319</v>
      </c>
      <c r="D61" s="47" t="s">
        <v>1164</v>
      </c>
      <c r="E61" s="68"/>
      <c r="F61" s="46"/>
      <c r="G61" s="90">
        <v>14000</v>
      </c>
      <c r="H61" s="49"/>
      <c r="I61" s="194">
        <f t="shared" ca="1" si="0"/>
        <v>810684.31417095684</v>
      </c>
      <c r="J61" s="41"/>
    </row>
    <row r="62" spans="1:10" s="54" customFormat="1" ht="12.75" customHeight="1" x14ac:dyDescent="0.2">
      <c r="A62" s="192">
        <v>43382</v>
      </c>
      <c r="B62" s="193"/>
      <c r="C62" s="46">
        <v>688296</v>
      </c>
      <c r="D62" s="47" t="s">
        <v>32</v>
      </c>
      <c r="E62" s="48"/>
      <c r="F62" s="46"/>
      <c r="G62" s="90">
        <v>2687.55</v>
      </c>
      <c r="H62" s="49"/>
      <c r="I62" s="194">
        <f t="shared" ca="1" si="0"/>
        <v>807996.7641709568</v>
      </c>
      <c r="J62" s="41"/>
    </row>
    <row r="63" spans="1:10" s="54" customFormat="1" ht="12.75" customHeight="1" x14ac:dyDescent="0.2">
      <c r="A63" s="192">
        <v>43382</v>
      </c>
      <c r="B63" s="45"/>
      <c r="C63" s="46" t="s">
        <v>120</v>
      </c>
      <c r="D63" s="47" t="s">
        <v>1014</v>
      </c>
      <c r="E63" s="48"/>
      <c r="F63" s="46"/>
      <c r="G63" s="49"/>
      <c r="H63" s="93">
        <v>3000</v>
      </c>
      <c r="I63" s="194">
        <f t="shared" ca="1" si="0"/>
        <v>810996.7641709568</v>
      </c>
      <c r="J63" s="41"/>
    </row>
    <row r="64" spans="1:10" s="54" customFormat="1" ht="12.75" customHeight="1" x14ac:dyDescent="0.2">
      <c r="A64" s="192">
        <v>43382</v>
      </c>
      <c r="B64" s="45"/>
      <c r="C64" s="46" t="s">
        <v>120</v>
      </c>
      <c r="D64" s="47" t="s">
        <v>802</v>
      </c>
      <c r="E64" s="48"/>
      <c r="F64" s="46"/>
      <c r="G64" s="49"/>
      <c r="H64" s="93">
        <v>17533</v>
      </c>
      <c r="I64" s="194">
        <f t="shared" ca="1" si="0"/>
        <v>828529.7641709568</v>
      </c>
      <c r="J64" s="41"/>
    </row>
    <row r="65" spans="1:10" s="54" customFormat="1" ht="12.75" customHeight="1" x14ac:dyDescent="0.2">
      <c r="A65" s="192">
        <v>43383</v>
      </c>
      <c r="B65" s="193"/>
      <c r="C65" s="46" t="s">
        <v>1320</v>
      </c>
      <c r="D65" s="47" t="s">
        <v>1321</v>
      </c>
      <c r="E65" s="68"/>
      <c r="F65" s="46"/>
      <c r="G65" s="90">
        <v>2578</v>
      </c>
      <c r="H65" s="49"/>
      <c r="I65" s="194">
        <f t="shared" ca="1" si="0"/>
        <v>825951.7641709568</v>
      </c>
      <c r="J65" s="41"/>
    </row>
    <row r="66" spans="1:10" s="54" customFormat="1" ht="12.75" customHeight="1" x14ac:dyDescent="0.2">
      <c r="A66" s="192">
        <v>43383</v>
      </c>
      <c r="B66" s="193"/>
      <c r="C66" s="46" t="s">
        <v>1322</v>
      </c>
      <c r="D66" s="47" t="s">
        <v>205</v>
      </c>
      <c r="E66" s="48"/>
      <c r="F66" s="46"/>
      <c r="G66" s="90">
        <v>7441.22</v>
      </c>
      <c r="H66" s="49"/>
      <c r="I66" s="194">
        <f t="shared" ca="1" si="0"/>
        <v>818510.54417095683</v>
      </c>
      <c r="J66" s="41"/>
    </row>
    <row r="67" spans="1:10" s="54" customFormat="1" ht="12.75" customHeight="1" x14ac:dyDescent="0.2">
      <c r="A67" s="192">
        <v>43383</v>
      </c>
      <c r="B67" s="201"/>
      <c r="C67" s="202" t="s">
        <v>120</v>
      </c>
      <c r="D67" s="203" t="s">
        <v>1349</v>
      </c>
      <c r="E67" s="204"/>
      <c r="F67" s="202"/>
      <c r="G67" s="205"/>
      <c r="H67" s="207">
        <v>2000</v>
      </c>
      <c r="I67" s="194">
        <f t="shared" ca="1" si="0"/>
        <v>820510.54417095683</v>
      </c>
      <c r="J67" s="208"/>
    </row>
    <row r="68" spans="1:10" s="54" customFormat="1" ht="12.75" customHeight="1" x14ac:dyDescent="0.2">
      <c r="A68" s="192">
        <v>43375</v>
      </c>
      <c r="B68" s="193"/>
      <c r="C68" s="46" t="s">
        <v>126</v>
      </c>
      <c r="D68" s="47" t="s">
        <v>357</v>
      </c>
      <c r="E68" s="68"/>
      <c r="F68" s="46"/>
      <c r="G68" s="90">
        <v>116820</v>
      </c>
      <c r="H68" s="48"/>
      <c r="I68" s="194">
        <f t="shared" ca="1" si="0"/>
        <v>703690.54417095683</v>
      </c>
      <c r="J68" s="41"/>
    </row>
    <row r="69" spans="1:10" s="54" customFormat="1" ht="12.75" customHeight="1" x14ac:dyDescent="0.2">
      <c r="A69" s="192">
        <v>43385</v>
      </c>
      <c r="B69" s="45"/>
      <c r="C69" s="46" t="s">
        <v>120</v>
      </c>
      <c r="D69" s="47" t="s">
        <v>1350</v>
      </c>
      <c r="E69" s="68"/>
      <c r="F69" s="46"/>
      <c r="G69" s="49"/>
      <c r="H69" s="93">
        <v>8320</v>
      </c>
      <c r="I69" s="194">
        <f t="shared" ca="1" si="0"/>
        <v>712010.54417095683</v>
      </c>
      <c r="J69" s="41"/>
    </row>
    <row r="70" spans="1:10" s="54" customFormat="1" ht="12.75" customHeight="1" x14ac:dyDescent="0.2">
      <c r="A70" s="192">
        <v>43388</v>
      </c>
      <c r="B70" s="193"/>
      <c r="C70" s="46" t="s">
        <v>1323</v>
      </c>
      <c r="D70" s="47" t="s">
        <v>140</v>
      </c>
      <c r="E70" s="68"/>
      <c r="F70" s="46"/>
      <c r="G70" s="90">
        <v>87.2</v>
      </c>
      <c r="H70" s="48"/>
      <c r="I70" s="194">
        <f t="shared" ca="1" si="0"/>
        <v>711923.34417095687</v>
      </c>
      <c r="J70" s="41"/>
    </row>
    <row r="71" spans="1:10" s="54" customFormat="1" ht="12.75" customHeight="1" x14ac:dyDescent="0.2">
      <c r="A71" s="56">
        <v>43388</v>
      </c>
      <c r="B71" s="193"/>
      <c r="C71" s="46" t="s">
        <v>1324</v>
      </c>
      <c r="D71" s="47" t="s">
        <v>44</v>
      </c>
      <c r="E71" s="68"/>
      <c r="F71" s="46"/>
      <c r="G71" s="90">
        <v>1420</v>
      </c>
      <c r="H71" s="48"/>
      <c r="I71" s="194">
        <f t="shared" ca="1" si="0"/>
        <v>710503.34417095687</v>
      </c>
      <c r="J71" s="41"/>
    </row>
    <row r="72" spans="1:10" s="54" customFormat="1" ht="12.75" customHeight="1" x14ac:dyDescent="0.2">
      <c r="A72" s="56">
        <v>43388</v>
      </c>
      <c r="B72" s="193"/>
      <c r="C72" s="46" t="s">
        <v>1325</v>
      </c>
      <c r="D72" s="47" t="s">
        <v>45</v>
      </c>
      <c r="E72" s="48"/>
      <c r="F72" s="46"/>
      <c r="G72" s="90">
        <v>1890</v>
      </c>
      <c r="H72" s="48"/>
      <c r="I72" s="194">
        <f t="shared" ca="1" si="0"/>
        <v>708613.34417095687</v>
      </c>
      <c r="J72" s="41"/>
    </row>
    <row r="73" spans="1:10" s="54" customFormat="1" ht="12.75" customHeight="1" x14ac:dyDescent="0.2">
      <c r="A73" s="56">
        <v>43388</v>
      </c>
      <c r="B73" s="193"/>
      <c r="C73" s="46" t="s">
        <v>1326</v>
      </c>
      <c r="D73" s="47" t="s">
        <v>306</v>
      </c>
      <c r="E73" s="48"/>
      <c r="F73" s="46"/>
      <c r="G73" s="90">
        <v>260</v>
      </c>
      <c r="H73" s="48"/>
      <c r="I73" s="194">
        <f t="shared" ca="1" si="0"/>
        <v>708353.34417095687</v>
      </c>
      <c r="J73" s="41"/>
    </row>
    <row r="74" spans="1:10" s="54" customFormat="1" ht="12.75" customHeight="1" x14ac:dyDescent="0.2">
      <c r="A74" s="56">
        <v>43388</v>
      </c>
      <c r="B74" s="193"/>
      <c r="C74" s="46" t="s">
        <v>1327</v>
      </c>
      <c r="D74" s="47" t="s">
        <v>1328</v>
      </c>
      <c r="E74" s="68"/>
      <c r="F74" s="46"/>
      <c r="G74" s="90">
        <v>250</v>
      </c>
      <c r="H74" s="48"/>
      <c r="I74" s="194">
        <f t="shared" ca="1" si="0"/>
        <v>708103.34417095687</v>
      </c>
      <c r="J74" s="41"/>
    </row>
    <row r="75" spans="1:10" s="54" customFormat="1" ht="12.75" customHeight="1" x14ac:dyDescent="0.2">
      <c r="A75" s="56">
        <v>43388</v>
      </c>
      <c r="B75" s="193"/>
      <c r="C75" s="46" t="s">
        <v>1329</v>
      </c>
      <c r="D75" s="47" t="s">
        <v>51</v>
      </c>
      <c r="E75" s="48"/>
      <c r="F75" s="46"/>
      <c r="G75" s="90">
        <v>5002</v>
      </c>
      <c r="H75" s="48"/>
      <c r="I75" s="194">
        <f t="shared" ca="1" si="0"/>
        <v>703101.34417095687</v>
      </c>
      <c r="J75" s="41"/>
    </row>
    <row r="76" spans="1:10" s="54" customFormat="1" ht="12.75" customHeight="1" x14ac:dyDescent="0.2">
      <c r="A76" s="56">
        <v>43388</v>
      </c>
      <c r="B76" s="193"/>
      <c r="C76" s="46" t="s">
        <v>1330</v>
      </c>
      <c r="D76" s="47" t="s">
        <v>144</v>
      </c>
      <c r="E76" s="48"/>
      <c r="F76" s="46"/>
      <c r="G76" s="90">
        <v>320</v>
      </c>
      <c r="H76" s="48"/>
      <c r="I76" s="194">
        <f t="shared" ca="1" si="0"/>
        <v>702781.34417095687</v>
      </c>
      <c r="J76" s="41"/>
    </row>
    <row r="77" spans="1:10" s="54" customFormat="1" ht="12.75" customHeight="1" x14ac:dyDescent="0.2">
      <c r="A77" s="56">
        <v>43388</v>
      </c>
      <c r="B77" s="193"/>
      <c r="C77" s="46" t="s">
        <v>1331</v>
      </c>
      <c r="D77" s="47" t="s">
        <v>145</v>
      </c>
      <c r="E77" s="48"/>
      <c r="F77" s="46"/>
      <c r="G77" s="90">
        <v>87.5</v>
      </c>
      <c r="H77" s="48"/>
      <c r="I77" s="194">
        <f t="shared" ca="1" si="0"/>
        <v>702693.84417095687</v>
      </c>
      <c r="J77" s="41"/>
    </row>
    <row r="78" spans="1:10" s="54" customFormat="1" ht="12.75" customHeight="1" x14ac:dyDescent="0.2">
      <c r="A78" s="56">
        <v>43388</v>
      </c>
      <c r="B78" s="193"/>
      <c r="C78" s="46" t="s">
        <v>1332</v>
      </c>
      <c r="D78" s="47" t="s">
        <v>56</v>
      </c>
      <c r="E78" s="48"/>
      <c r="F78" s="46"/>
      <c r="G78" s="90">
        <v>3710</v>
      </c>
      <c r="H78" s="48"/>
      <c r="I78" s="194">
        <f t="shared" ca="1" si="0"/>
        <v>698983.84417095687</v>
      </c>
      <c r="J78" s="41"/>
    </row>
    <row r="79" spans="1:10" s="54" customFormat="1" ht="12.75" customHeight="1" x14ac:dyDescent="0.2">
      <c r="A79" s="56">
        <v>43388</v>
      </c>
      <c r="B79" s="193"/>
      <c r="C79" s="46" t="s">
        <v>1333</v>
      </c>
      <c r="D79" s="47" t="s">
        <v>148</v>
      </c>
      <c r="E79" s="48"/>
      <c r="F79" s="46"/>
      <c r="G79" s="90">
        <v>5300</v>
      </c>
      <c r="H79" s="48"/>
      <c r="I79" s="194">
        <f t="shared" ca="1" si="0"/>
        <v>693683.84417095687</v>
      </c>
      <c r="J79" s="41"/>
    </row>
    <row r="80" spans="1:10" s="54" customFormat="1" ht="12.75" customHeight="1" x14ac:dyDescent="0.2">
      <c r="A80" s="56">
        <v>43388</v>
      </c>
      <c r="B80" s="193"/>
      <c r="C80" s="154" t="s">
        <v>1334</v>
      </c>
      <c r="D80" s="47" t="s">
        <v>62</v>
      </c>
      <c r="E80" s="48"/>
      <c r="F80" s="46"/>
      <c r="G80" s="90">
        <v>612.78</v>
      </c>
      <c r="H80" s="48"/>
      <c r="I80" s="194">
        <f t="shared" ca="1" si="0"/>
        <v>693071.06417095684</v>
      </c>
      <c r="J80" s="41"/>
    </row>
    <row r="81" spans="1:10" s="54" customFormat="1" ht="12.75" customHeight="1" x14ac:dyDescent="0.2">
      <c r="A81" s="56">
        <v>43388</v>
      </c>
      <c r="B81" s="193"/>
      <c r="C81" s="46" t="s">
        <v>1335</v>
      </c>
      <c r="D81" s="158" t="s">
        <v>64</v>
      </c>
      <c r="E81" s="48"/>
      <c r="F81" s="46"/>
      <c r="G81" s="90">
        <v>80</v>
      </c>
      <c r="H81" s="49"/>
      <c r="I81" s="194">
        <f t="shared" ca="1" si="0"/>
        <v>692991.06417095684</v>
      </c>
      <c r="J81" s="41"/>
    </row>
    <row r="82" spans="1:10" s="54" customFormat="1" ht="12.75" customHeight="1" x14ac:dyDescent="0.2">
      <c r="A82" s="56">
        <v>43388</v>
      </c>
      <c r="B82" s="193"/>
      <c r="C82" s="46" t="s">
        <v>1336</v>
      </c>
      <c r="D82" s="158" t="s">
        <v>69</v>
      </c>
      <c r="E82" s="48"/>
      <c r="F82" s="46"/>
      <c r="G82" s="90">
        <v>270</v>
      </c>
      <c r="H82" s="49"/>
      <c r="I82" s="194">
        <f t="shared" ca="1" si="0"/>
        <v>692721.06417095684</v>
      </c>
      <c r="J82" s="41"/>
    </row>
    <row r="83" spans="1:10" s="54" customFormat="1" ht="12.75" customHeight="1" x14ac:dyDescent="0.2">
      <c r="A83" s="56">
        <v>43388</v>
      </c>
      <c r="B83" s="193"/>
      <c r="C83" s="46" t="s">
        <v>1337</v>
      </c>
      <c r="D83" s="158" t="s">
        <v>68</v>
      </c>
      <c r="E83" s="48"/>
      <c r="F83" s="46"/>
      <c r="G83" s="90">
        <v>669.5</v>
      </c>
      <c r="H83" s="49"/>
      <c r="I83" s="194">
        <f t="shared" ca="1" si="0"/>
        <v>692051.56417095684</v>
      </c>
      <c r="J83" s="41"/>
    </row>
    <row r="84" spans="1:10" s="54" customFormat="1" ht="12.75" customHeight="1" x14ac:dyDescent="0.2">
      <c r="A84" s="56">
        <v>43388</v>
      </c>
      <c r="B84" s="193"/>
      <c r="C84" s="46" t="s">
        <v>1338</v>
      </c>
      <c r="D84" s="47" t="s">
        <v>68</v>
      </c>
      <c r="E84" s="48"/>
      <c r="F84" s="46"/>
      <c r="G84" s="90">
        <v>1100.4000000000001</v>
      </c>
      <c r="H84" s="49"/>
      <c r="I84" s="194">
        <f t="shared" ca="1" si="0"/>
        <v>690951.16417095682</v>
      </c>
      <c r="J84" s="41"/>
    </row>
    <row r="85" spans="1:10" s="54" customFormat="1" ht="12.75" customHeight="1" x14ac:dyDescent="0.2">
      <c r="A85" s="56">
        <v>43388</v>
      </c>
      <c r="B85" s="193"/>
      <c r="C85" s="46" t="s">
        <v>1339</v>
      </c>
      <c r="D85" s="158" t="s">
        <v>68</v>
      </c>
      <c r="E85" s="48"/>
      <c r="F85" s="46"/>
      <c r="G85" s="90">
        <v>22.8</v>
      </c>
      <c r="H85" s="49"/>
      <c r="I85" s="194">
        <f t="shared" ca="1" si="0"/>
        <v>690928.36417095677</v>
      </c>
      <c r="J85" s="41"/>
    </row>
    <row r="86" spans="1:10" s="54" customFormat="1" ht="12.75" customHeight="1" x14ac:dyDescent="0.2">
      <c r="A86" s="56">
        <v>43388</v>
      </c>
      <c r="B86" s="193"/>
      <c r="C86" s="46" t="s">
        <v>1340</v>
      </c>
      <c r="D86" s="47" t="s">
        <v>201</v>
      </c>
      <c r="E86" s="48"/>
      <c r="F86" s="46"/>
      <c r="G86" s="90">
        <v>3273.51</v>
      </c>
      <c r="H86" s="49"/>
      <c r="I86" s="194">
        <f t="shared" ca="1" si="0"/>
        <v>687654.85417095677</v>
      </c>
      <c r="J86" s="41"/>
    </row>
    <row r="87" spans="1:10" s="54" customFormat="1" ht="12.75" customHeight="1" x14ac:dyDescent="0.2">
      <c r="A87" s="56">
        <v>43388</v>
      </c>
      <c r="B87" s="193"/>
      <c r="C87" s="46" t="s">
        <v>1341</v>
      </c>
      <c r="D87" s="47" t="s">
        <v>154</v>
      </c>
      <c r="E87" s="48"/>
      <c r="F87" s="46"/>
      <c r="G87" s="90">
        <v>106</v>
      </c>
      <c r="H87" s="49"/>
      <c r="I87" s="194">
        <f t="shared" ca="1" si="0"/>
        <v>687548.85417095677</v>
      </c>
      <c r="J87" s="41"/>
    </row>
    <row r="88" spans="1:10" s="54" customFormat="1" ht="12.75" customHeight="1" x14ac:dyDescent="0.2">
      <c r="A88" s="56">
        <v>43388</v>
      </c>
      <c r="B88" s="193"/>
      <c r="C88" s="46" t="s">
        <v>1342</v>
      </c>
      <c r="D88" s="158" t="s">
        <v>205</v>
      </c>
      <c r="E88" s="48"/>
      <c r="F88" s="46"/>
      <c r="G88" s="90">
        <v>5857.71</v>
      </c>
      <c r="H88" s="49"/>
      <c r="I88" s="194">
        <f t="shared" ca="1" si="0"/>
        <v>681691.1441709568</v>
      </c>
      <c r="J88" s="41"/>
    </row>
    <row r="89" spans="1:10" s="54" customFormat="1" ht="12.75" customHeight="1" x14ac:dyDescent="0.2">
      <c r="A89" s="56">
        <v>43388</v>
      </c>
      <c r="B89" s="193"/>
      <c r="C89" s="46" t="s">
        <v>1343</v>
      </c>
      <c r="D89" s="47" t="s">
        <v>77</v>
      </c>
      <c r="E89" s="48"/>
      <c r="F89" s="46"/>
      <c r="G89" s="90">
        <v>31800</v>
      </c>
      <c r="H89" s="49"/>
      <c r="I89" s="194">
        <f t="shared" ref="I89:I95" ca="1" si="1">IF(AND(ISBLANK(G89),ISBLANK(H89))," - ",OFFSET(I89,-1,0,1,1)+H89-G89)</f>
        <v>649891.1441709568</v>
      </c>
      <c r="J89" s="41"/>
    </row>
    <row r="90" spans="1:10" s="41" customFormat="1" ht="12.75" customHeight="1" x14ac:dyDescent="0.2">
      <c r="A90" s="189">
        <v>43388</v>
      </c>
      <c r="B90" s="192"/>
      <c r="C90" s="190">
        <v>688298</v>
      </c>
      <c r="D90" s="191" t="s">
        <v>1344</v>
      </c>
      <c r="E90" s="48"/>
      <c r="F90" s="190"/>
      <c r="G90" s="90">
        <v>15900</v>
      </c>
      <c r="H90" s="49"/>
      <c r="I90" s="194">
        <f t="shared" ca="1" si="1"/>
        <v>633991.1441709568</v>
      </c>
    </row>
    <row r="91" spans="1:10" s="54" customFormat="1" ht="12.75" customHeight="1" x14ac:dyDescent="0.2">
      <c r="A91" s="56">
        <v>43385</v>
      </c>
      <c r="B91" s="193"/>
      <c r="C91" s="46" t="s">
        <v>126</v>
      </c>
      <c r="D91" s="47" t="s">
        <v>1345</v>
      </c>
      <c r="E91" s="48"/>
      <c r="F91" s="46"/>
      <c r="G91" s="90">
        <v>10797.32</v>
      </c>
      <c r="H91" s="49"/>
      <c r="I91" s="194">
        <f t="shared" ca="1" si="1"/>
        <v>623193.82417095685</v>
      </c>
      <c r="J91" s="41"/>
    </row>
    <row r="92" spans="1:10" s="54" customFormat="1" ht="12" x14ac:dyDescent="0.2">
      <c r="A92" s="189">
        <v>43388</v>
      </c>
      <c r="B92" s="193"/>
      <c r="C92" s="46" t="s">
        <v>120</v>
      </c>
      <c r="D92" s="47" t="s">
        <v>1014</v>
      </c>
      <c r="E92" s="48"/>
      <c r="F92" s="46"/>
      <c r="G92" s="59"/>
      <c r="H92" s="93">
        <v>3000</v>
      </c>
      <c r="I92" s="194">
        <f t="shared" ca="1" si="1"/>
        <v>626193.82417095685</v>
      </c>
      <c r="J92" s="41"/>
    </row>
    <row r="93" spans="1:10" s="54" customFormat="1" x14ac:dyDescent="0.2">
      <c r="A93" s="189">
        <v>43390</v>
      </c>
      <c r="B93" s="201"/>
      <c r="C93" s="202" t="s">
        <v>120</v>
      </c>
      <c r="D93" s="203" t="s">
        <v>1373</v>
      </c>
      <c r="E93" s="204"/>
      <c r="F93" s="202"/>
      <c r="G93" s="205"/>
      <c r="H93" s="207">
        <v>2261300</v>
      </c>
      <c r="I93" s="194">
        <f t="shared" ca="1" si="1"/>
        <v>2887493.8241709569</v>
      </c>
      <c r="J93" s="208"/>
    </row>
    <row r="94" spans="1:10" s="54" customFormat="1" ht="24" x14ac:dyDescent="0.2">
      <c r="A94" s="56">
        <v>43395</v>
      </c>
      <c r="B94" s="193"/>
      <c r="C94" s="46" t="s">
        <v>126</v>
      </c>
      <c r="D94" s="47" t="s">
        <v>1008</v>
      </c>
      <c r="E94" s="48"/>
      <c r="F94" s="46"/>
      <c r="G94" s="90">
        <v>14721.52</v>
      </c>
      <c r="H94" s="49"/>
      <c r="I94" s="194">
        <f t="shared" ca="1" si="1"/>
        <v>2872772.3041709568</v>
      </c>
      <c r="J94" s="41"/>
    </row>
    <row r="95" spans="1:10" s="54" customFormat="1" ht="12" x14ac:dyDescent="0.2">
      <c r="A95" s="56">
        <v>43395</v>
      </c>
      <c r="B95" s="193"/>
      <c r="C95" s="46" t="s">
        <v>1351</v>
      </c>
      <c r="D95" s="47" t="s">
        <v>40</v>
      </c>
      <c r="E95" s="48"/>
      <c r="F95" s="46"/>
      <c r="G95" s="90">
        <v>4200</v>
      </c>
      <c r="H95" s="59"/>
      <c r="I95" s="194">
        <f t="shared" ca="1" si="1"/>
        <v>2868572.3041709568</v>
      </c>
      <c r="J95" s="41"/>
    </row>
    <row r="96" spans="1:10" s="54" customFormat="1" ht="12" x14ac:dyDescent="0.2">
      <c r="A96" s="56">
        <v>43395</v>
      </c>
      <c r="B96" s="193"/>
      <c r="C96" s="46" t="s">
        <v>1352</v>
      </c>
      <c r="D96" s="47" t="s">
        <v>1353</v>
      </c>
      <c r="E96" s="48"/>
      <c r="F96" s="46"/>
      <c r="G96" s="90">
        <v>597.85</v>
      </c>
      <c r="H96" s="49"/>
      <c r="I96" s="194">
        <f t="shared" ref="I96:I156" ca="1" si="2">IF(AND(ISBLANK(G96),ISBLANK(H96))," - ",OFFSET(I96,-1,0,1,1)+H96-G96)</f>
        <v>2867974.4541709567</v>
      </c>
      <c r="J96" s="41"/>
    </row>
    <row r="97" spans="1:10" s="54" customFormat="1" ht="12" x14ac:dyDescent="0.2">
      <c r="A97" s="56">
        <v>43395</v>
      </c>
      <c r="B97" s="193"/>
      <c r="C97" s="46" t="s">
        <v>1354</v>
      </c>
      <c r="D97" s="47" t="s">
        <v>141</v>
      </c>
      <c r="E97" s="48"/>
      <c r="F97" s="46"/>
      <c r="G97" s="90">
        <v>1020</v>
      </c>
      <c r="H97" s="49"/>
      <c r="I97" s="194">
        <f t="shared" ca="1" si="2"/>
        <v>2866954.4541709567</v>
      </c>
      <c r="J97" s="41"/>
    </row>
    <row r="98" spans="1:10" s="54" customFormat="1" ht="12" x14ac:dyDescent="0.2">
      <c r="A98" s="56">
        <v>43395</v>
      </c>
      <c r="B98" s="193"/>
      <c r="C98" s="46" t="s">
        <v>1355</v>
      </c>
      <c r="D98" s="47" t="s">
        <v>532</v>
      </c>
      <c r="E98" s="48"/>
      <c r="F98" s="46"/>
      <c r="G98" s="90">
        <v>1500</v>
      </c>
      <c r="H98" s="49"/>
      <c r="I98" s="194">
        <f t="shared" ca="1" si="2"/>
        <v>2865454.4541709567</v>
      </c>
      <c r="J98" s="41"/>
    </row>
    <row r="99" spans="1:10" s="54" customFormat="1" ht="12" x14ac:dyDescent="0.2">
      <c r="A99" s="56">
        <v>43395</v>
      </c>
      <c r="B99" s="193"/>
      <c r="C99" s="46" t="s">
        <v>1356</v>
      </c>
      <c r="D99" s="47" t="s">
        <v>306</v>
      </c>
      <c r="E99" s="48"/>
      <c r="F99" s="46"/>
      <c r="G99" s="90">
        <v>6872.4</v>
      </c>
      <c r="H99" s="49"/>
      <c r="I99" s="194">
        <f t="shared" ca="1" si="2"/>
        <v>2858582.0541709568</v>
      </c>
      <c r="J99" s="41"/>
    </row>
    <row r="100" spans="1:10" s="54" customFormat="1" ht="12" x14ac:dyDescent="0.2">
      <c r="A100" s="56">
        <v>43395</v>
      </c>
      <c r="B100" s="193"/>
      <c r="C100" s="46" t="s">
        <v>1357</v>
      </c>
      <c r="D100" s="47" t="s">
        <v>269</v>
      </c>
      <c r="E100" s="48"/>
      <c r="F100" s="46"/>
      <c r="G100" s="90">
        <v>254.7</v>
      </c>
      <c r="H100" s="49"/>
      <c r="I100" s="194">
        <f t="shared" ca="1" si="2"/>
        <v>2858327.3541709566</v>
      </c>
      <c r="J100" s="41"/>
    </row>
    <row r="101" spans="1:10" s="54" customFormat="1" ht="12" x14ac:dyDescent="0.2">
      <c r="A101" s="56">
        <v>43395</v>
      </c>
      <c r="B101" s="193"/>
      <c r="C101" s="46" t="s">
        <v>1358</v>
      </c>
      <c r="D101" s="47" t="s">
        <v>144</v>
      </c>
      <c r="E101" s="48"/>
      <c r="F101" s="46"/>
      <c r="G101" s="90">
        <v>386.08</v>
      </c>
      <c r="H101" s="49"/>
      <c r="I101" s="194">
        <f t="shared" ca="1" si="2"/>
        <v>2857941.2741709566</v>
      </c>
      <c r="J101" s="41"/>
    </row>
    <row r="102" spans="1:10" s="54" customFormat="1" ht="12" x14ac:dyDescent="0.2">
      <c r="A102" s="56">
        <v>43395</v>
      </c>
      <c r="B102" s="193"/>
      <c r="C102" s="46" t="s">
        <v>1359</v>
      </c>
      <c r="D102" s="47" t="s">
        <v>146</v>
      </c>
      <c r="E102" s="48"/>
      <c r="F102" s="46"/>
      <c r="G102" s="90">
        <v>360</v>
      </c>
      <c r="H102" s="49"/>
      <c r="I102" s="194">
        <f t="shared" ca="1" si="2"/>
        <v>2857581.2741709566</v>
      </c>
      <c r="J102" s="41"/>
    </row>
    <row r="103" spans="1:10" s="54" customFormat="1" ht="12" x14ac:dyDescent="0.2">
      <c r="A103" s="56">
        <v>43395</v>
      </c>
      <c r="B103" s="193"/>
      <c r="C103" s="46" t="s">
        <v>1360</v>
      </c>
      <c r="D103" s="47" t="s">
        <v>57</v>
      </c>
      <c r="E103" s="48"/>
      <c r="F103" s="46"/>
      <c r="G103" s="90">
        <v>1859.96</v>
      </c>
      <c r="H103" s="49"/>
      <c r="I103" s="194">
        <f t="shared" ca="1" si="2"/>
        <v>2855721.3141709566</v>
      </c>
      <c r="J103" s="41"/>
    </row>
    <row r="104" spans="1:10" s="54" customFormat="1" ht="12" x14ac:dyDescent="0.2">
      <c r="A104" s="56">
        <v>43395</v>
      </c>
      <c r="B104" s="193"/>
      <c r="C104" s="46" t="s">
        <v>1361</v>
      </c>
      <c r="D104" s="47" t="s">
        <v>60</v>
      </c>
      <c r="E104" s="48"/>
      <c r="F104" s="46"/>
      <c r="G104" s="90">
        <v>2000</v>
      </c>
      <c r="H104" s="49"/>
      <c r="I104" s="194">
        <f t="shared" ca="1" si="2"/>
        <v>2853721.3141709566</v>
      </c>
      <c r="J104" s="41"/>
    </row>
    <row r="105" spans="1:10" s="54" customFormat="1" ht="12" x14ac:dyDescent="0.2">
      <c r="A105" s="56">
        <v>43395</v>
      </c>
      <c r="B105" s="193"/>
      <c r="C105" s="46" t="s">
        <v>1362</v>
      </c>
      <c r="D105" s="47" t="s">
        <v>286</v>
      </c>
      <c r="E105" s="48"/>
      <c r="F105" s="46"/>
      <c r="G105" s="90">
        <v>418</v>
      </c>
      <c r="H105" s="49"/>
      <c r="I105" s="194">
        <f t="shared" ca="1" si="2"/>
        <v>2853303.3141709566</v>
      </c>
      <c r="J105" s="41"/>
    </row>
    <row r="106" spans="1:10" s="54" customFormat="1" ht="12" x14ac:dyDescent="0.2">
      <c r="A106" s="56">
        <v>43395</v>
      </c>
      <c r="B106" s="193"/>
      <c r="C106" s="46" t="s">
        <v>1363</v>
      </c>
      <c r="D106" s="47" t="s">
        <v>228</v>
      </c>
      <c r="E106" s="48"/>
      <c r="F106" s="46"/>
      <c r="G106" s="93">
        <v>2000</v>
      </c>
      <c r="H106" s="49"/>
      <c r="I106" s="194">
        <f t="shared" ca="1" si="2"/>
        <v>2851303.3141709566</v>
      </c>
      <c r="J106" s="41"/>
    </row>
    <row r="107" spans="1:10" s="54" customFormat="1" ht="12" x14ac:dyDescent="0.2">
      <c r="A107" s="56">
        <v>43395</v>
      </c>
      <c r="B107" s="193"/>
      <c r="C107" s="46" t="s">
        <v>1364</v>
      </c>
      <c r="D107" s="47" t="s">
        <v>189</v>
      </c>
      <c r="E107" s="48"/>
      <c r="F107" s="46"/>
      <c r="G107" s="90">
        <v>1317.99</v>
      </c>
      <c r="H107" s="49"/>
      <c r="I107" s="194">
        <f t="shared" ca="1" si="2"/>
        <v>2849985.3241709564</v>
      </c>
      <c r="J107" s="41"/>
    </row>
    <row r="108" spans="1:10" s="54" customFormat="1" ht="12" x14ac:dyDescent="0.2">
      <c r="A108" s="56">
        <v>43395</v>
      </c>
      <c r="B108" s="193"/>
      <c r="C108" s="46" t="s">
        <v>1365</v>
      </c>
      <c r="D108" s="47" t="s">
        <v>369</v>
      </c>
      <c r="E108" s="48"/>
      <c r="F108" s="46"/>
      <c r="G108" s="93">
        <v>234.55</v>
      </c>
      <c r="H108" s="49"/>
      <c r="I108" s="194">
        <f t="shared" ca="1" si="2"/>
        <v>2849750.7741709566</v>
      </c>
      <c r="J108" s="41"/>
    </row>
    <row r="109" spans="1:10" s="54" customFormat="1" ht="12" x14ac:dyDescent="0.2">
      <c r="A109" s="56">
        <v>43395</v>
      </c>
      <c r="B109" s="193"/>
      <c r="C109" s="46" t="s">
        <v>1366</v>
      </c>
      <c r="D109" s="47" t="s">
        <v>152</v>
      </c>
      <c r="E109" s="48"/>
      <c r="F109" s="46"/>
      <c r="G109" s="90">
        <v>28.75</v>
      </c>
      <c r="H109" s="49"/>
      <c r="I109" s="194">
        <f t="shared" ca="1" si="2"/>
        <v>2849722.0241709566</v>
      </c>
      <c r="J109" s="41"/>
    </row>
    <row r="110" spans="1:10" s="54" customFormat="1" x14ac:dyDescent="0.2">
      <c r="A110" s="56">
        <v>43398</v>
      </c>
      <c r="B110" s="201"/>
      <c r="C110" s="202" t="s">
        <v>120</v>
      </c>
      <c r="D110" s="203" t="s">
        <v>1014</v>
      </c>
      <c r="E110" s="204"/>
      <c r="F110" s="202"/>
      <c r="G110" s="205"/>
      <c r="H110" s="205">
        <v>2000</v>
      </c>
      <c r="I110" s="194">
        <f t="shared" ca="1" si="2"/>
        <v>2851722.0241709566</v>
      </c>
      <c r="J110" s="208"/>
    </row>
    <row r="111" spans="1:10" s="54" customFormat="1" ht="12" x14ac:dyDescent="0.2">
      <c r="A111" s="56">
        <v>43404</v>
      </c>
      <c r="B111" s="193"/>
      <c r="C111" s="46" t="s">
        <v>1367</v>
      </c>
      <c r="D111" s="47" t="s">
        <v>135</v>
      </c>
      <c r="E111" s="48"/>
      <c r="F111" s="46"/>
      <c r="G111" s="90">
        <v>75455.94</v>
      </c>
      <c r="H111" s="49"/>
      <c r="I111" s="194">
        <f t="shared" ca="1" si="2"/>
        <v>2776266.0841709566</v>
      </c>
      <c r="J111" s="41"/>
    </row>
    <row r="112" spans="1:10" s="54" customFormat="1" ht="12" x14ac:dyDescent="0.2">
      <c r="A112" s="56">
        <v>43404</v>
      </c>
      <c r="B112" s="193"/>
      <c r="C112" s="46" t="s">
        <v>1368</v>
      </c>
      <c r="D112" s="47" t="s">
        <v>136</v>
      </c>
      <c r="E112" s="48"/>
      <c r="F112" s="46"/>
      <c r="G112" s="90">
        <v>20008</v>
      </c>
      <c r="H112" s="49"/>
      <c r="I112" s="194">
        <f t="shared" ca="1" si="2"/>
        <v>2756258.0841709566</v>
      </c>
      <c r="J112" s="41"/>
    </row>
    <row r="113" spans="1:10" s="54" customFormat="1" ht="12" x14ac:dyDescent="0.2">
      <c r="A113" s="56">
        <v>43404</v>
      </c>
      <c r="B113" s="193"/>
      <c r="C113" s="46" t="s">
        <v>1369</v>
      </c>
      <c r="D113" s="47" t="s">
        <v>137</v>
      </c>
      <c r="E113" s="48"/>
      <c r="F113" s="46"/>
      <c r="G113" s="90">
        <v>1370.1000000000001</v>
      </c>
      <c r="H113" s="49"/>
      <c r="I113" s="194">
        <f t="shared" ca="1" si="2"/>
        <v>2754887.9841709565</v>
      </c>
      <c r="J113" s="41"/>
    </row>
    <row r="114" spans="1:10" s="54" customFormat="1" ht="12" x14ac:dyDescent="0.2">
      <c r="A114" s="56">
        <v>43404</v>
      </c>
      <c r="B114" s="193"/>
      <c r="C114" s="46" t="s">
        <v>1370</v>
      </c>
      <c r="D114" s="47" t="s">
        <v>137</v>
      </c>
      <c r="E114" s="48"/>
      <c r="F114" s="46"/>
      <c r="G114" s="90">
        <v>231.39999999999998</v>
      </c>
      <c r="H114" s="49"/>
      <c r="I114" s="194">
        <f t="shared" ca="1" si="2"/>
        <v>2754656.5841709566</v>
      </c>
      <c r="J114" s="41"/>
    </row>
    <row r="115" spans="1:10" s="54" customFormat="1" ht="12" x14ac:dyDescent="0.2">
      <c r="A115" s="56">
        <v>43404</v>
      </c>
      <c r="B115" s="193"/>
      <c r="C115" s="46" t="s">
        <v>1371</v>
      </c>
      <c r="D115" s="47" t="s">
        <v>32</v>
      </c>
      <c r="E115" s="48"/>
      <c r="F115" s="46"/>
      <c r="G115" s="90">
        <v>4499.0999999999995</v>
      </c>
      <c r="H115" s="49"/>
      <c r="I115" s="194">
        <f t="shared" ca="1" si="2"/>
        <v>2750157.4841709565</v>
      </c>
      <c r="J115" s="41"/>
    </row>
    <row r="116" spans="1:10" s="54" customFormat="1" ht="12" x14ac:dyDescent="0.2">
      <c r="A116" s="56">
        <v>43402</v>
      </c>
      <c r="B116" s="193"/>
      <c r="C116" s="46" t="s">
        <v>126</v>
      </c>
      <c r="D116" s="47" t="s">
        <v>1372</v>
      </c>
      <c r="E116" s="48"/>
      <c r="F116" s="46"/>
      <c r="G116" s="90">
        <v>51127.67</v>
      </c>
      <c r="H116" s="49"/>
      <c r="I116" s="194">
        <f t="shared" ca="1" si="2"/>
        <v>2699029.8141709566</v>
      </c>
      <c r="J116" s="41"/>
    </row>
    <row r="117" spans="1:10" s="54" customFormat="1" x14ac:dyDescent="0.2">
      <c r="A117" s="56">
        <v>43402</v>
      </c>
      <c r="B117" s="201"/>
      <c r="C117" s="202" t="s">
        <v>1374</v>
      </c>
      <c r="D117" s="203" t="s">
        <v>1375</v>
      </c>
      <c r="E117" s="204"/>
      <c r="F117" s="202"/>
      <c r="G117" s="90">
        <v>2400000</v>
      </c>
      <c r="H117" s="205"/>
      <c r="I117" s="194">
        <f t="shared" ca="1" si="2"/>
        <v>299029.81417095661</v>
      </c>
      <c r="J117" s="208"/>
    </row>
    <row r="118" spans="1:10" s="54" customFormat="1" x14ac:dyDescent="0.2">
      <c r="A118" s="60"/>
      <c r="B118" s="45"/>
      <c r="C118" s="46" t="s">
        <v>120</v>
      </c>
      <c r="D118" s="47" t="s">
        <v>79</v>
      </c>
      <c r="E118" s="48"/>
      <c r="F118" s="46"/>
      <c r="G118" s="49"/>
      <c r="H118" s="93">
        <v>32386.2</v>
      </c>
      <c r="I118" s="194">
        <f t="shared" ca="1" si="2"/>
        <v>331416.01417095662</v>
      </c>
      <c r="J118" s="41"/>
    </row>
    <row r="119" spans="1:10" s="54" customFormat="1" ht="12" x14ac:dyDescent="0.2">
      <c r="A119" s="56">
        <v>43402</v>
      </c>
      <c r="B119" s="193"/>
      <c r="C119" s="46" t="s">
        <v>1376</v>
      </c>
      <c r="D119" s="47" t="s">
        <v>1377</v>
      </c>
      <c r="E119" s="48"/>
      <c r="F119" s="46"/>
      <c r="G119" s="90">
        <v>2000</v>
      </c>
      <c r="H119" s="49"/>
      <c r="I119" s="194">
        <f t="shared" ca="1" si="2"/>
        <v>329416.01417095662</v>
      </c>
      <c r="J119" s="41"/>
    </row>
    <row r="120" spans="1:10" s="54" customFormat="1" ht="12" x14ac:dyDescent="0.2">
      <c r="A120" s="56">
        <v>43402</v>
      </c>
      <c r="B120" s="193"/>
      <c r="C120" s="46" t="s">
        <v>1378</v>
      </c>
      <c r="D120" s="47" t="s">
        <v>141</v>
      </c>
      <c r="E120" s="68"/>
      <c r="F120" s="46"/>
      <c r="G120" s="90">
        <v>360.4</v>
      </c>
      <c r="H120" s="49"/>
      <c r="I120" s="194">
        <f t="shared" ca="1" si="2"/>
        <v>329055.6141709566</v>
      </c>
      <c r="J120" s="41"/>
    </row>
    <row r="121" spans="1:10" s="54" customFormat="1" ht="12" x14ac:dyDescent="0.2">
      <c r="A121" s="56">
        <v>43402</v>
      </c>
      <c r="B121" s="193"/>
      <c r="C121" s="46" t="s">
        <v>1379</v>
      </c>
      <c r="D121" s="47" t="s">
        <v>44</v>
      </c>
      <c r="E121" s="68"/>
      <c r="F121" s="46"/>
      <c r="G121" s="90">
        <v>150</v>
      </c>
      <c r="H121" s="49"/>
      <c r="I121" s="194">
        <f t="shared" ca="1" si="2"/>
        <v>328905.6141709566</v>
      </c>
      <c r="J121" s="41"/>
    </row>
    <row r="122" spans="1:10" s="54" customFormat="1" ht="12" x14ac:dyDescent="0.2">
      <c r="A122" s="56">
        <v>43402</v>
      </c>
      <c r="B122" s="193"/>
      <c r="C122" s="46" t="s">
        <v>1380</v>
      </c>
      <c r="D122" s="47" t="s">
        <v>1381</v>
      </c>
      <c r="E122" s="68"/>
      <c r="F122" s="46"/>
      <c r="G122" s="90">
        <v>2968</v>
      </c>
      <c r="H122" s="49"/>
      <c r="I122" s="194">
        <f t="shared" ca="1" si="2"/>
        <v>325937.6141709566</v>
      </c>
      <c r="J122" s="41"/>
    </row>
    <row r="123" spans="1:10" s="54" customFormat="1" ht="12" x14ac:dyDescent="0.2">
      <c r="A123" s="56">
        <v>43402</v>
      </c>
      <c r="B123" s="193"/>
      <c r="C123" s="46" t="s">
        <v>1382</v>
      </c>
      <c r="D123" s="47" t="s">
        <v>1383</v>
      </c>
      <c r="E123" s="68"/>
      <c r="F123" s="46"/>
      <c r="G123" s="90">
        <v>3260</v>
      </c>
      <c r="H123" s="49"/>
      <c r="I123" s="194">
        <f t="shared" ca="1" si="2"/>
        <v>322677.6141709566</v>
      </c>
      <c r="J123" s="41"/>
    </row>
    <row r="124" spans="1:10" s="54" customFormat="1" ht="12" x14ac:dyDescent="0.2">
      <c r="A124" s="56">
        <v>43402</v>
      </c>
      <c r="B124" s="193"/>
      <c r="C124" s="46" t="s">
        <v>1384</v>
      </c>
      <c r="D124" s="47" t="s">
        <v>1284</v>
      </c>
      <c r="E124" s="48"/>
      <c r="F124" s="46"/>
      <c r="G124" s="90">
        <v>3046.32</v>
      </c>
      <c r="H124" s="49"/>
      <c r="I124" s="194">
        <f t="shared" ca="1" si="2"/>
        <v>319631.29417095659</v>
      </c>
      <c r="J124" s="41"/>
    </row>
    <row r="125" spans="1:10" s="54" customFormat="1" ht="12" x14ac:dyDescent="0.2">
      <c r="A125" s="56">
        <v>43402</v>
      </c>
      <c r="B125" s="193"/>
      <c r="C125" s="46" t="s">
        <v>1385</v>
      </c>
      <c r="D125" s="47" t="s">
        <v>151</v>
      </c>
      <c r="E125" s="48"/>
      <c r="F125" s="46"/>
      <c r="G125" s="90">
        <v>8500</v>
      </c>
      <c r="H125" s="49"/>
      <c r="I125" s="194">
        <f t="shared" ca="1" si="2"/>
        <v>311131.29417095659</v>
      </c>
      <c r="J125" s="41"/>
    </row>
    <row r="126" spans="1:10" s="54" customFormat="1" ht="12.75" customHeight="1" x14ac:dyDescent="0.2">
      <c r="A126" s="56">
        <v>43402</v>
      </c>
      <c r="B126" s="193"/>
      <c r="C126" s="46" t="s">
        <v>1386</v>
      </c>
      <c r="D126" s="47" t="s">
        <v>69</v>
      </c>
      <c r="E126" s="48"/>
      <c r="F126" s="46"/>
      <c r="G126" s="90">
        <v>270</v>
      </c>
      <c r="H126" s="49"/>
      <c r="I126" s="194">
        <f t="shared" ca="1" si="2"/>
        <v>310861.29417095659</v>
      </c>
      <c r="J126" s="41"/>
    </row>
    <row r="127" spans="1:10" s="54" customFormat="1" ht="12" x14ac:dyDescent="0.2">
      <c r="A127" s="56">
        <v>43402</v>
      </c>
      <c r="B127" s="193"/>
      <c r="C127" s="46" t="s">
        <v>1387</v>
      </c>
      <c r="D127" s="47" t="s">
        <v>64</v>
      </c>
      <c r="E127" s="48"/>
      <c r="F127" s="46"/>
      <c r="G127" s="90">
        <v>860</v>
      </c>
      <c r="H127" s="49"/>
      <c r="I127" s="194">
        <f t="shared" ca="1" si="2"/>
        <v>310001.29417095659</v>
      </c>
      <c r="J127" s="41"/>
    </row>
    <row r="128" spans="1:10" s="54" customFormat="1" ht="15" customHeight="1" x14ac:dyDescent="0.2">
      <c r="A128" s="56">
        <v>43402</v>
      </c>
      <c r="B128" s="193"/>
      <c r="C128" s="46" t="s">
        <v>1388</v>
      </c>
      <c r="D128" s="47" t="s">
        <v>53</v>
      </c>
      <c r="E128" s="48"/>
      <c r="F128" s="46"/>
      <c r="G128" s="90">
        <v>709.1</v>
      </c>
      <c r="H128" s="49"/>
      <c r="I128" s="194">
        <f t="shared" ca="1" si="2"/>
        <v>309292.19417095662</v>
      </c>
      <c r="J128" s="41"/>
    </row>
    <row r="129" spans="1:10" s="54" customFormat="1" ht="12" x14ac:dyDescent="0.2">
      <c r="A129" s="56">
        <v>43402</v>
      </c>
      <c r="B129" s="193"/>
      <c r="C129" s="46" t="s">
        <v>1389</v>
      </c>
      <c r="D129" s="47" t="s">
        <v>189</v>
      </c>
      <c r="E129" s="48"/>
      <c r="F129" s="46"/>
      <c r="G129" s="90">
        <v>4396.37</v>
      </c>
      <c r="H129" s="49"/>
      <c r="I129" s="194">
        <f t="shared" ca="1" si="2"/>
        <v>304895.82417095662</v>
      </c>
      <c r="J129" s="41"/>
    </row>
    <row r="130" spans="1:10" s="54" customFormat="1" ht="12" x14ac:dyDescent="0.2">
      <c r="A130" s="56">
        <v>43402</v>
      </c>
      <c r="B130" s="193"/>
      <c r="C130" s="46" t="s">
        <v>1390</v>
      </c>
      <c r="D130" s="47" t="s">
        <v>229</v>
      </c>
      <c r="E130" s="48"/>
      <c r="F130" s="46"/>
      <c r="G130" s="90">
        <v>180</v>
      </c>
      <c r="H130" s="49"/>
      <c r="I130" s="194">
        <f t="shared" ca="1" si="2"/>
        <v>304715.82417095662</v>
      </c>
      <c r="J130" s="41"/>
    </row>
    <row r="131" spans="1:10" s="54" customFormat="1" ht="12" x14ac:dyDescent="0.2">
      <c r="A131" s="56">
        <v>43402</v>
      </c>
      <c r="B131" s="193"/>
      <c r="C131" s="154" t="s">
        <v>1391</v>
      </c>
      <c r="D131" s="47" t="s">
        <v>205</v>
      </c>
      <c r="E131" s="48"/>
      <c r="F131" s="46"/>
      <c r="G131" s="90">
        <v>2137.5700000000002</v>
      </c>
      <c r="H131" s="49"/>
      <c r="I131" s="194">
        <f t="shared" ca="1" si="2"/>
        <v>302578.25417095661</v>
      </c>
      <c r="J131" s="41"/>
    </row>
    <row r="132" spans="1:10" s="54" customFormat="1" ht="12" x14ac:dyDescent="0.2">
      <c r="A132" s="56">
        <v>43402</v>
      </c>
      <c r="B132" s="193"/>
      <c r="C132" s="154" t="s">
        <v>1392</v>
      </c>
      <c r="D132" s="47" t="s">
        <v>72</v>
      </c>
      <c r="E132" s="48"/>
      <c r="F132" s="46"/>
      <c r="G132" s="93">
        <v>240</v>
      </c>
      <c r="H132" s="49"/>
      <c r="I132" s="194">
        <f t="shared" ca="1" si="2"/>
        <v>302338.25417095661</v>
      </c>
      <c r="J132" s="41"/>
    </row>
    <row r="133" spans="1:10" s="54" customFormat="1" ht="12" x14ac:dyDescent="0.2">
      <c r="A133" s="56">
        <v>43402</v>
      </c>
      <c r="B133" s="193"/>
      <c r="C133" s="154" t="s">
        <v>1393</v>
      </c>
      <c r="D133" s="47" t="s">
        <v>209</v>
      </c>
      <c r="E133" s="48"/>
      <c r="F133" s="46"/>
      <c r="G133" s="90">
        <v>170.15</v>
      </c>
      <c r="H133" s="49"/>
      <c r="I133" s="194">
        <f t="shared" ca="1" si="2"/>
        <v>302168.10417095659</v>
      </c>
      <c r="J133" s="41"/>
    </row>
    <row r="134" spans="1:10" s="54" customFormat="1" ht="12" x14ac:dyDescent="0.2">
      <c r="A134" s="56">
        <v>43402</v>
      </c>
      <c r="B134" s="193"/>
      <c r="C134" s="154" t="s">
        <v>1394</v>
      </c>
      <c r="D134" s="47" t="s">
        <v>209</v>
      </c>
      <c r="E134" s="48"/>
      <c r="F134" s="46"/>
      <c r="G134" s="90">
        <v>501.6</v>
      </c>
      <c r="H134" s="49"/>
      <c r="I134" s="194">
        <f t="shared" ca="1" si="2"/>
        <v>301666.50417095661</v>
      </c>
      <c r="J134" s="41"/>
    </row>
    <row r="135" spans="1:10" s="54" customFormat="1" ht="12" x14ac:dyDescent="0.2">
      <c r="A135" s="56">
        <v>43404</v>
      </c>
      <c r="B135" s="193"/>
      <c r="C135" s="154" t="s">
        <v>1395</v>
      </c>
      <c r="D135" s="47" t="s">
        <v>189</v>
      </c>
      <c r="E135" s="48"/>
      <c r="F135" s="46"/>
      <c r="G135" s="90">
        <v>3000</v>
      </c>
      <c r="H135" s="49"/>
      <c r="I135" s="194">
        <f t="shared" ca="1" si="2"/>
        <v>298666.50417095661</v>
      </c>
      <c r="J135" s="41"/>
    </row>
    <row r="136" spans="1:10" s="54" customFormat="1" ht="12" x14ac:dyDescent="0.2">
      <c r="A136" s="56">
        <v>43404</v>
      </c>
      <c r="B136" s="193"/>
      <c r="C136" s="46" t="s">
        <v>1396</v>
      </c>
      <c r="D136" s="47" t="s">
        <v>435</v>
      </c>
      <c r="E136" s="48"/>
      <c r="F136" s="46"/>
      <c r="G136" s="90">
        <v>700</v>
      </c>
      <c r="H136" s="49"/>
      <c r="I136" s="194">
        <f t="shared" ca="1" si="2"/>
        <v>297966.50417095661</v>
      </c>
      <c r="J136" s="41"/>
    </row>
    <row r="137" spans="1:10" s="54" customFormat="1" ht="12" x14ac:dyDescent="0.2">
      <c r="A137" s="56">
        <v>43404</v>
      </c>
      <c r="B137" s="193"/>
      <c r="C137" s="46" t="s">
        <v>1397</v>
      </c>
      <c r="D137" s="47" t="s">
        <v>197</v>
      </c>
      <c r="E137" s="48"/>
      <c r="F137" s="46"/>
      <c r="G137" s="90">
        <v>850</v>
      </c>
      <c r="H137" s="49"/>
      <c r="I137" s="194">
        <f t="shared" ca="1" si="2"/>
        <v>297116.50417095661</v>
      </c>
      <c r="J137" s="41"/>
    </row>
    <row r="138" spans="1:10" s="54" customFormat="1" ht="12" x14ac:dyDescent="0.2">
      <c r="A138" s="56">
        <v>43404</v>
      </c>
      <c r="B138" s="193"/>
      <c r="C138" s="46" t="s">
        <v>1398</v>
      </c>
      <c r="D138" s="47" t="s">
        <v>1399</v>
      </c>
      <c r="E138" s="48"/>
      <c r="F138" s="46"/>
      <c r="G138" s="90">
        <v>2000</v>
      </c>
      <c r="H138" s="49"/>
      <c r="I138" s="194">
        <f t="shared" ca="1" si="2"/>
        <v>295116.50417095661</v>
      </c>
      <c r="J138" s="41"/>
    </row>
    <row r="139" spans="1:10" s="54" customFormat="1" ht="12" x14ac:dyDescent="0.2">
      <c r="A139" s="56">
        <v>43404</v>
      </c>
      <c r="B139" s="193"/>
      <c r="C139" s="46" t="s">
        <v>1400</v>
      </c>
      <c r="D139" s="47" t="s">
        <v>228</v>
      </c>
      <c r="E139" s="48"/>
      <c r="F139" s="46"/>
      <c r="G139" s="90">
        <v>1000</v>
      </c>
      <c r="H139" s="49"/>
      <c r="I139" s="194">
        <f t="shared" ca="1" si="2"/>
        <v>294116.50417095661</v>
      </c>
      <c r="J139" s="41"/>
    </row>
    <row r="140" spans="1:10" s="54" customFormat="1" ht="12" x14ac:dyDescent="0.2">
      <c r="A140" s="56">
        <v>43404</v>
      </c>
      <c r="B140" s="193"/>
      <c r="C140" s="46" t="s">
        <v>1401</v>
      </c>
      <c r="D140" s="47" t="s">
        <v>151</v>
      </c>
      <c r="E140" s="48"/>
      <c r="F140" s="46"/>
      <c r="G140" s="90">
        <v>2060</v>
      </c>
      <c r="H140" s="49"/>
      <c r="I140" s="194">
        <f t="shared" ca="1" si="2"/>
        <v>292056.50417095661</v>
      </c>
      <c r="J140" s="41"/>
    </row>
    <row r="141" spans="1:10" s="54" customFormat="1" ht="12" x14ac:dyDescent="0.2">
      <c r="A141" s="56">
        <v>43404</v>
      </c>
      <c r="B141" s="193"/>
      <c r="C141" s="46" t="s">
        <v>1402</v>
      </c>
      <c r="D141" s="47" t="s">
        <v>205</v>
      </c>
      <c r="E141" s="48"/>
      <c r="F141" s="46"/>
      <c r="G141" s="90">
        <v>7980.23</v>
      </c>
      <c r="H141" s="49"/>
      <c r="I141" s="194">
        <f t="shared" ca="1" si="2"/>
        <v>284076.27417095663</v>
      </c>
      <c r="J141" s="41"/>
    </row>
    <row r="142" spans="1:10" s="54" customFormat="1" ht="12" x14ac:dyDescent="0.2">
      <c r="A142" s="56">
        <v>43404</v>
      </c>
      <c r="B142" s="193"/>
      <c r="C142" s="46" t="s">
        <v>1403</v>
      </c>
      <c r="D142" s="47" t="s">
        <v>45</v>
      </c>
      <c r="E142" s="48"/>
      <c r="F142" s="46"/>
      <c r="G142" s="90">
        <v>14950</v>
      </c>
      <c r="H142" s="49"/>
      <c r="I142" s="194">
        <f t="shared" ca="1" si="2"/>
        <v>269126.27417095663</v>
      </c>
      <c r="J142" s="41"/>
    </row>
    <row r="143" spans="1:10" s="54" customFormat="1" ht="12" x14ac:dyDescent="0.2">
      <c r="A143" s="56">
        <v>43404</v>
      </c>
      <c r="B143" s="193"/>
      <c r="C143" s="46" t="s">
        <v>1404</v>
      </c>
      <c r="D143" s="47" t="s">
        <v>1405</v>
      </c>
      <c r="E143" s="48"/>
      <c r="F143" s="46"/>
      <c r="G143" s="90">
        <v>42347</v>
      </c>
      <c r="H143" s="49"/>
      <c r="I143" s="194">
        <f t="shared" ca="1" si="2"/>
        <v>226779.27417095663</v>
      </c>
      <c r="J143" s="41"/>
    </row>
    <row r="144" spans="1:10" s="54" customFormat="1" ht="12" x14ac:dyDescent="0.2">
      <c r="A144" s="56">
        <v>43404</v>
      </c>
      <c r="B144" s="193"/>
      <c r="C144" s="46" t="s">
        <v>1406</v>
      </c>
      <c r="D144" s="47" t="s">
        <v>458</v>
      </c>
      <c r="E144" s="48"/>
      <c r="F144" s="46"/>
      <c r="G144" s="90">
        <v>180</v>
      </c>
      <c r="H144" s="49"/>
      <c r="I144" s="194">
        <f t="shared" ca="1" si="2"/>
        <v>226599.27417095663</v>
      </c>
      <c r="J144" s="41"/>
    </row>
    <row r="145" spans="1:10" s="54" customFormat="1" ht="12" x14ac:dyDescent="0.2">
      <c r="A145" s="56">
        <v>43404</v>
      </c>
      <c r="B145" s="193"/>
      <c r="C145" s="46" t="s">
        <v>1407</v>
      </c>
      <c r="D145" s="47" t="s">
        <v>40</v>
      </c>
      <c r="E145" s="48"/>
      <c r="F145" s="46"/>
      <c r="G145" s="90">
        <v>309.14999999999998</v>
      </c>
      <c r="H145" s="49"/>
      <c r="I145" s="194">
        <f t="shared" ca="1" si="2"/>
        <v>226290.12417095664</v>
      </c>
      <c r="J145" s="41"/>
    </row>
    <row r="146" spans="1:10" s="54" customFormat="1" ht="12" x14ac:dyDescent="0.2">
      <c r="A146" s="56">
        <v>43404</v>
      </c>
      <c r="B146" s="193"/>
      <c r="C146" s="46" t="s">
        <v>1408</v>
      </c>
      <c r="D146" s="47" t="s">
        <v>146</v>
      </c>
      <c r="E146" s="48"/>
      <c r="F146" s="46"/>
      <c r="G146" s="90">
        <v>340</v>
      </c>
      <c r="H146" s="49"/>
      <c r="I146" s="194">
        <f t="shared" ca="1" si="2"/>
        <v>225950.12417095664</v>
      </c>
      <c r="J146" s="41"/>
    </row>
    <row r="147" spans="1:10" s="54" customFormat="1" ht="12" x14ac:dyDescent="0.2">
      <c r="A147" s="56">
        <v>43404</v>
      </c>
      <c r="B147" s="193"/>
      <c r="C147" s="46" t="s">
        <v>1409</v>
      </c>
      <c r="D147" s="47" t="s">
        <v>1410</v>
      </c>
      <c r="E147" s="48"/>
      <c r="F147" s="46"/>
      <c r="G147" s="90">
        <v>656.38</v>
      </c>
      <c r="H147" s="49"/>
      <c r="I147" s="194">
        <f t="shared" ca="1" si="2"/>
        <v>225293.74417095663</v>
      </c>
      <c r="J147" s="41"/>
    </row>
    <row r="148" spans="1:10" s="54" customFormat="1" ht="12" x14ac:dyDescent="0.2">
      <c r="A148" s="56">
        <v>43404</v>
      </c>
      <c r="B148" s="193"/>
      <c r="C148" s="46" t="s">
        <v>1411</v>
      </c>
      <c r="D148" s="47" t="s">
        <v>1383</v>
      </c>
      <c r="E148" s="48"/>
      <c r="F148" s="46"/>
      <c r="G148" s="90">
        <v>2934</v>
      </c>
      <c r="H148" s="49"/>
      <c r="I148" s="194">
        <f t="shared" ca="1" si="2"/>
        <v>222359.74417095663</v>
      </c>
      <c r="J148" s="41"/>
    </row>
    <row r="149" spans="1:10" s="54" customFormat="1" ht="12" x14ac:dyDescent="0.2">
      <c r="A149" s="56">
        <v>43404</v>
      </c>
      <c r="B149" s="193"/>
      <c r="C149" s="46" t="s">
        <v>1412</v>
      </c>
      <c r="D149" s="47" t="s">
        <v>369</v>
      </c>
      <c r="E149" s="48"/>
      <c r="F149" s="46"/>
      <c r="G149" s="90">
        <v>4047.74</v>
      </c>
      <c r="H149" s="49"/>
      <c r="I149" s="194">
        <f t="shared" ca="1" si="2"/>
        <v>218312.00417095664</v>
      </c>
      <c r="J149" s="41"/>
    </row>
    <row r="150" spans="1:10" s="54" customFormat="1" ht="12" x14ac:dyDescent="0.2">
      <c r="A150" s="56">
        <v>43404</v>
      </c>
      <c r="B150" s="193"/>
      <c r="C150" s="46" t="s">
        <v>1413</v>
      </c>
      <c r="D150" s="47" t="s">
        <v>69</v>
      </c>
      <c r="E150" s="48"/>
      <c r="F150" s="46"/>
      <c r="G150" s="90">
        <v>360</v>
      </c>
      <c r="H150" s="49"/>
      <c r="I150" s="194">
        <f t="shared" ca="1" si="2"/>
        <v>217952.00417095664</v>
      </c>
      <c r="J150" s="41"/>
    </row>
    <row r="151" spans="1:10" s="54" customFormat="1" ht="12" x14ac:dyDescent="0.2">
      <c r="A151" s="56">
        <v>43404</v>
      </c>
      <c r="B151" s="193"/>
      <c r="C151" s="46" t="s">
        <v>1414</v>
      </c>
      <c r="D151" s="47" t="s">
        <v>203</v>
      </c>
      <c r="E151" s="48"/>
      <c r="F151" s="46"/>
      <c r="G151" s="90">
        <v>424</v>
      </c>
      <c r="H151" s="49"/>
      <c r="I151" s="194">
        <f t="shared" ca="1" si="2"/>
        <v>217528.00417095664</v>
      </c>
      <c r="J151" s="41"/>
    </row>
    <row r="152" spans="1:10" s="54" customFormat="1" ht="12" x14ac:dyDescent="0.2">
      <c r="A152" s="56">
        <v>43404</v>
      </c>
      <c r="B152" s="193"/>
      <c r="C152" s="46" t="s">
        <v>1415</v>
      </c>
      <c r="D152" s="47" t="s">
        <v>205</v>
      </c>
      <c r="E152" s="48"/>
      <c r="F152" s="46"/>
      <c r="G152" s="90">
        <v>5954.53</v>
      </c>
      <c r="H152" s="49"/>
      <c r="I152" s="194">
        <f t="shared" ca="1" si="2"/>
        <v>211573.47417095664</v>
      </c>
      <c r="J152" s="41"/>
    </row>
    <row r="153" spans="1:10" s="54" customFormat="1" ht="12" x14ac:dyDescent="0.2">
      <c r="A153" s="56">
        <v>43404</v>
      </c>
      <c r="B153" s="193"/>
      <c r="C153" s="46" t="s">
        <v>1416</v>
      </c>
      <c r="D153" s="47" t="s">
        <v>72</v>
      </c>
      <c r="E153" s="48"/>
      <c r="F153" s="46"/>
      <c r="G153" s="90">
        <v>240</v>
      </c>
      <c r="H153" s="49"/>
      <c r="I153" s="194">
        <f t="shared" ca="1" si="2"/>
        <v>211333.47417095664</v>
      </c>
      <c r="J153" s="41"/>
    </row>
    <row r="154" spans="1:10" s="54" customFormat="1" ht="12" x14ac:dyDescent="0.2">
      <c r="A154" s="56">
        <v>43404</v>
      </c>
      <c r="B154" s="193"/>
      <c r="C154" s="46" t="s">
        <v>120</v>
      </c>
      <c r="D154" s="47" t="s">
        <v>40</v>
      </c>
      <c r="E154" s="48"/>
      <c r="F154" s="46"/>
      <c r="G154" s="59"/>
      <c r="H154" s="93">
        <v>824.35</v>
      </c>
      <c r="I154" s="194">
        <f t="shared" ca="1" si="2"/>
        <v>212157.82417095665</v>
      </c>
      <c r="J154" s="41"/>
    </row>
    <row r="155" spans="1:10" s="54" customFormat="1" ht="12" x14ac:dyDescent="0.2">
      <c r="A155" s="56"/>
      <c r="B155" s="193"/>
      <c r="C155" s="46"/>
      <c r="D155" s="47" t="s">
        <v>133</v>
      </c>
      <c r="E155" s="48"/>
      <c r="F155" s="46"/>
      <c r="G155" s="59">
        <v>15.7</v>
      </c>
      <c r="H155" s="49"/>
      <c r="I155" s="194">
        <f t="shared" ca="1" si="2"/>
        <v>212142.12417095664</v>
      </c>
      <c r="J155" s="41"/>
    </row>
    <row r="156" spans="1:10" s="54" customFormat="1" ht="12" x14ac:dyDescent="0.2">
      <c r="A156" s="56"/>
      <c r="B156" s="193"/>
      <c r="C156" s="46"/>
      <c r="D156" s="47" t="s">
        <v>1663</v>
      </c>
      <c r="E156" s="48"/>
      <c r="F156" s="46"/>
      <c r="G156" s="59"/>
      <c r="H156" s="59">
        <v>1.8</v>
      </c>
      <c r="I156" s="194">
        <f t="shared" ca="1" si="2"/>
        <v>212143.92417095663</v>
      </c>
      <c r="J156" s="41"/>
    </row>
    <row r="157" spans="1:10" s="54" customFormat="1" ht="12" x14ac:dyDescent="0.2">
      <c r="A157" s="56"/>
      <c r="B157" s="193"/>
      <c r="C157" s="46"/>
      <c r="D157" s="47"/>
      <c r="E157" s="48"/>
      <c r="F157" s="46"/>
      <c r="G157" s="59"/>
      <c r="H157" s="49"/>
      <c r="I157" s="194" t="str">
        <f t="shared" ref="I157:I219" ca="1" si="3">IF(AND(ISBLANK(G157),ISBLANK(H157))," - ",OFFSET(I157,-1,0,1,1)+H157-G157)</f>
        <v xml:space="preserve"> - </v>
      </c>
      <c r="J157" s="41"/>
    </row>
    <row r="158" spans="1:10" s="54" customFormat="1" ht="12" x14ac:dyDescent="0.2">
      <c r="A158" s="56"/>
      <c r="B158" s="193"/>
      <c r="C158" s="46"/>
      <c r="D158" s="47"/>
      <c r="E158" s="48"/>
      <c r="F158" s="46"/>
      <c r="G158" s="59"/>
      <c r="H158" s="49"/>
      <c r="I158" s="194" t="str">
        <f t="shared" ca="1" si="3"/>
        <v xml:space="preserve"> - </v>
      </c>
      <c r="J158" s="41"/>
    </row>
    <row r="159" spans="1:10" s="54" customFormat="1" ht="12" x14ac:dyDescent="0.2">
      <c r="A159" s="56"/>
      <c r="B159" s="193"/>
      <c r="C159" s="46"/>
      <c r="D159" s="47"/>
      <c r="E159" s="48"/>
      <c r="F159" s="46"/>
      <c r="G159" s="59"/>
      <c r="H159" s="49"/>
      <c r="I159" s="194" t="str">
        <f t="shared" ca="1" si="3"/>
        <v xml:space="preserve"> - </v>
      </c>
      <c r="J159" s="41"/>
    </row>
    <row r="160" spans="1:10" s="54" customFormat="1" ht="12" x14ac:dyDescent="0.2">
      <c r="A160" s="56"/>
      <c r="B160" s="193"/>
      <c r="C160" s="46"/>
      <c r="D160" s="47"/>
      <c r="E160" s="48"/>
      <c r="F160" s="46"/>
      <c r="G160" s="59"/>
      <c r="H160" s="49"/>
      <c r="I160" s="194" t="str">
        <f t="shared" ca="1" si="3"/>
        <v xml:space="preserve"> - </v>
      </c>
      <c r="J160" s="41"/>
    </row>
    <row r="161" spans="1:10" s="54" customFormat="1" ht="12" x14ac:dyDescent="0.2">
      <c r="A161" s="56"/>
      <c r="B161" s="193"/>
      <c r="C161" s="46"/>
      <c r="D161" s="47"/>
      <c r="E161" s="48"/>
      <c r="F161" s="46"/>
      <c r="G161" s="59"/>
      <c r="H161" s="49"/>
      <c r="I161" s="194" t="str">
        <f t="shared" ca="1" si="3"/>
        <v xml:space="preserve"> - </v>
      </c>
      <c r="J161" s="41"/>
    </row>
    <row r="162" spans="1:10" s="54" customFormat="1" ht="12" x14ac:dyDescent="0.2">
      <c r="A162" s="56"/>
      <c r="B162" s="193"/>
      <c r="C162" s="46"/>
      <c r="D162" s="47"/>
      <c r="E162" s="48"/>
      <c r="F162" s="46"/>
      <c r="G162" s="59"/>
      <c r="H162" s="49"/>
      <c r="I162" s="194" t="str">
        <f t="shared" ca="1" si="3"/>
        <v xml:space="preserve"> - </v>
      </c>
      <c r="J162" s="41"/>
    </row>
    <row r="163" spans="1:10" s="54" customFormat="1" ht="13.5" customHeight="1" x14ac:dyDescent="0.2">
      <c r="A163" s="56"/>
      <c r="B163" s="193"/>
      <c r="C163" s="46"/>
      <c r="D163" s="47"/>
      <c r="E163" s="48"/>
      <c r="F163" s="46"/>
      <c r="G163" s="59"/>
      <c r="H163" s="49"/>
      <c r="I163" s="194" t="str">
        <f t="shared" ca="1" si="3"/>
        <v xml:space="preserve"> - </v>
      </c>
      <c r="J163" s="41"/>
    </row>
    <row r="164" spans="1:10" s="54" customFormat="1" ht="12" x14ac:dyDescent="0.2">
      <c r="A164" s="56"/>
      <c r="B164" s="193"/>
      <c r="C164" s="46"/>
      <c r="D164" s="47"/>
      <c r="E164" s="48"/>
      <c r="F164" s="46"/>
      <c r="G164" s="59"/>
      <c r="H164" s="49"/>
      <c r="I164" s="194" t="str">
        <f t="shared" ca="1" si="3"/>
        <v xml:space="preserve"> - </v>
      </c>
      <c r="J164" s="41"/>
    </row>
    <row r="165" spans="1:10" s="54" customFormat="1" ht="12" x14ac:dyDescent="0.2">
      <c r="A165" s="56"/>
      <c r="B165" s="193"/>
      <c r="C165" s="46"/>
      <c r="D165" s="47"/>
      <c r="E165" s="48"/>
      <c r="F165" s="46"/>
      <c r="G165" s="59"/>
      <c r="H165" s="49"/>
      <c r="I165" s="194" t="str">
        <f t="shared" ca="1" si="3"/>
        <v xml:space="preserve"> - </v>
      </c>
      <c r="J165" s="41"/>
    </row>
    <row r="166" spans="1:10" s="54" customFormat="1" ht="12" x14ac:dyDescent="0.2">
      <c r="A166" s="56"/>
      <c r="B166" s="193"/>
      <c r="C166" s="46"/>
      <c r="D166" s="47"/>
      <c r="E166" s="48"/>
      <c r="F166" s="46"/>
      <c r="G166" s="59"/>
      <c r="H166" s="49"/>
      <c r="I166" s="194" t="str">
        <f t="shared" ca="1" si="3"/>
        <v xml:space="preserve"> - </v>
      </c>
      <c r="J166" s="41"/>
    </row>
    <row r="167" spans="1:10" s="54" customFormat="1" ht="12" x14ac:dyDescent="0.2">
      <c r="A167" s="56"/>
      <c r="B167" s="193"/>
      <c r="C167" s="46"/>
      <c r="D167" s="47"/>
      <c r="E167" s="48"/>
      <c r="F167" s="46"/>
      <c r="G167" s="59"/>
      <c r="H167" s="49"/>
      <c r="I167" s="194" t="str">
        <f t="shared" ca="1" si="3"/>
        <v xml:space="preserve"> - </v>
      </c>
      <c r="J167" s="41"/>
    </row>
    <row r="168" spans="1:10" s="54" customFormat="1" ht="12" x14ac:dyDescent="0.2">
      <c r="A168" s="56"/>
      <c r="B168" s="193"/>
      <c r="C168" s="46"/>
      <c r="D168" s="47"/>
      <c r="E168" s="48"/>
      <c r="F168" s="46"/>
      <c r="G168" s="59"/>
      <c r="H168" s="49"/>
      <c r="I168" s="194" t="str">
        <f t="shared" ca="1" si="3"/>
        <v xml:space="preserve"> - </v>
      </c>
      <c r="J168" s="41"/>
    </row>
    <row r="169" spans="1:10" s="54" customFormat="1" ht="12" x14ac:dyDescent="0.2">
      <c r="A169" s="56"/>
      <c r="B169" s="193"/>
      <c r="C169" s="46"/>
      <c r="D169" s="47"/>
      <c r="E169" s="48"/>
      <c r="F169" s="46"/>
      <c r="G169" s="59"/>
      <c r="H169" s="49"/>
      <c r="I169" s="194" t="str">
        <f t="shared" ca="1" si="3"/>
        <v xml:space="preserve"> - </v>
      </c>
      <c r="J169" s="41"/>
    </row>
    <row r="170" spans="1:10" s="54" customFormat="1" ht="12" x14ac:dyDescent="0.2">
      <c r="A170" s="56"/>
      <c r="B170" s="193"/>
      <c r="C170" s="46"/>
      <c r="D170" s="47"/>
      <c r="E170" s="48"/>
      <c r="F170" s="46"/>
      <c r="G170" s="59"/>
      <c r="H170" s="49"/>
      <c r="I170" s="194" t="str">
        <f t="shared" ca="1" si="3"/>
        <v xml:space="preserve"> - </v>
      </c>
      <c r="J170" s="41"/>
    </row>
    <row r="171" spans="1:10" s="54" customFormat="1" ht="12" x14ac:dyDescent="0.2">
      <c r="A171" s="56"/>
      <c r="B171" s="193"/>
      <c r="C171" s="46"/>
      <c r="D171" s="47"/>
      <c r="E171" s="48"/>
      <c r="F171" s="46"/>
      <c r="G171" s="59"/>
      <c r="H171" s="49"/>
      <c r="I171" s="194" t="str">
        <f t="shared" ca="1" si="3"/>
        <v xml:space="preserve"> - </v>
      </c>
      <c r="J171" s="41"/>
    </row>
    <row r="172" spans="1:10" s="54" customFormat="1" ht="12" x14ac:dyDescent="0.2">
      <c r="A172" s="56"/>
      <c r="B172" s="193"/>
      <c r="C172" s="46"/>
      <c r="D172" s="47"/>
      <c r="E172" s="48"/>
      <c r="F172" s="46"/>
      <c r="G172" s="59"/>
      <c r="H172" s="49"/>
      <c r="I172" s="194" t="str">
        <f t="shared" ca="1" si="3"/>
        <v xml:space="preserve"> - </v>
      </c>
      <c r="J172" s="41"/>
    </row>
    <row r="173" spans="1:10" s="54" customFormat="1" ht="12" x14ac:dyDescent="0.2">
      <c r="A173" s="56"/>
      <c r="B173" s="193"/>
      <c r="C173" s="46"/>
      <c r="D173" s="47"/>
      <c r="E173" s="48"/>
      <c r="F173" s="46"/>
      <c r="G173" s="59"/>
      <c r="H173" s="49"/>
      <c r="I173" s="194" t="str">
        <f t="shared" ca="1" si="3"/>
        <v xml:space="preserve"> - </v>
      </c>
      <c r="J173" s="41"/>
    </row>
    <row r="174" spans="1:10" s="54" customFormat="1" ht="12" x14ac:dyDescent="0.2">
      <c r="A174" s="56"/>
      <c r="B174" s="193"/>
      <c r="C174" s="46"/>
      <c r="D174" s="47"/>
      <c r="E174" s="48"/>
      <c r="F174" s="46"/>
      <c r="G174" s="59"/>
      <c r="H174" s="49"/>
      <c r="I174" s="194" t="str">
        <f t="shared" ca="1" si="3"/>
        <v xml:space="preserve"> - </v>
      </c>
      <c r="J174" s="41"/>
    </row>
    <row r="175" spans="1:10" s="54" customFormat="1" ht="12" x14ac:dyDescent="0.2">
      <c r="A175" s="56"/>
      <c r="B175" s="193"/>
      <c r="C175" s="46"/>
      <c r="D175" s="47"/>
      <c r="E175" s="48"/>
      <c r="F175" s="46"/>
      <c r="G175" s="59"/>
      <c r="H175" s="49"/>
      <c r="I175" s="194" t="str">
        <f t="shared" ca="1" si="3"/>
        <v xml:space="preserve"> - </v>
      </c>
      <c r="J175" s="41"/>
    </row>
    <row r="176" spans="1:10" s="54" customFormat="1" ht="12" x14ac:dyDescent="0.2">
      <c r="A176" s="56"/>
      <c r="B176" s="193"/>
      <c r="C176" s="46"/>
      <c r="D176" s="47"/>
      <c r="E176" s="48"/>
      <c r="F176" s="46"/>
      <c r="G176" s="59"/>
      <c r="H176" s="49"/>
      <c r="I176" s="194" t="str">
        <f t="shared" ca="1" si="3"/>
        <v xml:space="preserve"> - </v>
      </c>
      <c r="J176" s="41"/>
    </row>
    <row r="177" spans="1:10" s="54" customFormat="1" ht="12" x14ac:dyDescent="0.2">
      <c r="A177" s="56"/>
      <c r="B177" s="193"/>
      <c r="C177" s="46"/>
      <c r="D177" s="47"/>
      <c r="E177" s="48"/>
      <c r="F177" s="46"/>
      <c r="G177" s="59"/>
      <c r="H177" s="49"/>
      <c r="I177" s="194" t="str">
        <f t="shared" ca="1" si="3"/>
        <v xml:space="preserve"> - </v>
      </c>
      <c r="J177" s="41"/>
    </row>
    <row r="178" spans="1:10" s="54" customFormat="1" ht="12" x14ac:dyDescent="0.2">
      <c r="A178" s="56"/>
      <c r="B178" s="193"/>
      <c r="C178" s="46"/>
      <c r="D178" s="47"/>
      <c r="E178" s="48"/>
      <c r="F178" s="46"/>
      <c r="G178" s="59"/>
      <c r="H178" s="49"/>
      <c r="I178" s="194" t="str">
        <f t="shared" ca="1" si="3"/>
        <v xml:space="preserve"> - </v>
      </c>
      <c r="J178" s="41"/>
    </row>
    <row r="179" spans="1:10" s="54" customFormat="1" ht="12" x14ac:dyDescent="0.2">
      <c r="A179" s="56"/>
      <c r="B179" s="193"/>
      <c r="C179" s="46"/>
      <c r="D179" s="47"/>
      <c r="E179" s="48"/>
      <c r="F179" s="46"/>
      <c r="G179" s="59"/>
      <c r="H179" s="49"/>
      <c r="I179" s="194" t="str">
        <f t="shared" ca="1" si="3"/>
        <v xml:space="preserve"> - </v>
      </c>
      <c r="J179" s="41"/>
    </row>
    <row r="180" spans="1:10" s="54" customFormat="1" ht="12" x14ac:dyDescent="0.2">
      <c r="A180" s="56"/>
      <c r="B180" s="193"/>
      <c r="C180" s="46"/>
      <c r="D180" s="47"/>
      <c r="E180" s="48"/>
      <c r="F180" s="46"/>
      <c r="G180" s="59"/>
      <c r="H180" s="49"/>
      <c r="I180" s="194" t="str">
        <f t="shared" ca="1" si="3"/>
        <v xml:space="preserve"> - </v>
      </c>
      <c r="J180" s="41"/>
    </row>
    <row r="181" spans="1:10" s="54" customFormat="1" ht="12" x14ac:dyDescent="0.2">
      <c r="A181" s="56"/>
      <c r="B181" s="193"/>
      <c r="C181" s="46"/>
      <c r="D181" s="47"/>
      <c r="E181" s="48"/>
      <c r="F181" s="46"/>
      <c r="G181" s="59"/>
      <c r="H181" s="49"/>
      <c r="I181" s="194" t="str">
        <f t="shared" ca="1" si="3"/>
        <v xml:space="preserve"> - </v>
      </c>
      <c r="J181" s="41"/>
    </row>
    <row r="182" spans="1:10" s="54" customFormat="1" ht="12" x14ac:dyDescent="0.2">
      <c r="A182" s="56"/>
      <c r="B182" s="193"/>
      <c r="C182" s="46"/>
      <c r="D182" s="47"/>
      <c r="E182" s="48"/>
      <c r="F182" s="46"/>
      <c r="G182" s="59"/>
      <c r="H182" s="49"/>
      <c r="I182" s="194" t="str">
        <f t="shared" ca="1" si="3"/>
        <v xml:space="preserve"> - </v>
      </c>
      <c r="J182" s="41"/>
    </row>
    <row r="183" spans="1:10" s="54" customFormat="1" ht="12" x14ac:dyDescent="0.2">
      <c r="A183" s="56"/>
      <c r="B183" s="193"/>
      <c r="C183" s="46"/>
      <c r="D183" s="47"/>
      <c r="E183" s="48"/>
      <c r="F183" s="46"/>
      <c r="G183" s="59"/>
      <c r="H183" s="49"/>
      <c r="I183" s="194" t="str">
        <f t="shared" ca="1" si="3"/>
        <v xml:space="preserve"> - </v>
      </c>
      <c r="J183" s="41"/>
    </row>
    <row r="184" spans="1:10" s="54" customFormat="1" ht="12" x14ac:dyDescent="0.2">
      <c r="A184" s="56"/>
      <c r="B184" s="193"/>
      <c r="C184" s="46"/>
      <c r="D184" s="47"/>
      <c r="E184" s="48"/>
      <c r="F184" s="46"/>
      <c r="G184" s="59"/>
      <c r="H184" s="49"/>
      <c r="I184" s="194" t="str">
        <f t="shared" ca="1" si="3"/>
        <v xml:space="preserve"> - </v>
      </c>
      <c r="J184" s="41"/>
    </row>
    <row r="185" spans="1:10" s="54" customFormat="1" ht="12" x14ac:dyDescent="0.2">
      <c r="A185" s="56"/>
      <c r="B185" s="193"/>
      <c r="C185" s="46"/>
      <c r="D185" s="47"/>
      <c r="E185" s="48"/>
      <c r="F185" s="46"/>
      <c r="G185" s="59"/>
      <c r="H185" s="49"/>
      <c r="I185" s="194" t="str">
        <f t="shared" ca="1" si="3"/>
        <v xml:space="preserve"> - </v>
      </c>
      <c r="J185" s="41"/>
    </row>
    <row r="186" spans="1:10" s="54" customFormat="1" ht="12" x14ac:dyDescent="0.2">
      <c r="A186" s="69"/>
      <c r="B186" s="193"/>
      <c r="C186" s="46"/>
      <c r="D186" s="47"/>
      <c r="E186" s="48"/>
      <c r="F186" s="46"/>
      <c r="G186" s="59"/>
      <c r="H186" s="70"/>
      <c r="I186" s="194" t="str">
        <f t="shared" ca="1" si="3"/>
        <v xml:space="preserve"> - </v>
      </c>
      <c r="J186" s="41"/>
    </row>
    <row r="187" spans="1:10" s="54" customFormat="1" ht="12" x14ac:dyDescent="0.2">
      <c r="A187" s="69"/>
      <c r="B187" s="193"/>
      <c r="C187" s="46"/>
      <c r="D187" s="47"/>
      <c r="E187" s="48"/>
      <c r="F187" s="46"/>
      <c r="G187" s="59"/>
      <c r="H187" s="49"/>
      <c r="I187" s="194" t="str">
        <f t="shared" ca="1" si="3"/>
        <v xml:space="preserve"> - </v>
      </c>
      <c r="J187" s="41"/>
    </row>
    <row r="188" spans="1:10" s="54" customFormat="1" ht="12" x14ac:dyDescent="0.2">
      <c r="A188" s="69"/>
      <c r="B188" s="193"/>
      <c r="C188" s="46"/>
      <c r="D188" s="47"/>
      <c r="E188" s="48"/>
      <c r="F188" s="46"/>
      <c r="G188" s="59"/>
      <c r="H188" s="70"/>
      <c r="I188" s="194" t="str">
        <f t="shared" ca="1" si="3"/>
        <v xml:space="preserve"> - </v>
      </c>
      <c r="J188" s="41"/>
    </row>
    <row r="189" spans="1:10" s="54" customFormat="1" ht="12" x14ac:dyDescent="0.2">
      <c r="A189" s="69"/>
      <c r="B189" s="193"/>
      <c r="C189" s="46"/>
      <c r="D189" s="47"/>
      <c r="E189" s="48"/>
      <c r="F189" s="46"/>
      <c r="G189" s="59"/>
      <c r="H189" s="70"/>
      <c r="I189" s="194" t="str">
        <f t="shared" ca="1" si="3"/>
        <v xml:space="preserve"> - </v>
      </c>
      <c r="J189" s="41"/>
    </row>
    <row r="190" spans="1:10" s="54" customFormat="1" ht="12" x14ac:dyDescent="0.2">
      <c r="A190" s="69"/>
      <c r="B190" s="193"/>
      <c r="C190" s="46"/>
      <c r="D190" s="47"/>
      <c r="E190" s="48"/>
      <c r="F190" s="46"/>
      <c r="G190" s="59"/>
      <c r="H190" s="70"/>
      <c r="I190" s="194" t="str">
        <f t="shared" ca="1" si="3"/>
        <v xml:space="preserve"> - </v>
      </c>
      <c r="J190" s="41"/>
    </row>
    <row r="191" spans="1:10" s="54" customFormat="1" ht="12" x14ac:dyDescent="0.2">
      <c r="A191" s="69"/>
      <c r="B191" s="193"/>
      <c r="C191" s="46"/>
      <c r="D191" s="47"/>
      <c r="E191" s="48"/>
      <c r="F191" s="46"/>
      <c r="G191" s="59"/>
      <c r="H191" s="70"/>
      <c r="I191" s="194" t="str">
        <f t="shared" ca="1" si="3"/>
        <v xml:space="preserve"> - </v>
      </c>
      <c r="J191" s="41"/>
    </row>
    <row r="192" spans="1:10" s="54" customFormat="1" ht="12" x14ac:dyDescent="0.2">
      <c r="A192" s="69"/>
      <c r="B192" s="193"/>
      <c r="C192" s="46"/>
      <c r="D192" s="47"/>
      <c r="E192" s="48"/>
      <c r="F192" s="46"/>
      <c r="G192" s="59"/>
      <c r="H192" s="70"/>
      <c r="I192" s="194" t="str">
        <f t="shared" ca="1" si="3"/>
        <v xml:space="preserve"> - </v>
      </c>
      <c r="J192" s="41"/>
    </row>
    <row r="193" spans="1:10" s="54" customFormat="1" ht="12" x14ac:dyDescent="0.2">
      <c r="A193" s="69"/>
      <c r="B193" s="193"/>
      <c r="C193" s="46"/>
      <c r="D193" s="47"/>
      <c r="E193" s="48"/>
      <c r="F193" s="46"/>
      <c r="G193" s="59"/>
      <c r="H193" s="70"/>
      <c r="I193" s="194" t="str">
        <f t="shared" ca="1" si="3"/>
        <v xml:space="preserve"> - </v>
      </c>
      <c r="J193" s="41"/>
    </row>
    <row r="194" spans="1:10" s="54" customFormat="1" ht="12" x14ac:dyDescent="0.2">
      <c r="A194" s="69"/>
      <c r="B194" s="193"/>
      <c r="C194" s="46"/>
      <c r="D194" s="47"/>
      <c r="E194" s="48"/>
      <c r="F194" s="46"/>
      <c r="G194" s="59"/>
      <c r="H194" s="70"/>
      <c r="I194" s="194" t="str">
        <f t="shared" ca="1" si="3"/>
        <v xml:space="preserve"> - </v>
      </c>
      <c r="J194" s="41"/>
    </row>
    <row r="195" spans="1:10" s="54" customFormat="1" ht="12" x14ac:dyDescent="0.2">
      <c r="A195" s="69"/>
      <c r="B195" s="193"/>
      <c r="C195" s="46"/>
      <c r="D195" s="47"/>
      <c r="E195" s="48"/>
      <c r="F195" s="46"/>
      <c r="G195" s="59"/>
      <c r="H195" s="70"/>
      <c r="I195" s="194" t="str">
        <f t="shared" ca="1" si="3"/>
        <v xml:space="preserve"> - </v>
      </c>
      <c r="J195" s="41"/>
    </row>
    <row r="196" spans="1:10" s="54" customFormat="1" ht="12" x14ac:dyDescent="0.2">
      <c r="A196" s="192"/>
      <c r="B196" s="193"/>
      <c r="C196" s="46"/>
      <c r="D196" s="47"/>
      <c r="E196" s="48"/>
      <c r="F196" s="46"/>
      <c r="G196" s="59"/>
      <c r="H196" s="49"/>
      <c r="I196" s="194" t="str">
        <f t="shared" ca="1" si="3"/>
        <v xml:space="preserve"> - </v>
      </c>
      <c r="J196" s="41"/>
    </row>
    <row r="197" spans="1:10" s="54" customFormat="1" ht="12" x14ac:dyDescent="0.2">
      <c r="A197" s="60"/>
      <c r="B197" s="193"/>
      <c r="C197" s="46"/>
      <c r="D197" s="47"/>
      <c r="E197" s="48"/>
      <c r="F197" s="46"/>
      <c r="G197" s="59"/>
      <c r="H197" s="49"/>
      <c r="I197" s="194" t="str">
        <f t="shared" ca="1" si="3"/>
        <v xml:space="preserve"> - </v>
      </c>
      <c r="J197" s="41"/>
    </row>
    <row r="198" spans="1:10" s="54" customFormat="1" ht="12" x14ac:dyDescent="0.2">
      <c r="A198" s="60"/>
      <c r="B198" s="193"/>
      <c r="C198" s="46"/>
      <c r="D198" s="47"/>
      <c r="E198" s="48"/>
      <c r="F198" s="46"/>
      <c r="G198" s="59"/>
      <c r="H198" s="49"/>
      <c r="I198" s="194" t="str">
        <f t="shared" ca="1" si="3"/>
        <v xml:space="preserve"> - </v>
      </c>
      <c r="J198" s="41"/>
    </row>
    <row r="199" spans="1:10" s="41" customFormat="1" ht="12" x14ac:dyDescent="0.2">
      <c r="A199" s="197"/>
      <c r="B199" s="198"/>
      <c r="C199" s="199"/>
      <c r="D199" s="200"/>
      <c r="E199" s="200"/>
      <c r="F199" s="199"/>
      <c r="G199" s="75"/>
      <c r="H199" s="59"/>
      <c r="I199" s="194" t="str">
        <f t="shared" ca="1" si="3"/>
        <v xml:space="preserve"> - </v>
      </c>
      <c r="J199" s="54"/>
    </row>
    <row r="200" spans="1:10" s="41" customFormat="1" ht="12" x14ac:dyDescent="0.2">
      <c r="A200" s="192"/>
      <c r="B200" s="193"/>
      <c r="C200" s="46"/>
      <c r="D200" s="47"/>
      <c r="E200" s="55"/>
      <c r="F200" s="46"/>
      <c r="G200" s="59"/>
      <c r="H200" s="49"/>
      <c r="I200" s="194" t="str">
        <f t="shared" ca="1" si="3"/>
        <v xml:space="preserve"> - </v>
      </c>
      <c r="J200" s="54"/>
    </row>
    <row r="201" spans="1:10" s="41" customFormat="1" ht="12" x14ac:dyDescent="0.2">
      <c r="A201" s="192"/>
      <c r="B201" s="193"/>
      <c r="C201" s="46"/>
      <c r="D201" s="47"/>
      <c r="E201" s="55"/>
      <c r="F201" s="46"/>
      <c r="G201" s="59"/>
      <c r="H201" s="49"/>
      <c r="I201" s="194" t="str">
        <f t="shared" ca="1" si="3"/>
        <v xml:space="preserve"> - </v>
      </c>
      <c r="J201" s="54"/>
    </row>
    <row r="202" spans="1:10" s="41" customFormat="1" ht="12" x14ac:dyDescent="0.2">
      <c r="A202" s="60"/>
      <c r="B202" s="193"/>
      <c r="C202" s="46"/>
      <c r="D202" s="47"/>
      <c r="E202" s="55"/>
      <c r="F202" s="46"/>
      <c r="G202" s="59"/>
      <c r="H202" s="49"/>
      <c r="I202" s="194" t="str">
        <f t="shared" ca="1" si="3"/>
        <v xml:space="preserve"> - </v>
      </c>
      <c r="J202" s="54"/>
    </row>
    <row r="203" spans="1:10" s="54" customFormat="1" ht="12" x14ac:dyDescent="0.2">
      <c r="A203" s="192"/>
      <c r="B203" s="192"/>
      <c r="C203" s="46"/>
      <c r="D203" s="47"/>
      <c r="E203" s="48"/>
      <c r="F203" s="190"/>
      <c r="G203" s="59"/>
      <c r="H203" s="59"/>
      <c r="I203" s="194" t="str">
        <f t="shared" ca="1" si="3"/>
        <v xml:space="preserve"> - </v>
      </c>
      <c r="J203" s="41"/>
    </row>
    <row r="204" spans="1:10" s="54" customFormat="1" ht="12" x14ac:dyDescent="0.2">
      <c r="A204" s="192"/>
      <c r="B204" s="192"/>
      <c r="C204" s="46"/>
      <c r="D204" s="191"/>
      <c r="E204" s="48"/>
      <c r="F204" s="190"/>
      <c r="G204" s="59"/>
      <c r="H204" s="59"/>
      <c r="I204" s="194" t="str">
        <f t="shared" ca="1" si="3"/>
        <v xml:space="preserve"> - </v>
      </c>
      <c r="J204" s="41"/>
    </row>
    <row r="205" spans="1:10" s="54" customFormat="1" ht="12" x14ac:dyDescent="0.2">
      <c r="A205" s="192"/>
      <c r="B205" s="192"/>
      <c r="C205" s="190"/>
      <c r="D205" s="191"/>
      <c r="E205" s="48"/>
      <c r="F205" s="190"/>
      <c r="G205" s="59"/>
      <c r="H205" s="59"/>
      <c r="I205" s="194" t="str">
        <f t="shared" ca="1" si="3"/>
        <v xml:space="preserve"> - </v>
      </c>
      <c r="J205" s="41"/>
    </row>
    <row r="206" spans="1:10" s="54" customFormat="1" ht="12" x14ac:dyDescent="0.2">
      <c r="A206" s="192"/>
      <c r="B206" s="193"/>
      <c r="C206" s="46"/>
      <c r="D206" s="47"/>
      <c r="E206" s="48"/>
      <c r="F206" s="46"/>
      <c r="G206" s="59"/>
      <c r="H206" s="49"/>
      <c r="I206" s="194" t="str">
        <f t="shared" ca="1" si="3"/>
        <v xml:space="preserve"> - </v>
      </c>
      <c r="J206" s="41"/>
    </row>
    <row r="207" spans="1:10" s="54" customFormat="1" ht="12" x14ac:dyDescent="0.2">
      <c r="A207" s="192"/>
      <c r="B207" s="193"/>
      <c r="C207" s="190"/>
      <c r="D207" s="47"/>
      <c r="E207" s="48"/>
      <c r="F207" s="46"/>
      <c r="G207" s="59"/>
      <c r="H207" s="59"/>
      <c r="I207" s="194" t="str">
        <f t="shared" ca="1" si="3"/>
        <v xml:space="preserve"> - </v>
      </c>
      <c r="J207" s="41"/>
    </row>
    <row r="208" spans="1:10" s="54" customFormat="1" ht="12" x14ac:dyDescent="0.2">
      <c r="A208" s="192"/>
      <c r="B208" s="192"/>
      <c r="C208" s="190"/>
      <c r="D208" s="191"/>
      <c r="E208" s="48"/>
      <c r="F208" s="190"/>
      <c r="G208" s="59"/>
      <c r="H208" s="59"/>
      <c r="I208" s="194" t="str">
        <f t="shared" ca="1" si="3"/>
        <v xml:space="preserve"> - </v>
      </c>
      <c r="J208" s="41"/>
    </row>
    <row r="209" spans="1:10" s="54" customFormat="1" ht="12" x14ac:dyDescent="0.2">
      <c r="A209" s="192"/>
      <c r="B209" s="192"/>
      <c r="C209" s="190"/>
      <c r="D209" s="191"/>
      <c r="E209" s="48"/>
      <c r="F209" s="190"/>
      <c r="G209" s="59"/>
      <c r="H209" s="59"/>
      <c r="I209" s="194" t="str">
        <f t="shared" ca="1" si="3"/>
        <v xml:space="preserve"> - </v>
      </c>
      <c r="J209" s="41"/>
    </row>
    <row r="210" spans="1:10" s="54" customFormat="1" ht="12" x14ac:dyDescent="0.2">
      <c r="A210" s="192"/>
      <c r="B210" s="192"/>
      <c r="C210" s="190"/>
      <c r="D210" s="191"/>
      <c r="E210" s="48"/>
      <c r="F210" s="190"/>
      <c r="G210" s="59"/>
      <c r="H210" s="59"/>
      <c r="I210" s="194" t="str">
        <f t="shared" ca="1" si="3"/>
        <v xml:space="preserve"> - </v>
      </c>
      <c r="J210" s="41"/>
    </row>
    <row r="211" spans="1:10" s="54" customFormat="1" ht="12" x14ac:dyDescent="0.2">
      <c r="A211" s="192"/>
      <c r="B211" s="192"/>
      <c r="C211" s="46"/>
      <c r="D211" s="47"/>
      <c r="E211" s="48"/>
      <c r="F211" s="190"/>
      <c r="G211" s="59"/>
      <c r="H211" s="59"/>
      <c r="I211" s="194" t="str">
        <f t="shared" ca="1" si="3"/>
        <v xml:space="preserve"> - </v>
      </c>
      <c r="J211" s="41"/>
    </row>
    <row r="212" spans="1:10" s="54" customFormat="1" ht="12" x14ac:dyDescent="0.2">
      <c r="A212" s="192"/>
      <c r="B212" s="193"/>
      <c r="C212" s="46"/>
      <c r="D212" s="47"/>
      <c r="E212" s="48"/>
      <c r="F212" s="46"/>
      <c r="G212" s="59"/>
      <c r="H212" s="49"/>
      <c r="I212" s="194" t="str">
        <f t="shared" ca="1" si="3"/>
        <v xml:space="preserve"> - </v>
      </c>
      <c r="J212" s="41"/>
    </row>
    <row r="213" spans="1:10" s="54" customFormat="1" ht="12" x14ac:dyDescent="0.2">
      <c r="A213" s="192"/>
      <c r="B213" s="193"/>
      <c r="C213" s="46"/>
      <c r="D213" s="47"/>
      <c r="E213" s="48"/>
      <c r="F213" s="46"/>
      <c r="G213" s="59"/>
      <c r="H213" s="49"/>
      <c r="I213" s="194" t="str">
        <f t="shared" ca="1" si="3"/>
        <v xml:space="preserve"> - </v>
      </c>
      <c r="J213" s="41"/>
    </row>
    <row r="214" spans="1:10" s="54" customFormat="1" ht="12" x14ac:dyDescent="0.2">
      <c r="A214" s="192"/>
      <c r="B214" s="193"/>
      <c r="C214" s="46"/>
      <c r="D214" s="47"/>
      <c r="E214" s="48"/>
      <c r="F214" s="46"/>
      <c r="G214" s="59"/>
      <c r="H214" s="49"/>
      <c r="I214" s="194" t="str">
        <f t="shared" ca="1" si="3"/>
        <v xml:space="preserve"> - </v>
      </c>
      <c r="J214" s="41"/>
    </row>
    <row r="215" spans="1:10" s="54" customFormat="1" ht="12" x14ac:dyDescent="0.2">
      <c r="A215" s="192"/>
      <c r="B215" s="193"/>
      <c r="C215" s="46"/>
      <c r="D215" s="191"/>
      <c r="E215" s="48"/>
      <c r="F215" s="190"/>
      <c r="G215" s="59"/>
      <c r="H215" s="49"/>
      <c r="I215" s="194" t="str">
        <f t="shared" ca="1" si="3"/>
        <v xml:space="preserve"> - </v>
      </c>
    </row>
    <row r="216" spans="1:10" s="54" customFormat="1" ht="12" x14ac:dyDescent="0.2">
      <c r="A216" s="192"/>
      <c r="B216" s="193"/>
      <c r="C216" s="46"/>
      <c r="D216" s="191"/>
      <c r="E216" s="48"/>
      <c r="F216" s="190"/>
      <c r="G216" s="59"/>
      <c r="H216" s="49"/>
      <c r="I216" s="194" t="str">
        <f t="shared" ca="1" si="3"/>
        <v xml:space="preserve"> - </v>
      </c>
    </row>
    <row r="217" spans="1:10" s="54" customFormat="1" ht="12" x14ac:dyDescent="0.2">
      <c r="A217" s="192"/>
      <c r="B217" s="193"/>
      <c r="C217" s="46"/>
      <c r="D217" s="47"/>
      <c r="E217" s="48"/>
      <c r="F217" s="46"/>
      <c r="G217" s="59"/>
      <c r="H217" s="49"/>
      <c r="I217" s="194" t="str">
        <f t="shared" ca="1" si="3"/>
        <v xml:space="preserve"> - </v>
      </c>
      <c r="J217" s="41"/>
    </row>
    <row r="218" spans="1:10" s="54" customFormat="1" ht="12" x14ac:dyDescent="0.2">
      <c r="A218" s="192"/>
      <c r="B218" s="193"/>
      <c r="C218" s="46"/>
      <c r="D218" s="47"/>
      <c r="E218" s="48"/>
      <c r="F218" s="46"/>
      <c r="G218" s="59"/>
      <c r="H218" s="49"/>
      <c r="I218" s="194" t="str">
        <f t="shared" ca="1" si="3"/>
        <v xml:space="preserve"> - </v>
      </c>
      <c r="J218" s="41"/>
    </row>
    <row r="219" spans="1:10" s="54" customFormat="1" ht="12" x14ac:dyDescent="0.2">
      <c r="A219" s="192"/>
      <c r="B219" s="193"/>
      <c r="C219" s="46"/>
      <c r="D219" s="47"/>
      <c r="E219" s="48"/>
      <c r="F219" s="46"/>
      <c r="G219" s="59"/>
      <c r="H219" s="49"/>
      <c r="I219" s="194" t="str">
        <f t="shared" ca="1" si="3"/>
        <v xml:space="preserve"> - </v>
      </c>
      <c r="J219" s="41"/>
    </row>
    <row r="220" spans="1:10" s="54" customFormat="1" ht="12" x14ac:dyDescent="0.2">
      <c r="A220" s="192"/>
      <c r="B220" s="193"/>
      <c r="C220" s="46"/>
      <c r="D220" s="47"/>
      <c r="E220" s="48"/>
      <c r="F220" s="46"/>
      <c r="G220" s="59"/>
      <c r="H220" s="49"/>
      <c r="I220" s="194" t="str">
        <f t="shared" ref="I220:I271" ca="1" si="4">IF(AND(ISBLANK(G220),ISBLANK(H220))," - ",OFFSET(I220,-1,0,1,1)+H220-G220)</f>
        <v xml:space="preserve"> - </v>
      </c>
    </row>
    <row r="221" spans="1:10" s="54" customFormat="1" ht="12" x14ac:dyDescent="0.2">
      <c r="A221" s="192"/>
      <c r="B221" s="193"/>
      <c r="C221" s="46"/>
      <c r="D221" s="47"/>
      <c r="E221" s="48"/>
      <c r="F221" s="46"/>
      <c r="G221" s="59"/>
      <c r="H221" s="49"/>
      <c r="I221" s="194" t="str">
        <f t="shared" ca="1" si="4"/>
        <v xml:space="preserve"> - </v>
      </c>
    </row>
    <row r="222" spans="1:10" s="54" customFormat="1" ht="12" x14ac:dyDescent="0.2">
      <c r="A222" s="192"/>
      <c r="B222" s="193"/>
      <c r="C222" s="46"/>
      <c r="D222" s="47"/>
      <c r="E222" s="48"/>
      <c r="F222" s="46"/>
      <c r="G222" s="59"/>
      <c r="H222" s="49"/>
      <c r="I222" s="194" t="str">
        <f t="shared" ca="1" si="4"/>
        <v xml:space="preserve"> - </v>
      </c>
    </row>
    <row r="223" spans="1:10" s="54" customFormat="1" ht="12" x14ac:dyDescent="0.2">
      <c r="A223" s="192"/>
      <c r="B223" s="193"/>
      <c r="C223" s="46"/>
      <c r="D223" s="47"/>
      <c r="E223" s="48"/>
      <c r="F223" s="46"/>
      <c r="G223" s="59"/>
      <c r="H223" s="49"/>
      <c r="I223" s="194" t="str">
        <f t="shared" ca="1" si="4"/>
        <v xml:space="preserve"> - </v>
      </c>
    </row>
    <row r="224" spans="1:10" s="54" customFormat="1" ht="12" x14ac:dyDescent="0.2">
      <c r="A224" s="192"/>
      <c r="B224" s="193"/>
      <c r="C224" s="46"/>
      <c r="D224" s="47"/>
      <c r="E224" s="48"/>
      <c r="F224" s="46"/>
      <c r="G224" s="59"/>
      <c r="H224" s="49"/>
      <c r="I224" s="194" t="str">
        <f t="shared" ca="1" si="4"/>
        <v xml:space="preserve"> - </v>
      </c>
    </row>
    <row r="225" spans="1:9" s="54" customFormat="1" ht="12" x14ac:dyDescent="0.2">
      <c r="A225" s="192"/>
      <c r="B225" s="193"/>
      <c r="C225" s="46"/>
      <c r="D225" s="47"/>
      <c r="E225" s="48"/>
      <c r="F225" s="46"/>
      <c r="G225" s="59"/>
      <c r="H225" s="49"/>
      <c r="I225" s="194" t="str">
        <f t="shared" ca="1" si="4"/>
        <v xml:space="preserve"> - </v>
      </c>
    </row>
    <row r="226" spans="1:9" s="54" customFormat="1" ht="12" x14ac:dyDescent="0.2">
      <c r="A226" s="192"/>
      <c r="B226" s="193"/>
      <c r="C226" s="46"/>
      <c r="D226" s="47"/>
      <c r="E226" s="48"/>
      <c r="F226" s="46"/>
      <c r="G226" s="59"/>
      <c r="H226" s="49"/>
      <c r="I226" s="194" t="str">
        <f t="shared" ca="1" si="4"/>
        <v xml:space="preserve"> - </v>
      </c>
    </row>
    <row r="227" spans="1:9" s="54" customFormat="1" ht="12" x14ac:dyDescent="0.2">
      <c r="A227" s="192"/>
      <c r="B227" s="193"/>
      <c r="C227" s="46"/>
      <c r="D227" s="47"/>
      <c r="E227" s="48"/>
      <c r="F227" s="46"/>
      <c r="G227" s="59"/>
      <c r="H227" s="49"/>
      <c r="I227" s="194" t="str">
        <f t="shared" ca="1" si="4"/>
        <v xml:space="preserve"> - </v>
      </c>
    </row>
    <row r="228" spans="1:9" s="54" customFormat="1" ht="12" x14ac:dyDescent="0.2">
      <c r="A228" s="192"/>
      <c r="B228" s="193"/>
      <c r="C228" s="46"/>
      <c r="D228" s="47"/>
      <c r="E228" s="48"/>
      <c r="F228" s="46"/>
      <c r="G228" s="59"/>
      <c r="H228" s="49"/>
      <c r="I228" s="194" t="str">
        <f t="shared" ca="1" si="4"/>
        <v xml:space="preserve"> - </v>
      </c>
    </row>
    <row r="229" spans="1:9" s="54" customFormat="1" ht="12" x14ac:dyDescent="0.2">
      <c r="A229" s="192"/>
      <c r="B229" s="193"/>
      <c r="C229" s="46"/>
      <c r="D229" s="47"/>
      <c r="E229" s="48"/>
      <c r="F229" s="46"/>
      <c r="G229" s="59"/>
      <c r="H229" s="49"/>
      <c r="I229" s="194" t="str">
        <f t="shared" ca="1" si="4"/>
        <v xml:space="preserve"> - </v>
      </c>
    </row>
    <row r="230" spans="1:9" s="54" customFormat="1" ht="12" x14ac:dyDescent="0.2">
      <c r="A230" s="192"/>
      <c r="B230" s="193"/>
      <c r="C230" s="46"/>
      <c r="D230" s="47"/>
      <c r="E230" s="48"/>
      <c r="F230" s="46"/>
      <c r="G230" s="59"/>
      <c r="H230" s="49"/>
      <c r="I230" s="194" t="str">
        <f t="shared" ca="1" si="4"/>
        <v xml:space="preserve"> - </v>
      </c>
    </row>
    <row r="231" spans="1:9" s="54" customFormat="1" ht="12" x14ac:dyDescent="0.2">
      <c r="A231" s="192"/>
      <c r="B231" s="193"/>
      <c r="C231" s="46"/>
      <c r="D231" s="47"/>
      <c r="E231" s="48"/>
      <c r="F231" s="46"/>
      <c r="G231" s="59"/>
      <c r="H231" s="49"/>
      <c r="I231" s="194" t="str">
        <f t="shared" ca="1" si="4"/>
        <v xml:space="preserve"> - </v>
      </c>
    </row>
    <row r="232" spans="1:9" s="54" customFormat="1" ht="12" x14ac:dyDescent="0.2">
      <c r="A232" s="192"/>
      <c r="B232" s="193"/>
      <c r="C232" s="46"/>
      <c r="D232" s="47"/>
      <c r="E232" s="48"/>
      <c r="F232" s="46"/>
      <c r="G232" s="59"/>
      <c r="H232" s="49"/>
      <c r="I232" s="194" t="str">
        <f t="shared" ca="1" si="4"/>
        <v xml:space="preserve"> - </v>
      </c>
    </row>
    <row r="233" spans="1:9" s="54" customFormat="1" ht="12" x14ac:dyDescent="0.2">
      <c r="A233" s="192"/>
      <c r="B233" s="193"/>
      <c r="C233" s="46"/>
      <c r="D233" s="47"/>
      <c r="E233" s="48"/>
      <c r="F233" s="46"/>
      <c r="G233" s="59"/>
      <c r="H233" s="49"/>
      <c r="I233" s="194" t="str">
        <f t="shared" ca="1" si="4"/>
        <v xml:space="preserve"> - </v>
      </c>
    </row>
    <row r="234" spans="1:9" s="54" customFormat="1" ht="12" x14ac:dyDescent="0.2">
      <c r="A234" s="192"/>
      <c r="B234" s="193"/>
      <c r="C234" s="46"/>
      <c r="D234" s="47"/>
      <c r="E234" s="48"/>
      <c r="F234" s="46"/>
      <c r="G234" s="59"/>
      <c r="H234" s="49"/>
      <c r="I234" s="194" t="str">
        <f t="shared" ca="1" si="4"/>
        <v xml:space="preserve"> - </v>
      </c>
    </row>
    <row r="235" spans="1:9" s="54" customFormat="1" ht="12" x14ac:dyDescent="0.2">
      <c r="A235" s="192"/>
      <c r="B235" s="193"/>
      <c r="C235" s="46"/>
      <c r="D235" s="47"/>
      <c r="E235" s="48"/>
      <c r="F235" s="46"/>
      <c r="G235" s="59"/>
      <c r="H235" s="49"/>
      <c r="I235" s="194" t="str">
        <f t="shared" ca="1" si="4"/>
        <v xml:space="preserve"> - </v>
      </c>
    </row>
    <row r="236" spans="1:9" s="54" customFormat="1" ht="12" x14ac:dyDescent="0.2">
      <c r="A236" s="192"/>
      <c r="B236" s="193"/>
      <c r="C236" s="46"/>
      <c r="D236" s="47"/>
      <c r="E236" s="48"/>
      <c r="F236" s="46"/>
      <c r="G236" s="59"/>
      <c r="H236" s="49"/>
      <c r="I236" s="194" t="str">
        <f t="shared" ca="1" si="4"/>
        <v xml:space="preserve"> - </v>
      </c>
    </row>
    <row r="237" spans="1:9" s="54" customFormat="1" ht="12" x14ac:dyDescent="0.2">
      <c r="A237" s="192"/>
      <c r="B237" s="193"/>
      <c r="C237" s="46"/>
      <c r="D237" s="47"/>
      <c r="E237" s="48"/>
      <c r="F237" s="46"/>
      <c r="G237" s="59"/>
      <c r="H237" s="49"/>
      <c r="I237" s="194" t="str">
        <f t="shared" ca="1" si="4"/>
        <v xml:space="preserve"> - </v>
      </c>
    </row>
    <row r="238" spans="1:9" s="54" customFormat="1" ht="12" x14ac:dyDescent="0.2">
      <c r="A238" s="192"/>
      <c r="B238" s="193"/>
      <c r="C238" s="46"/>
      <c r="D238" s="47"/>
      <c r="E238" s="48"/>
      <c r="F238" s="46"/>
      <c r="G238" s="59"/>
      <c r="H238" s="49"/>
      <c r="I238" s="194" t="str">
        <f t="shared" ca="1" si="4"/>
        <v xml:space="preserve"> - </v>
      </c>
    </row>
    <row r="239" spans="1:9" s="54" customFormat="1" ht="12" x14ac:dyDescent="0.2">
      <c r="A239" s="192"/>
      <c r="B239" s="193"/>
      <c r="C239" s="46"/>
      <c r="D239" s="47"/>
      <c r="E239" s="48"/>
      <c r="F239" s="46"/>
      <c r="G239" s="59"/>
      <c r="H239" s="49"/>
      <c r="I239" s="194" t="str">
        <f t="shared" ca="1" si="4"/>
        <v xml:space="preserve"> - </v>
      </c>
    </row>
    <row r="240" spans="1:9" s="54" customFormat="1" ht="12" x14ac:dyDescent="0.2">
      <c r="A240" s="192"/>
      <c r="B240" s="193"/>
      <c r="C240" s="46"/>
      <c r="D240" s="47"/>
      <c r="E240" s="48"/>
      <c r="F240" s="46"/>
      <c r="G240" s="59"/>
      <c r="H240" s="49"/>
      <c r="I240" s="194" t="str">
        <f t="shared" ca="1" si="4"/>
        <v xml:space="preserve"> - </v>
      </c>
    </row>
    <row r="241" spans="1:9" s="54" customFormat="1" ht="12" x14ac:dyDescent="0.2">
      <c r="A241" s="192"/>
      <c r="B241" s="193"/>
      <c r="C241" s="46"/>
      <c r="D241" s="47"/>
      <c r="E241" s="48"/>
      <c r="F241" s="46"/>
      <c r="G241" s="59"/>
      <c r="H241" s="49"/>
      <c r="I241" s="194" t="str">
        <f t="shared" ca="1" si="4"/>
        <v xml:space="preserve"> - </v>
      </c>
    </row>
    <row r="242" spans="1:9" s="54" customFormat="1" ht="12" x14ac:dyDescent="0.2">
      <c r="A242" s="192"/>
      <c r="B242" s="192"/>
      <c r="C242" s="46"/>
      <c r="D242" s="47"/>
      <c r="E242" s="55"/>
      <c r="F242" s="46"/>
      <c r="G242" s="78"/>
      <c r="H242" s="59"/>
      <c r="I242" s="194" t="str">
        <f t="shared" ca="1" si="4"/>
        <v xml:space="preserve"> - </v>
      </c>
    </row>
    <row r="243" spans="1:9" s="58" customFormat="1" x14ac:dyDescent="0.2">
      <c r="A243" s="35"/>
      <c r="B243" s="35"/>
      <c r="C243" s="51"/>
      <c r="D243" s="52"/>
      <c r="E243" s="76"/>
      <c r="F243" s="51"/>
      <c r="G243" s="77"/>
      <c r="H243" s="39"/>
      <c r="I243" s="194" t="str">
        <f t="shared" ca="1" si="4"/>
        <v xml:space="preserve"> - </v>
      </c>
    </row>
    <row r="244" spans="1:9" s="58" customFormat="1" x14ac:dyDescent="0.2">
      <c r="A244" s="35"/>
      <c r="B244" s="35"/>
      <c r="C244" s="51"/>
      <c r="D244" s="37"/>
      <c r="E244" s="76"/>
      <c r="F244" s="36"/>
      <c r="G244" s="77"/>
      <c r="H244" s="39"/>
      <c r="I244" s="194" t="str">
        <f t="shared" ca="1" si="4"/>
        <v xml:space="preserve"> - </v>
      </c>
    </row>
    <row r="245" spans="1:9" s="58" customFormat="1" x14ac:dyDescent="0.2">
      <c r="A245" s="35"/>
      <c r="B245" s="45"/>
      <c r="C245" s="51"/>
      <c r="D245" s="52"/>
      <c r="E245" s="76"/>
      <c r="F245" s="51"/>
      <c r="G245" s="77"/>
      <c r="H245" s="39"/>
      <c r="I245" s="194" t="str">
        <f t="shared" ca="1" si="4"/>
        <v xml:space="preserve"> - </v>
      </c>
    </row>
    <row r="246" spans="1:9" s="58" customFormat="1" x14ac:dyDescent="0.2">
      <c r="A246" s="35"/>
      <c r="B246" s="35"/>
      <c r="C246" s="51"/>
      <c r="D246" s="37"/>
      <c r="E246" s="38"/>
      <c r="F246" s="51"/>
      <c r="G246" s="39"/>
      <c r="H246" s="39"/>
      <c r="I246" s="194" t="str">
        <f t="shared" ca="1" si="4"/>
        <v xml:space="preserve"> - </v>
      </c>
    </row>
    <row r="247" spans="1:9" s="58" customFormat="1" x14ac:dyDescent="0.2">
      <c r="A247" s="35"/>
      <c r="B247" s="35"/>
      <c r="C247" s="51"/>
      <c r="D247" s="37"/>
      <c r="E247" s="38"/>
      <c r="F247" s="36"/>
      <c r="G247" s="39"/>
      <c r="H247" s="39"/>
      <c r="I247" s="194" t="str">
        <f t="shared" ca="1" si="4"/>
        <v xml:space="preserve"> - </v>
      </c>
    </row>
    <row r="248" spans="1:9" s="58" customFormat="1" x14ac:dyDescent="0.2">
      <c r="A248" s="35"/>
      <c r="B248" s="35"/>
      <c r="C248" s="51"/>
      <c r="D248" s="37"/>
      <c r="E248" s="38"/>
      <c r="F248" s="36"/>
      <c r="G248" s="39"/>
      <c r="H248" s="39"/>
      <c r="I248" s="194" t="str">
        <f t="shared" ca="1" si="4"/>
        <v xml:space="preserve"> - </v>
      </c>
    </row>
    <row r="249" spans="1:9" s="58" customFormat="1" x14ac:dyDescent="0.2">
      <c r="A249" s="35"/>
      <c r="B249" s="35"/>
      <c r="C249" s="51"/>
      <c r="D249" s="52"/>
      <c r="E249" s="38"/>
      <c r="F249" s="36"/>
      <c r="G249" s="77"/>
      <c r="H249" s="77"/>
      <c r="I249" s="194" t="str">
        <f t="shared" ca="1" si="4"/>
        <v xml:space="preserve"> - </v>
      </c>
    </row>
    <row r="250" spans="1:9" s="58" customFormat="1" x14ac:dyDescent="0.2">
      <c r="A250" s="35"/>
      <c r="B250" s="45"/>
      <c r="C250" s="51"/>
      <c r="D250" s="52"/>
      <c r="E250" s="38"/>
      <c r="F250" s="51"/>
      <c r="G250" s="77"/>
      <c r="H250" s="195"/>
      <c r="I250" s="194" t="str">
        <f t="shared" ca="1" si="4"/>
        <v xml:space="preserve"> - </v>
      </c>
    </row>
    <row r="251" spans="1:9" s="58" customFormat="1" x14ac:dyDescent="0.2">
      <c r="A251" s="35"/>
      <c r="B251" s="35"/>
      <c r="C251" s="51"/>
      <c r="D251" s="52"/>
      <c r="E251" s="38"/>
      <c r="F251" s="36"/>
      <c r="G251" s="77"/>
      <c r="H251" s="77"/>
      <c r="I251" s="194" t="str">
        <f t="shared" ca="1" si="4"/>
        <v xml:space="preserve"> - </v>
      </c>
    </row>
    <row r="252" spans="1:9" s="58" customFormat="1" x14ac:dyDescent="0.2">
      <c r="A252" s="35"/>
      <c r="B252" s="35"/>
      <c r="C252" s="51"/>
      <c r="D252" s="52"/>
      <c r="E252" s="38"/>
      <c r="F252" s="36"/>
      <c r="G252" s="77"/>
      <c r="H252" s="77"/>
      <c r="I252" s="194" t="str">
        <f t="shared" ca="1" si="4"/>
        <v xml:space="preserve"> - </v>
      </c>
    </row>
    <row r="253" spans="1:9" s="58" customFormat="1" x14ac:dyDescent="0.2">
      <c r="A253" s="35"/>
      <c r="B253" s="35"/>
      <c r="C253" s="51"/>
      <c r="D253" s="52"/>
      <c r="E253" s="38"/>
      <c r="F253" s="36"/>
      <c r="G253" s="77"/>
      <c r="H253" s="77"/>
      <c r="I253" s="194" t="str">
        <f t="shared" ca="1" si="4"/>
        <v xml:space="preserve"> - </v>
      </c>
    </row>
    <row r="254" spans="1:9" s="58" customFormat="1" x14ac:dyDescent="0.2">
      <c r="A254" s="35"/>
      <c r="B254" s="45"/>
      <c r="C254" s="51"/>
      <c r="D254" s="52"/>
      <c r="E254" s="38"/>
      <c r="F254" s="51"/>
      <c r="G254" s="77"/>
      <c r="H254" s="195"/>
      <c r="I254" s="194" t="str">
        <f t="shared" ca="1" si="4"/>
        <v xml:space="preserve"> - </v>
      </c>
    </row>
    <row r="255" spans="1:9" s="58" customFormat="1" x14ac:dyDescent="0.2">
      <c r="A255" s="35"/>
      <c r="B255" s="35"/>
      <c r="C255" s="51"/>
      <c r="D255" s="52"/>
      <c r="E255" s="76"/>
      <c r="F255" s="36"/>
      <c r="G255" s="77"/>
      <c r="H255" s="77"/>
      <c r="I255" s="194" t="str">
        <f t="shared" ca="1" si="4"/>
        <v xml:space="preserve"> - </v>
      </c>
    </row>
    <row r="256" spans="1:9" s="58" customFormat="1" x14ac:dyDescent="0.2">
      <c r="A256" s="35"/>
      <c r="B256" s="35"/>
      <c r="C256" s="51"/>
      <c r="D256" s="52"/>
      <c r="E256" s="38"/>
      <c r="F256" s="36"/>
      <c r="G256" s="77"/>
      <c r="H256" s="77"/>
      <c r="I256" s="194" t="str">
        <f t="shared" ca="1" si="4"/>
        <v xml:space="preserve"> - </v>
      </c>
    </row>
    <row r="257" spans="1:10" s="58" customFormat="1" x14ac:dyDescent="0.2">
      <c r="A257" s="35"/>
      <c r="B257" s="35"/>
      <c r="C257" s="51"/>
      <c r="D257" s="52"/>
      <c r="E257" s="38"/>
      <c r="F257" s="51"/>
      <c r="G257" s="77"/>
      <c r="H257" s="77"/>
      <c r="I257" s="194" t="str">
        <f t="shared" ca="1" si="4"/>
        <v xml:space="preserve"> - </v>
      </c>
    </row>
    <row r="258" spans="1:10" s="58" customFormat="1" x14ac:dyDescent="0.2">
      <c r="A258" s="35"/>
      <c r="B258" s="45"/>
      <c r="C258" s="51"/>
      <c r="D258" s="52"/>
      <c r="E258" s="38"/>
      <c r="F258" s="51"/>
      <c r="G258" s="39"/>
      <c r="H258" s="195"/>
      <c r="I258" s="194" t="str">
        <f t="shared" ca="1" si="4"/>
        <v xml:space="preserve"> - </v>
      </c>
    </row>
    <row r="259" spans="1:10" s="156" customFormat="1" x14ac:dyDescent="0.2">
      <c r="A259" s="35"/>
      <c r="B259" s="35"/>
      <c r="C259" s="46"/>
      <c r="D259" s="52"/>
      <c r="E259" s="38"/>
      <c r="F259" s="36"/>
      <c r="G259" s="39"/>
      <c r="H259" s="77"/>
      <c r="I259" s="194" t="str">
        <f t="shared" ca="1" si="4"/>
        <v xml:space="preserve"> - </v>
      </c>
      <c r="J259" s="54"/>
    </row>
    <row r="260" spans="1:10" s="156" customFormat="1" x14ac:dyDescent="0.2">
      <c r="A260" s="35"/>
      <c r="B260" s="35"/>
      <c r="C260" s="46"/>
      <c r="D260" s="52"/>
      <c r="E260" s="38"/>
      <c r="F260" s="36"/>
      <c r="G260" s="39"/>
      <c r="H260" s="77"/>
      <c r="I260" s="194" t="str">
        <f t="shared" ca="1" si="4"/>
        <v xml:space="preserve"> - </v>
      </c>
      <c r="J260" s="54"/>
    </row>
    <row r="261" spans="1:10" s="156" customFormat="1" x14ac:dyDescent="0.2">
      <c r="A261" s="35"/>
      <c r="B261" s="35"/>
      <c r="C261" s="51"/>
      <c r="D261" s="52"/>
      <c r="E261" s="38"/>
      <c r="F261" s="36"/>
      <c r="G261" s="39"/>
      <c r="H261" s="77"/>
      <c r="I261" s="194" t="str">
        <f t="shared" ca="1" si="4"/>
        <v xml:space="preserve"> - </v>
      </c>
      <c r="J261" s="54"/>
    </row>
    <row r="262" spans="1:10" s="156" customFormat="1" x14ac:dyDescent="0.2">
      <c r="A262" s="35"/>
      <c r="B262" s="35"/>
      <c r="C262" s="51"/>
      <c r="D262" s="52"/>
      <c r="E262" s="38"/>
      <c r="F262" s="36"/>
      <c r="G262" s="39"/>
      <c r="H262" s="77"/>
      <c r="I262" s="194" t="str">
        <f t="shared" ca="1" si="4"/>
        <v xml:space="preserve"> - </v>
      </c>
      <c r="J262" s="54"/>
    </row>
    <row r="263" spans="1:10" s="156" customFormat="1" x14ac:dyDescent="0.2">
      <c r="A263" s="60"/>
      <c r="B263" s="45"/>
      <c r="C263" s="46"/>
      <c r="D263" s="47"/>
      <c r="E263" s="48"/>
      <c r="F263" s="46"/>
      <c r="G263" s="78"/>
      <c r="H263" s="70"/>
      <c r="I263" s="194" t="str">
        <f t="shared" ca="1" si="4"/>
        <v xml:space="preserve"> - </v>
      </c>
      <c r="J263" s="54"/>
    </row>
    <row r="264" spans="1:10" s="156" customFormat="1" x14ac:dyDescent="0.2">
      <c r="A264" s="60"/>
      <c r="B264" s="45"/>
      <c r="C264" s="46"/>
      <c r="D264" s="47"/>
      <c r="E264" s="48"/>
      <c r="F264" s="46"/>
      <c r="G264" s="59"/>
      <c r="H264" s="70"/>
      <c r="I264" s="194" t="str">
        <f t="shared" ca="1" si="4"/>
        <v xml:space="preserve"> - </v>
      </c>
      <c r="J264" s="54"/>
    </row>
    <row r="265" spans="1:10" s="156" customFormat="1" x14ac:dyDescent="0.2">
      <c r="A265" s="60"/>
      <c r="B265" s="45"/>
      <c r="C265" s="46"/>
      <c r="D265" s="47"/>
      <c r="E265" s="48"/>
      <c r="F265" s="46"/>
      <c r="G265" s="59"/>
      <c r="H265" s="70"/>
      <c r="I265" s="194" t="str">
        <f t="shared" ca="1" si="4"/>
        <v xml:space="preserve"> - </v>
      </c>
      <c r="J265" s="54"/>
    </row>
    <row r="266" spans="1:10" s="156" customFormat="1" x14ac:dyDescent="0.2">
      <c r="A266" s="60"/>
      <c r="B266" s="45"/>
      <c r="C266" s="46"/>
      <c r="D266" s="47"/>
      <c r="E266" s="48"/>
      <c r="F266" s="46"/>
      <c r="G266" s="59"/>
      <c r="H266" s="70"/>
      <c r="I266" s="194" t="str">
        <f t="shared" ca="1" si="4"/>
        <v xml:space="preserve"> - </v>
      </c>
      <c r="J266" s="54"/>
    </row>
    <row r="267" spans="1:10" s="156" customFormat="1" x14ac:dyDescent="0.2">
      <c r="A267" s="35"/>
      <c r="B267" s="35"/>
      <c r="C267" s="51"/>
      <c r="D267" s="52"/>
      <c r="E267" s="38"/>
      <c r="F267" s="36"/>
      <c r="G267" s="39"/>
      <c r="H267" s="77"/>
      <c r="I267" s="194" t="str">
        <f t="shared" ca="1" si="4"/>
        <v xml:space="preserve"> - </v>
      </c>
      <c r="J267" s="54"/>
    </row>
    <row r="268" spans="1:10" s="156" customFormat="1" x14ac:dyDescent="0.2">
      <c r="A268" s="35"/>
      <c r="B268" s="35"/>
      <c r="C268" s="51"/>
      <c r="D268" s="52"/>
      <c r="E268" s="38"/>
      <c r="F268" s="51"/>
      <c r="G268" s="39"/>
      <c r="H268" s="77"/>
      <c r="I268" s="194" t="str">
        <f t="shared" ca="1" si="4"/>
        <v xml:space="preserve"> - </v>
      </c>
      <c r="J268" s="54"/>
    </row>
    <row r="269" spans="1:10" s="156" customFormat="1" x14ac:dyDescent="0.2">
      <c r="A269" s="35"/>
      <c r="B269" s="35"/>
      <c r="C269" s="51"/>
      <c r="D269" s="52"/>
      <c r="E269" s="38"/>
      <c r="F269" s="36"/>
      <c r="G269" s="39"/>
      <c r="H269" s="77"/>
      <c r="I269" s="194" t="str">
        <f t="shared" ca="1" si="4"/>
        <v xml:space="preserve"> - </v>
      </c>
      <c r="J269" s="54"/>
    </row>
    <row r="270" spans="1:10" s="156" customFormat="1" x14ac:dyDescent="0.2">
      <c r="A270" s="79"/>
      <c r="B270" s="45"/>
      <c r="C270" s="46"/>
      <c r="D270" s="47"/>
      <c r="E270" s="55"/>
      <c r="F270" s="46"/>
      <c r="G270" s="78"/>
      <c r="H270" s="78"/>
      <c r="I270" s="194" t="str">
        <f t="shared" ca="1" si="4"/>
        <v xml:space="preserve"> - </v>
      </c>
      <c r="J270" s="54"/>
    </row>
    <row r="271" spans="1:10" s="156" customFormat="1" x14ac:dyDescent="0.2">
      <c r="A271" s="60"/>
      <c r="B271" s="45"/>
      <c r="C271" s="46"/>
      <c r="D271" s="47"/>
      <c r="E271" s="55"/>
      <c r="F271" s="46"/>
      <c r="G271" s="78"/>
      <c r="H271" s="78"/>
      <c r="I271" s="194" t="str">
        <f t="shared" ca="1" si="4"/>
        <v xml:space="preserve"> - </v>
      </c>
      <c r="J271" s="54"/>
    </row>
    <row r="272" spans="1:10" ht="14.25" x14ac:dyDescent="0.2">
      <c r="A272" s="80"/>
      <c r="B272" s="81"/>
      <c r="C272" s="82"/>
      <c r="D272" s="83"/>
      <c r="E272" s="84"/>
      <c r="F272" s="82"/>
      <c r="G272" s="85"/>
      <c r="H272" s="85"/>
      <c r="I272" s="86"/>
      <c r="J272"/>
    </row>
    <row r="273" spans="1:10" x14ac:dyDescent="0.2">
      <c r="G273" s="9">
        <f>SUBTOTAL(9, G18:G272)</f>
        <v>3282489.07</v>
      </c>
      <c r="H273" s="9">
        <f>SUBTOTAL(9, H28:H269)</f>
        <v>2330365.35</v>
      </c>
    </row>
    <row r="274" spans="1:10" x14ac:dyDescent="0.2">
      <c r="G274" s="9">
        <f>G273-H273</f>
        <v>952123.71999999974</v>
      </c>
    </row>
    <row r="276" spans="1:10" x14ac:dyDescent="0.2">
      <c r="G276" s="9">
        <v>312415.13</v>
      </c>
    </row>
    <row r="278" spans="1:10" x14ac:dyDescent="0.2">
      <c r="G278" s="9">
        <v>862280.07545015798</v>
      </c>
    </row>
    <row r="279" spans="1:10" x14ac:dyDescent="0.2">
      <c r="G279" s="9">
        <v>39827.659999999996</v>
      </c>
    </row>
    <row r="280" spans="1:10" x14ac:dyDescent="0.2">
      <c r="G280" s="9">
        <f>G279-G278</f>
        <v>-822452.41545015795</v>
      </c>
    </row>
    <row r="281" spans="1:10" s="9" customFormat="1" x14ac:dyDescent="0.2">
      <c r="A281" s="8"/>
      <c r="B281" s="13"/>
      <c r="C281" s="8"/>
      <c r="D281" s="8"/>
      <c r="E281" s="8"/>
      <c r="F281" s="8"/>
      <c r="J281" s="8"/>
    </row>
    <row r="282" spans="1:10" s="9" customFormat="1" x14ac:dyDescent="0.2">
      <c r="A282" s="8"/>
      <c r="B282" s="13"/>
      <c r="C282" s="8"/>
      <c r="D282" s="8"/>
      <c r="E282" s="8"/>
      <c r="F282" s="8"/>
      <c r="J282" s="8"/>
    </row>
    <row r="283" spans="1:10" s="9" customFormat="1" x14ac:dyDescent="0.2">
      <c r="A283" s="8"/>
      <c r="B283" s="13"/>
      <c r="C283" s="8"/>
      <c r="D283" s="8"/>
      <c r="E283" s="8"/>
      <c r="F283" s="8"/>
      <c r="J283" s="8"/>
    </row>
  </sheetData>
  <conditionalFormatting sqref="I15:I271">
    <cfRule type="cellIs" dxfId="71" priority="3" stopIfTrue="1" operator="lessThan">
      <formula>0</formula>
    </cfRule>
  </conditionalFormatting>
  <conditionalFormatting sqref="I3">
    <cfRule type="cellIs" dxfId="70" priority="1" stopIfTrue="1" operator="lessThan">
      <formula>0</formula>
    </cfRule>
  </conditionalFormatting>
  <dataValidations count="5">
    <dataValidation type="list" allowBlank="1" showInputMessage="1" showErrorMessage="1" sqref="E256:E269 G264:G269 E246:E254 G246 G258:G262 E203:E241 G208:G214 G188 G179:G186 H95 H68:H80 E15:E198 G17:G146" xr:uid="{E7165E94-44C9-47E7-BB18-B7F49BBA59C0}">
      <formula1>categoryList</formula1>
    </dataValidation>
    <dataValidation type="list" allowBlank="1" showInputMessage="1" showErrorMessage="1" sqref="A208:A269 B208:B271 A15:B207" xr:uid="{40568E77-9C27-498F-8013-57120F622AE8}">
      <formula1>dateList</formula1>
    </dataValidation>
    <dataValidation type="list" allowBlank="1" showInputMessage="1" showErrorMessage="1" sqref="C249:C250 C205:C246 C196:C202 C15:C185" xr:uid="{0973C7B5-4397-4390-BADD-7BB105837F60}">
      <formula1>numList</formula1>
    </dataValidation>
    <dataValidation type="list" allowBlank="1" showInputMessage="1" showErrorMessage="1" sqref="D256 D204:D248 D196:D198 D180:D185 D15:D42 D68:D146" xr:uid="{6DB79F21-FBE5-4FB8-BE0E-E272C7DE5D15}">
      <formula1>payeeList</formula1>
    </dataValidation>
    <dataValidation type="list" allowBlank="1" showInputMessage="1" showErrorMessage="1" sqref="F15:F269" xr:uid="{B9212431-0173-4991-96BC-8E45AACFC532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3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F10B658-236C-45B9-B395-052317C58A7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87" id="{D4821DFB-0E64-4B14-AD95-A9267005892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I15:I271</xm:sqref>
        </x14:conditionalFormatting>
        <x14:conditionalFormatting xmlns:xm="http://schemas.microsoft.com/office/excel/2006/main">
          <x14:cfRule type="iconSet" priority="89" id="{3EF7EC55-9223-4C9E-8E0B-D0EACB0BDFBA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I26:I271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A6552-3E6C-4935-8AD3-FA679582F878}">
  <sheetPr>
    <pageSetUpPr fitToPage="1"/>
  </sheetPr>
  <dimension ref="A1:M288"/>
  <sheetViews>
    <sheetView showGridLines="0" zoomScale="115" zoomScaleNormal="115" workbookViewId="0">
      <pane ySplit="14" topLeftCell="A90" activePane="bottomLeft" state="frozen"/>
      <selection activeCell="B18" sqref="B18"/>
      <selection pane="bottomLeft" activeCell="G118" sqref="G118"/>
    </sheetView>
  </sheetViews>
  <sheetFormatPr defaultRowHeight="12.75" x14ac:dyDescent="0.2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43405</v>
      </c>
    </row>
    <row r="2" spans="1:10" ht="18.75" hidden="1" x14ac:dyDescent="0.2">
      <c r="A2" s="1" t="s">
        <v>3</v>
      </c>
      <c r="B2" s="2"/>
    </row>
    <row r="3" spans="1:10" ht="15" hidden="1" x14ac:dyDescent="0.25">
      <c r="H3" s="14" t="s">
        <v>4</v>
      </c>
      <c r="I3" s="15">
        <f ca="1">VLOOKUP(9E+100,Table13456789101112133456789101112133456789101112136789101112[Balance],1)</f>
        <v>360089.21417095751</v>
      </c>
    </row>
    <row r="4" spans="1:10" ht="15" hidden="1" x14ac:dyDescent="0.25">
      <c r="H4" s="17" t="s">
        <v>6</v>
      </c>
      <c r="I4" s="18">
        <f>SUMIF(Table13456789101112133456789101112133456789101112136789101112[R],"=r",Table13456789101112133456789101112133456789101112136789101112[Deposit,
Credit (+)])+SUMIF(Table13456789101112133456789101112133456789101112136789101112[R],"=c",Table13456789101112133456789101112133456789101112136789101112[Deposit,
Credit (+)])-SUMIF(Table13456789101112133456789101112133456789101112136789101112[R],"=R",Table13456789101112133456789101112133456789101112136789101112[Withdrawal,
Payment (-)])-SUMIF(Table13456789101112133456789101112133456789101112136789101112[R],"=C",Table13456789101112133456789101112133456789101112136789101112[Withdrawal,
Payment (-)])</f>
        <v>0</v>
      </c>
    </row>
    <row r="5" spans="1:10" hidden="1" x14ac:dyDescent="0.2">
      <c r="H5" s="20"/>
    </row>
    <row r="6" spans="1:10" hidden="1" x14ac:dyDescent="0.2">
      <c r="H6" s="20"/>
    </row>
    <row r="7" spans="1:10" hidden="1" x14ac:dyDescent="0.2">
      <c r="H7" s="20"/>
    </row>
    <row r="8" spans="1:10" hidden="1" x14ac:dyDescent="0.2">
      <c r="H8" s="20"/>
    </row>
    <row r="9" spans="1:10" hidden="1" x14ac:dyDescent="0.2">
      <c r="H9" s="20"/>
    </row>
    <row r="10" spans="1:10" hidden="1" x14ac:dyDescent="0.2">
      <c r="H10" s="20"/>
    </row>
    <row r="11" spans="1:10" hidden="1" x14ac:dyDescent="0.2">
      <c r="H11" s="20"/>
    </row>
    <row r="12" spans="1:10" hidden="1" x14ac:dyDescent="0.2">
      <c r="H12" s="20"/>
    </row>
    <row r="13" spans="1:10" s="23" customFormat="1" ht="17.25" hidden="1" customHeight="1" x14ac:dyDescent="0.2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</row>
    <row r="14" spans="1:10" s="157" customFormat="1" ht="30" x14ac:dyDescent="0.2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</row>
    <row r="15" spans="1:10" s="41" customFormat="1" ht="12" x14ac:dyDescent="0.2">
      <c r="A15" s="196"/>
      <c r="B15" s="192"/>
      <c r="C15" s="190"/>
      <c r="D15" s="191" t="s">
        <v>1417</v>
      </c>
      <c r="E15" s="48"/>
      <c r="F15" s="190"/>
      <c r="G15" s="59"/>
      <c r="H15" s="59"/>
      <c r="I15" s="194">
        <f ca="1">Oct!I156</f>
        <v>212143.92417095663</v>
      </c>
    </row>
    <row r="16" spans="1:10" s="41" customFormat="1" ht="12.75" customHeight="1" x14ac:dyDescent="0.2">
      <c r="A16" s="192">
        <v>43405</v>
      </c>
      <c r="B16" s="193"/>
      <c r="C16" s="46" t="s">
        <v>1418</v>
      </c>
      <c r="D16" s="47" t="s">
        <v>28</v>
      </c>
      <c r="E16" s="48"/>
      <c r="F16" s="46"/>
      <c r="G16" s="90">
        <v>10064</v>
      </c>
      <c r="H16" s="49"/>
      <c r="I16" s="194">
        <f t="shared" ref="I16:I93" ca="1" si="0">IF(AND(ISBLANK(G16),ISBLANK(H16))," - ",OFFSET(I16,-1,0,1,1)+H16-G16)</f>
        <v>202079.92417095663</v>
      </c>
    </row>
    <row r="17" spans="1:10" s="41" customFormat="1" ht="12.75" customHeight="1" x14ac:dyDescent="0.2">
      <c r="A17" s="192">
        <v>43405</v>
      </c>
      <c r="B17" s="193"/>
      <c r="C17" s="46" t="s">
        <v>1419</v>
      </c>
      <c r="D17" s="47" t="s">
        <v>30</v>
      </c>
      <c r="E17" s="68"/>
      <c r="F17" s="46"/>
      <c r="G17" s="90">
        <v>170</v>
      </c>
      <c r="H17" s="59"/>
      <c r="I17" s="194">
        <f t="shared" ca="1" si="0"/>
        <v>201909.92417095663</v>
      </c>
    </row>
    <row r="18" spans="1:10" s="41" customFormat="1" ht="12.75" customHeight="1" x14ac:dyDescent="0.2">
      <c r="A18" s="192">
        <v>43405</v>
      </c>
      <c r="B18" s="193"/>
      <c r="C18" s="46" t="s">
        <v>1420</v>
      </c>
      <c r="D18" s="47" t="s">
        <v>32</v>
      </c>
      <c r="E18" s="48"/>
      <c r="F18" s="46"/>
      <c r="G18" s="90">
        <v>155</v>
      </c>
      <c r="H18" s="49"/>
      <c r="I18" s="194">
        <f t="shared" ca="1" si="0"/>
        <v>201754.92417095663</v>
      </c>
      <c r="J18" s="54"/>
    </row>
    <row r="19" spans="1:10" s="41" customFormat="1" ht="12.75" customHeight="1" x14ac:dyDescent="0.2">
      <c r="A19" s="192">
        <v>43405</v>
      </c>
      <c r="B19" s="217"/>
      <c r="C19" s="218" t="s">
        <v>120</v>
      </c>
      <c r="D19" s="219" t="s">
        <v>40</v>
      </c>
      <c r="E19" s="220"/>
      <c r="F19" s="218"/>
      <c r="G19" s="223"/>
      <c r="H19" s="222">
        <v>607</v>
      </c>
      <c r="I19" s="194">
        <f t="shared" ca="1" si="0"/>
        <v>202361.92417095663</v>
      </c>
      <c r="J19" s="221"/>
    </row>
    <row r="20" spans="1:10" s="41" customFormat="1" ht="12.75" customHeight="1" x14ac:dyDescent="0.2">
      <c r="A20" s="192">
        <v>43405</v>
      </c>
      <c r="B20" s="201"/>
      <c r="C20" s="202" t="s">
        <v>126</v>
      </c>
      <c r="D20" s="203" t="s">
        <v>1422</v>
      </c>
      <c r="E20" s="204"/>
      <c r="F20" s="202"/>
      <c r="G20" s="224">
        <v>35722.43</v>
      </c>
      <c r="H20" s="205"/>
      <c r="I20" s="194">
        <f t="shared" ca="1" si="0"/>
        <v>166639.49417095663</v>
      </c>
      <c r="J20" s="206"/>
    </row>
    <row r="21" spans="1:10" s="41" customFormat="1" ht="12.75" customHeight="1" x14ac:dyDescent="0.2">
      <c r="A21" s="192">
        <v>43405</v>
      </c>
      <c r="B21" s="193"/>
      <c r="C21" s="46" t="s">
        <v>126</v>
      </c>
      <c r="D21" s="47" t="s">
        <v>1423</v>
      </c>
      <c r="E21" s="48"/>
      <c r="F21" s="46"/>
      <c r="G21" s="90">
        <v>34631.22</v>
      </c>
      <c r="H21" s="49"/>
      <c r="I21" s="194">
        <f t="shared" ca="1" si="0"/>
        <v>132008.27417095663</v>
      </c>
      <c r="J21" s="54"/>
    </row>
    <row r="22" spans="1:10" s="41" customFormat="1" ht="12.75" customHeight="1" x14ac:dyDescent="0.2">
      <c r="A22" s="192">
        <v>43405</v>
      </c>
      <c r="B22" s="193"/>
      <c r="C22" s="46" t="s">
        <v>126</v>
      </c>
      <c r="D22" s="47" t="s">
        <v>1424</v>
      </c>
      <c r="E22" s="48"/>
      <c r="F22" s="46"/>
      <c r="G22" s="90">
        <v>91849</v>
      </c>
      <c r="H22" s="49"/>
      <c r="I22" s="194">
        <f t="shared" ca="1" si="0"/>
        <v>40159.274170956633</v>
      </c>
      <c r="J22" s="54"/>
    </row>
    <row r="23" spans="1:10" s="41" customFormat="1" ht="12.75" customHeight="1" x14ac:dyDescent="0.2">
      <c r="A23" s="192">
        <v>43409</v>
      </c>
      <c r="B23" s="193"/>
      <c r="C23" s="46" t="s">
        <v>126</v>
      </c>
      <c r="D23" s="47" t="s">
        <v>1425</v>
      </c>
      <c r="E23" s="48"/>
      <c r="F23" s="46"/>
      <c r="G23" s="90">
        <v>3662.52</v>
      </c>
      <c r="H23" s="49"/>
      <c r="I23" s="194">
        <f t="shared" ca="1" si="0"/>
        <v>36496.754170956636</v>
      </c>
      <c r="J23" s="54"/>
    </row>
    <row r="24" spans="1:10" s="41" customFormat="1" ht="12.75" customHeight="1" x14ac:dyDescent="0.2">
      <c r="A24" s="192">
        <v>43409</v>
      </c>
      <c r="B24" s="193"/>
      <c r="C24" s="46" t="s">
        <v>1426</v>
      </c>
      <c r="D24" s="47" t="s">
        <v>568</v>
      </c>
      <c r="E24" s="48"/>
      <c r="F24" s="46"/>
      <c r="G24" s="90">
        <v>2500</v>
      </c>
      <c r="H24" s="49"/>
      <c r="I24" s="194">
        <f t="shared" ca="1" si="0"/>
        <v>33996.754170956636</v>
      </c>
      <c r="J24" s="54"/>
    </row>
    <row r="25" spans="1:10" s="41" customFormat="1" ht="12.75" customHeight="1" x14ac:dyDescent="0.2">
      <c r="A25" s="192">
        <v>43412</v>
      </c>
      <c r="B25" s="193"/>
      <c r="C25" s="46" t="s">
        <v>1427</v>
      </c>
      <c r="D25" s="47" t="s">
        <v>40</v>
      </c>
      <c r="E25" s="48"/>
      <c r="F25" s="46"/>
      <c r="G25" s="90">
        <v>1053.3</v>
      </c>
      <c r="H25" s="49"/>
      <c r="I25" s="194">
        <f t="shared" ca="1" si="0"/>
        <v>32943.454170956633</v>
      </c>
      <c r="J25" s="54"/>
    </row>
    <row r="26" spans="1:10" s="41" customFormat="1" ht="12.75" customHeight="1" x14ac:dyDescent="0.2">
      <c r="A26" s="192">
        <v>43412</v>
      </c>
      <c r="B26" s="193"/>
      <c r="C26" s="46" t="s">
        <v>1428</v>
      </c>
      <c r="D26" s="47" t="s">
        <v>562</v>
      </c>
      <c r="E26" s="48"/>
      <c r="F26" s="46"/>
      <c r="G26" s="90">
        <v>11491.7</v>
      </c>
      <c r="H26" s="49"/>
      <c r="I26" s="194">
        <f t="shared" ca="1" si="0"/>
        <v>21451.754170956632</v>
      </c>
      <c r="J26" s="54"/>
    </row>
    <row r="27" spans="1:10" s="41" customFormat="1" ht="12.75" customHeight="1" x14ac:dyDescent="0.2">
      <c r="A27" s="192">
        <v>43413</v>
      </c>
      <c r="B27" s="212"/>
      <c r="C27" s="213" t="s">
        <v>37</v>
      </c>
      <c r="D27" s="214" t="s">
        <v>1429</v>
      </c>
      <c r="E27" s="215"/>
      <c r="F27" s="213"/>
      <c r="G27" s="225"/>
      <c r="H27" s="226">
        <v>400000</v>
      </c>
      <c r="I27" s="194">
        <f t="shared" ca="1" si="0"/>
        <v>421451.75417095661</v>
      </c>
      <c r="J27" s="216"/>
    </row>
    <row r="28" spans="1:10" s="54" customFormat="1" ht="12.75" customHeight="1" x14ac:dyDescent="0.2">
      <c r="A28" s="192">
        <v>43413</v>
      </c>
      <c r="B28" s="193"/>
      <c r="C28" s="46" t="s">
        <v>126</v>
      </c>
      <c r="D28" s="47" t="s">
        <v>344</v>
      </c>
      <c r="E28" s="48"/>
      <c r="F28" s="46"/>
      <c r="G28" s="90">
        <v>66982.02</v>
      </c>
      <c r="H28" s="49"/>
      <c r="I28" s="194">
        <f t="shared" ca="1" si="0"/>
        <v>354469.7341709566</v>
      </c>
      <c r="J28" s="41"/>
    </row>
    <row r="29" spans="1:10" s="54" customFormat="1" ht="12.75" customHeight="1" x14ac:dyDescent="0.2">
      <c r="A29" s="192">
        <v>43413</v>
      </c>
      <c r="B29" s="193"/>
      <c r="C29" s="46" t="s">
        <v>120</v>
      </c>
      <c r="D29" s="47" t="s">
        <v>1431</v>
      </c>
      <c r="E29" s="68"/>
      <c r="F29" s="46"/>
      <c r="G29" s="59"/>
      <c r="H29" s="93">
        <v>1500000</v>
      </c>
      <c r="I29" s="194">
        <f t="shared" ca="1" si="0"/>
        <v>1854469.7341709565</v>
      </c>
      <c r="J29" s="41"/>
    </row>
    <row r="30" spans="1:10" s="54" customFormat="1" ht="12.75" customHeight="1" x14ac:dyDescent="0.2">
      <c r="A30" s="192">
        <v>43413</v>
      </c>
      <c r="B30" s="193"/>
      <c r="C30" s="46" t="s">
        <v>120</v>
      </c>
      <c r="D30" s="47" t="s">
        <v>1431</v>
      </c>
      <c r="E30" s="68"/>
      <c r="F30" s="46"/>
      <c r="G30" s="59"/>
      <c r="H30" s="93">
        <v>800000</v>
      </c>
      <c r="I30" s="194">
        <f t="shared" ca="1" si="0"/>
        <v>2654469.7341709565</v>
      </c>
      <c r="J30" s="41"/>
    </row>
    <row r="31" spans="1:10" s="54" customFormat="1" ht="12.75" customHeight="1" x14ac:dyDescent="0.2">
      <c r="A31" s="192">
        <v>43413</v>
      </c>
      <c r="B31" s="193"/>
      <c r="C31" s="46" t="s">
        <v>120</v>
      </c>
      <c r="D31" s="47" t="s">
        <v>1431</v>
      </c>
      <c r="E31" s="48"/>
      <c r="F31" s="46"/>
      <c r="G31" s="59"/>
      <c r="H31" s="93">
        <v>1200000</v>
      </c>
      <c r="I31" s="194">
        <f t="shared" ca="1" si="0"/>
        <v>3854469.7341709565</v>
      </c>
      <c r="J31" s="41"/>
    </row>
    <row r="32" spans="1:10" s="54" customFormat="1" ht="12.75" customHeight="1" x14ac:dyDescent="0.2">
      <c r="A32" s="192">
        <v>43418</v>
      </c>
      <c r="B32" s="193"/>
      <c r="C32" s="46" t="s">
        <v>120</v>
      </c>
      <c r="D32" s="47" t="s">
        <v>1432</v>
      </c>
      <c r="E32" s="68"/>
      <c r="F32" s="46"/>
      <c r="G32" s="59"/>
      <c r="H32" s="93">
        <v>145.6</v>
      </c>
      <c r="I32" s="194">
        <f t="shared" ca="1" si="0"/>
        <v>3854615.3341709566</v>
      </c>
      <c r="J32" s="41"/>
    </row>
    <row r="33" spans="1:10" s="54" customFormat="1" ht="12.75" customHeight="1" x14ac:dyDescent="0.2">
      <c r="A33" s="192">
        <v>43419</v>
      </c>
      <c r="B33" s="193"/>
      <c r="C33" s="46" t="s">
        <v>1433</v>
      </c>
      <c r="D33" s="47" t="s">
        <v>198</v>
      </c>
      <c r="E33" s="68"/>
      <c r="F33" s="46"/>
      <c r="G33" s="90">
        <v>390</v>
      </c>
      <c r="H33" s="49"/>
      <c r="I33" s="194">
        <f t="shared" ca="1" si="0"/>
        <v>3854225.3341709566</v>
      </c>
      <c r="J33" s="41"/>
    </row>
    <row r="34" spans="1:10" s="54" customFormat="1" ht="12.75" customHeight="1" x14ac:dyDescent="0.2">
      <c r="A34" s="192">
        <v>43419</v>
      </c>
      <c r="B34" s="193"/>
      <c r="C34" s="46" t="s">
        <v>1434</v>
      </c>
      <c r="D34" s="47" t="s">
        <v>143</v>
      </c>
      <c r="E34" s="68"/>
      <c r="F34" s="46"/>
      <c r="G34" s="90">
        <v>597.85</v>
      </c>
      <c r="H34" s="49"/>
      <c r="I34" s="194">
        <f t="shared" ca="1" si="0"/>
        <v>3853627.4841709565</v>
      </c>
      <c r="J34" s="41"/>
    </row>
    <row r="35" spans="1:10" s="54" customFormat="1" ht="12.75" customHeight="1" x14ac:dyDescent="0.2">
      <c r="A35" s="192">
        <v>43419</v>
      </c>
      <c r="B35" s="193"/>
      <c r="C35" s="46" t="s">
        <v>1435</v>
      </c>
      <c r="D35" s="47" t="s">
        <v>528</v>
      </c>
      <c r="E35" s="48"/>
      <c r="F35" s="46"/>
      <c r="G35" s="90">
        <v>3180</v>
      </c>
      <c r="H35" s="49"/>
      <c r="I35" s="194">
        <f t="shared" ca="1" si="0"/>
        <v>3850447.4841709565</v>
      </c>
      <c r="J35" s="41"/>
    </row>
    <row r="36" spans="1:10" s="54" customFormat="1" ht="12.75" customHeight="1" x14ac:dyDescent="0.2">
      <c r="A36" s="192">
        <v>43419</v>
      </c>
      <c r="B36" s="193"/>
      <c r="C36" s="46" t="s">
        <v>1436</v>
      </c>
      <c r="D36" s="47" t="s">
        <v>765</v>
      </c>
      <c r="E36" s="48"/>
      <c r="F36" s="46"/>
      <c r="G36" s="90">
        <v>595</v>
      </c>
      <c r="H36" s="49"/>
      <c r="I36" s="194">
        <f t="shared" ca="1" si="0"/>
        <v>3849852.4841709565</v>
      </c>
      <c r="J36" s="41"/>
    </row>
    <row r="37" spans="1:10" s="54" customFormat="1" ht="12.75" customHeight="1" x14ac:dyDescent="0.2">
      <c r="A37" s="192">
        <v>43419</v>
      </c>
      <c r="B37" s="193"/>
      <c r="C37" s="46" t="s">
        <v>1437</v>
      </c>
      <c r="D37" s="47" t="s">
        <v>1092</v>
      </c>
      <c r="E37" s="48"/>
      <c r="F37" s="46"/>
      <c r="G37" s="90">
        <v>1170</v>
      </c>
      <c r="H37" s="49"/>
      <c r="I37" s="194">
        <f t="shared" ca="1" si="0"/>
        <v>3848682.4841709565</v>
      </c>
      <c r="J37" s="41"/>
    </row>
    <row r="38" spans="1:10" s="54" customFormat="1" ht="12.75" customHeight="1" x14ac:dyDescent="0.2">
      <c r="A38" s="192">
        <v>43419</v>
      </c>
      <c r="B38" s="193"/>
      <c r="C38" s="46" t="s">
        <v>1438</v>
      </c>
      <c r="D38" s="47" t="s">
        <v>144</v>
      </c>
      <c r="E38" s="68"/>
      <c r="F38" s="46"/>
      <c r="G38" s="90">
        <v>6213.02</v>
      </c>
      <c r="H38" s="49"/>
      <c r="I38" s="194">
        <f t="shared" ca="1" si="0"/>
        <v>3842469.4641709565</v>
      </c>
      <c r="J38" s="41"/>
    </row>
    <row r="39" spans="1:10" s="54" customFormat="1" ht="12.75" customHeight="1" x14ac:dyDescent="0.2">
      <c r="A39" s="192">
        <v>43419</v>
      </c>
      <c r="B39" s="193"/>
      <c r="C39" s="46" t="s">
        <v>1439</v>
      </c>
      <c r="D39" s="47" t="s">
        <v>50</v>
      </c>
      <c r="E39" s="68"/>
      <c r="F39" s="46"/>
      <c r="G39" s="90">
        <v>6002</v>
      </c>
      <c r="H39" s="49"/>
      <c r="I39" s="194">
        <f t="shared" ca="1" si="0"/>
        <v>3836467.4641709565</v>
      </c>
      <c r="J39" s="41"/>
    </row>
    <row r="40" spans="1:10" s="54" customFormat="1" ht="12.75" customHeight="1" x14ac:dyDescent="0.2">
      <c r="A40" s="192">
        <v>43419</v>
      </c>
      <c r="B40" s="193"/>
      <c r="C40" s="46" t="s">
        <v>1440</v>
      </c>
      <c r="D40" s="47" t="s">
        <v>53</v>
      </c>
      <c r="E40" s="48"/>
      <c r="F40" s="46"/>
      <c r="G40" s="90">
        <v>341.55</v>
      </c>
      <c r="H40" s="49"/>
      <c r="I40" s="194">
        <f t="shared" ca="1" si="0"/>
        <v>3836125.9141709567</v>
      </c>
      <c r="J40" s="41"/>
    </row>
    <row r="41" spans="1:10" s="54" customFormat="1" ht="12.75" customHeight="1" x14ac:dyDescent="0.2">
      <c r="A41" s="192">
        <v>43419</v>
      </c>
      <c r="B41" s="193"/>
      <c r="C41" s="46" t="s">
        <v>1441</v>
      </c>
      <c r="D41" s="47" t="s">
        <v>146</v>
      </c>
      <c r="E41" s="48"/>
      <c r="F41" s="46"/>
      <c r="G41" s="90">
        <v>90</v>
      </c>
      <c r="H41" s="49"/>
      <c r="I41" s="194">
        <f t="shared" ca="1" si="0"/>
        <v>3836035.9141709567</v>
      </c>
      <c r="J41" s="41"/>
    </row>
    <row r="42" spans="1:10" s="54" customFormat="1" ht="12.75" customHeight="1" x14ac:dyDescent="0.2">
      <c r="A42" s="192">
        <v>43419</v>
      </c>
      <c r="B42" s="193"/>
      <c r="C42" s="46" t="s">
        <v>1442</v>
      </c>
      <c r="D42" s="47" t="s">
        <v>59</v>
      </c>
      <c r="E42" s="68"/>
      <c r="F42" s="46"/>
      <c r="G42" s="90">
        <v>1000</v>
      </c>
      <c r="H42" s="49"/>
      <c r="I42" s="194">
        <f t="shared" ca="1" si="0"/>
        <v>3835035.9141709567</v>
      </c>
      <c r="J42" s="41"/>
    </row>
    <row r="43" spans="1:10" s="54" customFormat="1" ht="12.75" customHeight="1" x14ac:dyDescent="0.2">
      <c r="A43" s="192">
        <v>43419</v>
      </c>
      <c r="B43" s="193"/>
      <c r="C43" s="46" t="s">
        <v>1443</v>
      </c>
      <c r="D43" s="209" t="s">
        <v>1444</v>
      </c>
      <c r="E43" s="68"/>
      <c r="F43" s="46"/>
      <c r="G43" s="90">
        <v>9964</v>
      </c>
      <c r="H43" s="49"/>
      <c r="I43" s="194">
        <f t="shared" ca="1" si="0"/>
        <v>3825071.9141709567</v>
      </c>
      <c r="J43" s="41"/>
    </row>
    <row r="44" spans="1:10" s="54" customFormat="1" ht="12.75" customHeight="1" x14ac:dyDescent="0.2">
      <c r="A44" s="192">
        <v>43419</v>
      </c>
      <c r="B44" s="193"/>
      <c r="C44" s="46" t="s">
        <v>1445</v>
      </c>
      <c r="D44" s="47" t="s">
        <v>60</v>
      </c>
      <c r="E44" s="68"/>
      <c r="F44" s="46"/>
      <c r="G44" s="90">
        <v>2000</v>
      </c>
      <c r="H44" s="49"/>
      <c r="I44" s="194">
        <f t="shared" ca="1" si="0"/>
        <v>3823071.9141709567</v>
      </c>
      <c r="J44" s="41"/>
    </row>
    <row r="45" spans="1:10" s="54" customFormat="1" ht="12.75" customHeight="1" x14ac:dyDescent="0.2">
      <c r="A45" s="192">
        <v>43419</v>
      </c>
      <c r="B45" s="193"/>
      <c r="C45" s="46" t="s">
        <v>1446</v>
      </c>
      <c r="D45" s="47" t="s">
        <v>56</v>
      </c>
      <c r="E45" s="48"/>
      <c r="F45" s="46"/>
      <c r="G45" s="90">
        <v>3710</v>
      </c>
      <c r="H45" s="49"/>
      <c r="I45" s="194">
        <f t="shared" ca="1" si="0"/>
        <v>3819361.9141709567</v>
      </c>
      <c r="J45" s="41"/>
    </row>
    <row r="46" spans="1:10" s="54" customFormat="1" ht="12.75" customHeight="1" x14ac:dyDescent="0.2">
      <c r="A46" s="192">
        <v>43419</v>
      </c>
      <c r="B46" s="193"/>
      <c r="C46" s="46" t="s">
        <v>1447</v>
      </c>
      <c r="D46" s="47" t="s">
        <v>1448</v>
      </c>
      <c r="E46" s="48"/>
      <c r="F46" s="46"/>
      <c r="G46" s="90">
        <v>6496</v>
      </c>
      <c r="H46" s="49"/>
      <c r="I46" s="194">
        <f t="shared" ca="1" si="0"/>
        <v>3812865.9141709567</v>
      </c>
      <c r="J46" s="41"/>
    </row>
    <row r="47" spans="1:10" s="54" customFormat="1" ht="12.75" customHeight="1" x14ac:dyDescent="0.2">
      <c r="A47" s="192">
        <v>43419</v>
      </c>
      <c r="B47" s="193"/>
      <c r="C47" s="46" t="s">
        <v>1449</v>
      </c>
      <c r="D47" s="47" t="s">
        <v>201</v>
      </c>
      <c r="E47" s="68"/>
      <c r="F47" s="46"/>
      <c r="G47" s="90">
        <v>4243</v>
      </c>
      <c r="H47" s="49"/>
      <c r="I47" s="194">
        <f t="shared" ca="1" si="0"/>
        <v>3808622.9141709567</v>
      </c>
      <c r="J47" s="41"/>
    </row>
    <row r="48" spans="1:10" s="54" customFormat="1" ht="12.75" customHeight="1" x14ac:dyDescent="0.2">
      <c r="A48" s="192">
        <v>43419</v>
      </c>
      <c r="B48" s="193"/>
      <c r="C48" s="46" t="s">
        <v>1450</v>
      </c>
      <c r="D48" s="47" t="s">
        <v>151</v>
      </c>
      <c r="E48" s="68"/>
      <c r="F48" s="46"/>
      <c r="G48" s="90">
        <v>6904</v>
      </c>
      <c r="H48" s="49"/>
      <c r="I48" s="194">
        <f t="shared" ca="1" si="0"/>
        <v>3801718.9141709567</v>
      </c>
      <c r="J48" s="41"/>
    </row>
    <row r="49" spans="1:10" s="54" customFormat="1" ht="12.75" customHeight="1" x14ac:dyDescent="0.2">
      <c r="A49" s="192">
        <v>43419</v>
      </c>
      <c r="B49" s="193"/>
      <c r="C49" s="46" t="s">
        <v>1451</v>
      </c>
      <c r="D49" s="47" t="s">
        <v>78</v>
      </c>
      <c r="E49" s="48"/>
      <c r="F49" s="46"/>
      <c r="G49" s="90">
        <v>5065</v>
      </c>
      <c r="H49" s="49"/>
      <c r="I49" s="194">
        <f t="shared" ca="1" si="0"/>
        <v>3796653.9141709567</v>
      </c>
      <c r="J49" s="41"/>
    </row>
    <row r="50" spans="1:10" s="54" customFormat="1" ht="12.75" customHeight="1" x14ac:dyDescent="0.2">
      <c r="A50" s="192">
        <v>43419</v>
      </c>
      <c r="B50" s="193"/>
      <c r="C50" s="46" t="s">
        <v>1452</v>
      </c>
      <c r="D50" s="47" t="s">
        <v>298</v>
      </c>
      <c r="E50" s="48"/>
      <c r="F50" s="46"/>
      <c r="G50" s="90">
        <v>240</v>
      </c>
      <c r="H50" s="49"/>
      <c r="I50" s="194">
        <f t="shared" ca="1" si="0"/>
        <v>3796413.9141709567</v>
      </c>
      <c r="J50" s="41"/>
    </row>
    <row r="51" spans="1:10" s="54" customFormat="1" ht="12.75" customHeight="1" x14ac:dyDescent="0.2">
      <c r="A51" s="192">
        <v>43419</v>
      </c>
      <c r="B51" s="193"/>
      <c r="C51" s="46" t="s">
        <v>1453</v>
      </c>
      <c r="D51" s="47" t="s">
        <v>152</v>
      </c>
      <c r="E51" s="48"/>
      <c r="F51" s="46"/>
      <c r="G51" s="90">
        <v>32.549999999999997</v>
      </c>
      <c r="H51" s="49"/>
      <c r="I51" s="194">
        <f t="shared" ca="1" si="0"/>
        <v>3796381.3641709569</v>
      </c>
      <c r="J51" s="41"/>
    </row>
    <row r="52" spans="1:10" s="54" customFormat="1" ht="12.75" customHeight="1" x14ac:dyDescent="0.2">
      <c r="A52" s="192">
        <v>43419</v>
      </c>
      <c r="B52" s="193"/>
      <c r="C52" s="46" t="s">
        <v>1454</v>
      </c>
      <c r="D52" s="47" t="s">
        <v>229</v>
      </c>
      <c r="E52" s="48"/>
      <c r="F52" s="46"/>
      <c r="G52" s="90">
        <v>240</v>
      </c>
      <c r="H52" s="49"/>
      <c r="I52" s="194">
        <f t="shared" ca="1" si="0"/>
        <v>3796141.3641709569</v>
      </c>
      <c r="J52" s="41"/>
    </row>
    <row r="53" spans="1:10" s="54" customFormat="1" ht="12.75" customHeight="1" x14ac:dyDescent="0.2">
      <c r="A53" s="192">
        <v>43419</v>
      </c>
      <c r="B53" s="193"/>
      <c r="C53" s="46" t="s">
        <v>1455</v>
      </c>
      <c r="D53" s="47" t="s">
        <v>205</v>
      </c>
      <c r="E53" s="68"/>
      <c r="F53" s="46"/>
      <c r="G53" s="90">
        <v>4124.59</v>
      </c>
      <c r="H53" s="49"/>
      <c r="I53" s="194">
        <f t="shared" ca="1" si="0"/>
        <v>3792016.774170957</v>
      </c>
      <c r="J53" s="41"/>
    </row>
    <row r="54" spans="1:10" s="54" customFormat="1" ht="12.75" customHeight="1" x14ac:dyDescent="0.2">
      <c r="A54" s="192">
        <v>43419</v>
      </c>
      <c r="B54" s="193"/>
      <c r="C54" s="46" t="s">
        <v>1456</v>
      </c>
      <c r="D54" s="47" t="s">
        <v>51</v>
      </c>
      <c r="E54" s="68"/>
      <c r="F54" s="46"/>
      <c r="G54" s="90">
        <v>15694.35</v>
      </c>
      <c r="H54" s="49"/>
      <c r="I54" s="194">
        <f t="shared" ca="1" si="0"/>
        <v>3776322.4241709569</v>
      </c>
      <c r="J54" s="41"/>
    </row>
    <row r="55" spans="1:10" s="54" customFormat="1" ht="12.75" customHeight="1" x14ac:dyDescent="0.2">
      <c r="A55" s="192">
        <v>43419</v>
      </c>
      <c r="B55" s="193"/>
      <c r="C55" s="46" t="s">
        <v>1457</v>
      </c>
      <c r="D55" s="47" t="s">
        <v>77</v>
      </c>
      <c r="E55" s="48"/>
      <c r="F55" s="46"/>
      <c r="G55" s="90">
        <v>27900</v>
      </c>
      <c r="H55" s="49"/>
      <c r="I55" s="194">
        <f t="shared" ca="1" si="0"/>
        <v>3748422.4241709569</v>
      </c>
      <c r="J55" s="41"/>
    </row>
    <row r="56" spans="1:10" s="54" customFormat="1" ht="12.75" customHeight="1" x14ac:dyDescent="0.2">
      <c r="A56" s="192">
        <v>43423</v>
      </c>
      <c r="B56" s="217"/>
      <c r="C56" s="218" t="s">
        <v>120</v>
      </c>
      <c r="D56" s="219" t="s">
        <v>1515</v>
      </c>
      <c r="E56" s="220"/>
      <c r="F56" s="218"/>
      <c r="G56" s="227"/>
      <c r="H56" s="222">
        <v>1039</v>
      </c>
      <c r="I56" s="194">
        <f t="shared" ca="1" si="0"/>
        <v>3749461.4241709569</v>
      </c>
      <c r="J56" s="228"/>
    </row>
    <row r="57" spans="1:10" s="54" customFormat="1" ht="12.75" customHeight="1" x14ac:dyDescent="0.2">
      <c r="A57" s="192">
        <v>43434</v>
      </c>
      <c r="B57" s="193"/>
      <c r="C57" s="46" t="s">
        <v>1458</v>
      </c>
      <c r="D57" s="47" t="s">
        <v>135</v>
      </c>
      <c r="E57" s="48"/>
      <c r="F57" s="46"/>
      <c r="G57" s="90">
        <v>76435.63</v>
      </c>
      <c r="H57" s="49"/>
      <c r="I57" s="194">
        <f t="shared" ca="1" si="0"/>
        <v>3673025.7941709571</v>
      </c>
      <c r="J57" s="41"/>
    </row>
    <row r="58" spans="1:10" s="54" customFormat="1" ht="12.75" customHeight="1" x14ac:dyDescent="0.2">
      <c r="A58" s="192">
        <v>43434</v>
      </c>
      <c r="B58" s="193"/>
      <c r="C58" s="46" t="s">
        <v>1459</v>
      </c>
      <c r="D58" s="47" t="s">
        <v>136</v>
      </c>
      <c r="E58" s="48"/>
      <c r="F58" s="46"/>
      <c r="G58" s="90">
        <v>20282</v>
      </c>
      <c r="H58" s="49"/>
      <c r="I58" s="194">
        <f t="shared" ca="1" si="0"/>
        <v>3652743.7941709571</v>
      </c>
      <c r="J58" s="41"/>
    </row>
    <row r="59" spans="1:10" s="54" customFormat="1" ht="12.75" customHeight="1" x14ac:dyDescent="0.2">
      <c r="A59" s="192">
        <v>43434</v>
      </c>
      <c r="B59" s="193"/>
      <c r="C59" s="46" t="s">
        <v>1460</v>
      </c>
      <c r="D59" s="47" t="s">
        <v>137</v>
      </c>
      <c r="E59" s="48"/>
      <c r="F59" s="46"/>
      <c r="G59" s="93">
        <v>1408.3</v>
      </c>
      <c r="H59" s="49"/>
      <c r="I59" s="194">
        <f t="shared" ca="1" si="0"/>
        <v>3651335.4941709572</v>
      </c>
      <c r="J59" s="41"/>
    </row>
    <row r="60" spans="1:10" s="54" customFormat="1" ht="12.75" customHeight="1" x14ac:dyDescent="0.2">
      <c r="A60" s="192">
        <v>43434</v>
      </c>
      <c r="B60" s="193"/>
      <c r="C60" s="46" t="s">
        <v>1461</v>
      </c>
      <c r="D60" s="47" t="s">
        <v>137</v>
      </c>
      <c r="E60" s="48"/>
      <c r="F60" s="46"/>
      <c r="G60" s="90">
        <v>238.2</v>
      </c>
      <c r="H60" s="49"/>
      <c r="I60" s="194">
        <f t="shared" ca="1" si="0"/>
        <v>3651097.2941709571</v>
      </c>
      <c r="J60" s="41"/>
    </row>
    <row r="61" spans="1:10" s="54" customFormat="1" ht="12.75" customHeight="1" x14ac:dyDescent="0.2">
      <c r="A61" s="192">
        <v>43434</v>
      </c>
      <c r="B61" s="193"/>
      <c r="C61" s="46" t="s">
        <v>1462</v>
      </c>
      <c r="D61" s="47" t="s">
        <v>32</v>
      </c>
      <c r="E61" s="48"/>
      <c r="F61" s="46"/>
      <c r="G61" s="90">
        <v>4426.3</v>
      </c>
      <c r="H61" s="49"/>
      <c r="I61" s="194">
        <f t="shared" ca="1" si="0"/>
        <v>3646670.9941709572</v>
      </c>
      <c r="J61" s="41"/>
    </row>
    <row r="62" spans="1:10" s="54" customFormat="1" ht="12.75" customHeight="1" x14ac:dyDescent="0.2">
      <c r="A62" s="192">
        <v>43434</v>
      </c>
      <c r="B62" s="193"/>
      <c r="C62" s="46" t="s">
        <v>126</v>
      </c>
      <c r="D62" s="47" t="s">
        <v>1463</v>
      </c>
      <c r="E62" s="48"/>
      <c r="F62" s="46"/>
      <c r="G62" s="90">
        <f>42611.64+10</f>
        <v>42621.64</v>
      </c>
      <c r="H62" s="49"/>
      <c r="I62" s="194">
        <f t="shared" ca="1" si="0"/>
        <v>3604049.3541709571</v>
      </c>
      <c r="J62" s="41"/>
    </row>
    <row r="63" spans="1:10" s="54" customFormat="1" ht="12.75" customHeight="1" x14ac:dyDescent="0.2">
      <c r="A63" s="192">
        <v>43419</v>
      </c>
      <c r="B63" s="193"/>
      <c r="C63" s="46" t="s">
        <v>1464</v>
      </c>
      <c r="D63" s="47" t="s">
        <v>148</v>
      </c>
      <c r="E63" s="48"/>
      <c r="F63" s="46"/>
      <c r="G63" s="90">
        <v>5300</v>
      </c>
      <c r="H63" s="49"/>
      <c r="I63" s="194">
        <f t="shared" ca="1" si="0"/>
        <v>3598749.3541709571</v>
      </c>
      <c r="J63" s="41"/>
    </row>
    <row r="64" spans="1:10" s="54" customFormat="1" ht="12.75" customHeight="1" x14ac:dyDescent="0.2">
      <c r="A64" s="192">
        <v>43434</v>
      </c>
      <c r="B64" s="193"/>
      <c r="C64" s="46" t="s">
        <v>1465</v>
      </c>
      <c r="D64" s="47" t="s">
        <v>1466</v>
      </c>
      <c r="E64" s="68"/>
      <c r="F64" s="46"/>
      <c r="G64" s="90">
        <v>3000</v>
      </c>
      <c r="H64" s="49"/>
      <c r="I64" s="194">
        <f t="shared" ca="1" si="0"/>
        <v>3595749.3541709571</v>
      </c>
      <c r="J64" s="41"/>
    </row>
    <row r="65" spans="1:10" s="54" customFormat="1" ht="12.75" customHeight="1" x14ac:dyDescent="0.2">
      <c r="A65" s="192">
        <v>43419</v>
      </c>
      <c r="B65" s="193"/>
      <c r="C65" s="46" t="s">
        <v>1467</v>
      </c>
      <c r="D65" s="47" t="s">
        <v>319</v>
      </c>
      <c r="E65" s="68"/>
      <c r="F65" s="46"/>
      <c r="G65" s="90">
        <v>1181.3800000000001</v>
      </c>
      <c r="H65" s="49"/>
      <c r="I65" s="194">
        <f t="shared" ca="1" si="0"/>
        <v>3594567.9741709572</v>
      </c>
      <c r="J65" s="41"/>
    </row>
    <row r="66" spans="1:10" s="54" customFormat="1" ht="12.75" customHeight="1" x14ac:dyDescent="0.2">
      <c r="A66" s="192">
        <v>43419</v>
      </c>
      <c r="B66" s="193"/>
      <c r="C66" s="46" t="s">
        <v>1468</v>
      </c>
      <c r="D66" s="47" t="s">
        <v>369</v>
      </c>
      <c r="E66" s="48"/>
      <c r="F66" s="46"/>
      <c r="G66" s="90">
        <v>2941.5099999999998</v>
      </c>
      <c r="H66" s="49"/>
      <c r="I66" s="194">
        <f t="shared" ca="1" si="0"/>
        <v>3591626.4641709574</v>
      </c>
      <c r="J66" s="41"/>
    </row>
    <row r="67" spans="1:10" s="54" customFormat="1" ht="12.75" customHeight="1" x14ac:dyDescent="0.2">
      <c r="A67" s="192">
        <v>43425</v>
      </c>
      <c r="B67" s="45"/>
      <c r="C67" s="46" t="s">
        <v>1469</v>
      </c>
      <c r="D67" s="47" t="s">
        <v>1470</v>
      </c>
      <c r="E67" s="48"/>
      <c r="F67" s="46"/>
      <c r="G67" s="93">
        <v>18778.5</v>
      </c>
      <c r="H67" s="49"/>
      <c r="I67" s="194">
        <f t="shared" ca="1" si="0"/>
        <v>3572847.9641709574</v>
      </c>
      <c r="J67" s="41"/>
    </row>
    <row r="68" spans="1:10" s="54" customFormat="1" ht="12.75" customHeight="1" x14ac:dyDescent="0.2">
      <c r="A68" s="192">
        <v>43425</v>
      </c>
      <c r="B68" s="45"/>
      <c r="C68" s="190" t="s">
        <v>1471</v>
      </c>
      <c r="D68" s="209" t="s">
        <v>258</v>
      </c>
      <c r="E68" s="48"/>
      <c r="F68" s="46"/>
      <c r="G68" s="93">
        <v>3000000</v>
      </c>
      <c r="H68" s="49"/>
      <c r="I68" s="194">
        <f t="shared" ca="1" si="0"/>
        <v>572847.96417095745</v>
      </c>
      <c r="J68" s="41"/>
    </row>
    <row r="69" spans="1:10" s="54" customFormat="1" ht="12.75" customHeight="1" x14ac:dyDescent="0.2">
      <c r="A69" s="192">
        <v>43433</v>
      </c>
      <c r="B69" s="217"/>
      <c r="C69" s="218" t="s">
        <v>120</v>
      </c>
      <c r="D69" s="219" t="s">
        <v>1516</v>
      </c>
      <c r="E69" s="220"/>
      <c r="F69" s="218"/>
      <c r="G69" s="227"/>
      <c r="H69" s="222">
        <v>2000</v>
      </c>
      <c r="I69" s="194">
        <f t="shared" ca="1" si="0"/>
        <v>574847.96417095745</v>
      </c>
      <c r="J69" s="228"/>
    </row>
    <row r="70" spans="1:10" s="54" customFormat="1" ht="12.75" customHeight="1" x14ac:dyDescent="0.2">
      <c r="A70" s="192">
        <v>43434</v>
      </c>
      <c r="B70" s="193"/>
      <c r="C70" s="46" t="s">
        <v>1472</v>
      </c>
      <c r="D70" s="47" t="s">
        <v>209</v>
      </c>
      <c r="E70" s="68"/>
      <c r="F70" s="46"/>
      <c r="G70" s="90">
        <v>528.35</v>
      </c>
      <c r="H70" s="49"/>
      <c r="I70" s="194">
        <f t="shared" ca="1" si="0"/>
        <v>574319.61417095747</v>
      </c>
      <c r="J70" s="41"/>
    </row>
    <row r="71" spans="1:10" s="54" customFormat="1" ht="12.75" customHeight="1" x14ac:dyDescent="0.2">
      <c r="A71" s="192">
        <v>43434</v>
      </c>
      <c r="B71" s="193"/>
      <c r="C71" s="46" t="s">
        <v>1473</v>
      </c>
      <c r="D71" s="47" t="s">
        <v>435</v>
      </c>
      <c r="E71" s="48"/>
      <c r="F71" s="46"/>
      <c r="G71" s="90">
        <v>1700</v>
      </c>
      <c r="H71" s="49"/>
      <c r="I71" s="194">
        <f t="shared" ca="1" si="0"/>
        <v>572619.61417095747</v>
      </c>
      <c r="J71" s="41"/>
    </row>
    <row r="72" spans="1:10" s="54" customFormat="1" ht="12.75" customHeight="1" x14ac:dyDescent="0.2">
      <c r="A72" s="192">
        <v>43434</v>
      </c>
      <c r="B72" s="201"/>
      <c r="C72" s="202" t="s">
        <v>1474</v>
      </c>
      <c r="D72" s="203" t="s">
        <v>1475</v>
      </c>
      <c r="E72" s="204"/>
      <c r="F72" s="202"/>
      <c r="G72" s="207">
        <v>2450</v>
      </c>
      <c r="H72" s="205"/>
      <c r="I72" s="194">
        <f t="shared" ca="1" si="0"/>
        <v>570169.61417095747</v>
      </c>
      <c r="J72" s="208"/>
    </row>
    <row r="73" spans="1:10" s="54" customFormat="1" ht="12.75" customHeight="1" x14ac:dyDescent="0.2">
      <c r="A73" s="192">
        <v>43434</v>
      </c>
      <c r="B73" s="193"/>
      <c r="C73" s="46" t="s">
        <v>1476</v>
      </c>
      <c r="D73" s="47" t="s">
        <v>437</v>
      </c>
      <c r="E73" s="68"/>
      <c r="F73" s="46"/>
      <c r="G73" s="90">
        <v>300</v>
      </c>
      <c r="H73" s="48"/>
      <c r="I73" s="194">
        <f t="shared" ca="1" si="0"/>
        <v>569869.61417095747</v>
      </c>
      <c r="J73" s="41"/>
    </row>
    <row r="74" spans="1:10" s="54" customFormat="1" ht="12.75" customHeight="1" x14ac:dyDescent="0.2">
      <c r="A74" s="192">
        <v>43434</v>
      </c>
      <c r="B74" s="45"/>
      <c r="C74" s="46" t="s">
        <v>1477</v>
      </c>
      <c r="D74" s="47" t="s">
        <v>1478</v>
      </c>
      <c r="E74" s="68"/>
      <c r="F74" s="46"/>
      <c r="G74" s="93">
        <v>3600</v>
      </c>
      <c r="H74" s="49"/>
      <c r="I74" s="194">
        <f t="shared" ca="1" si="0"/>
        <v>566269.61417095747</v>
      </c>
      <c r="J74" s="41"/>
    </row>
    <row r="75" spans="1:10" s="54" customFormat="1" ht="12.75" customHeight="1" x14ac:dyDescent="0.2">
      <c r="A75" s="192">
        <v>43434</v>
      </c>
      <c r="B75" s="193"/>
      <c r="C75" s="46" t="s">
        <v>1479</v>
      </c>
      <c r="D75" s="47" t="s">
        <v>140</v>
      </c>
      <c r="E75" s="68"/>
      <c r="F75" s="46"/>
      <c r="G75" s="90">
        <v>56</v>
      </c>
      <c r="H75" s="48"/>
      <c r="I75" s="194">
        <f t="shared" ca="1" si="0"/>
        <v>566213.61417095747</v>
      </c>
      <c r="J75" s="41"/>
    </row>
    <row r="76" spans="1:10" s="54" customFormat="1" ht="12.75" customHeight="1" x14ac:dyDescent="0.2">
      <c r="A76" s="56">
        <v>43434</v>
      </c>
      <c r="B76" s="193"/>
      <c r="C76" s="46" t="s">
        <v>1480</v>
      </c>
      <c r="D76" s="47" t="s">
        <v>535</v>
      </c>
      <c r="E76" s="68"/>
      <c r="F76" s="46"/>
      <c r="G76" s="90">
        <v>1660</v>
      </c>
      <c r="H76" s="48"/>
      <c r="I76" s="194">
        <f t="shared" ca="1" si="0"/>
        <v>564553.61417095747</v>
      </c>
      <c r="J76" s="41"/>
    </row>
    <row r="77" spans="1:10" s="54" customFormat="1" ht="12.75" customHeight="1" x14ac:dyDescent="0.2">
      <c r="A77" s="56">
        <v>43434</v>
      </c>
      <c r="B77" s="193"/>
      <c r="C77" s="46" t="s">
        <v>1481</v>
      </c>
      <c r="D77" s="47" t="s">
        <v>730</v>
      </c>
      <c r="E77" s="48"/>
      <c r="F77" s="46"/>
      <c r="G77" s="90">
        <v>1037.52</v>
      </c>
      <c r="H77" s="48"/>
      <c r="I77" s="194">
        <f t="shared" ca="1" si="0"/>
        <v>563516.09417095745</v>
      </c>
      <c r="J77" s="41"/>
    </row>
    <row r="78" spans="1:10" s="54" customFormat="1" ht="12.75" customHeight="1" x14ac:dyDescent="0.2">
      <c r="A78" s="56">
        <v>43434</v>
      </c>
      <c r="B78" s="193"/>
      <c r="C78" s="46" t="s">
        <v>1482</v>
      </c>
      <c r="D78" s="47" t="s">
        <v>51</v>
      </c>
      <c r="E78" s="48"/>
      <c r="F78" s="46"/>
      <c r="G78" s="90">
        <v>3384.8</v>
      </c>
      <c r="H78" s="48"/>
      <c r="I78" s="194">
        <f t="shared" ca="1" si="0"/>
        <v>560131.29417095741</v>
      </c>
      <c r="J78" s="41"/>
    </row>
    <row r="79" spans="1:10" s="54" customFormat="1" ht="12.75" customHeight="1" x14ac:dyDescent="0.2">
      <c r="A79" s="56">
        <v>43434</v>
      </c>
      <c r="B79" s="193"/>
      <c r="C79" s="46" t="s">
        <v>1483</v>
      </c>
      <c r="D79" s="47" t="s">
        <v>771</v>
      </c>
      <c r="E79" s="68"/>
      <c r="F79" s="46"/>
      <c r="G79" s="90">
        <v>470</v>
      </c>
      <c r="H79" s="48"/>
      <c r="I79" s="194">
        <f t="shared" ca="1" si="0"/>
        <v>559661.29417095741</v>
      </c>
      <c r="J79" s="41"/>
    </row>
    <row r="80" spans="1:10" s="54" customFormat="1" ht="12.75" customHeight="1" x14ac:dyDescent="0.2">
      <c r="A80" s="56">
        <v>43434</v>
      </c>
      <c r="B80" s="193"/>
      <c r="C80" s="46" t="s">
        <v>1484</v>
      </c>
      <c r="D80" s="47" t="s">
        <v>1485</v>
      </c>
      <c r="E80" s="48"/>
      <c r="F80" s="46"/>
      <c r="G80" s="90">
        <v>1300</v>
      </c>
      <c r="H80" s="48"/>
      <c r="I80" s="194">
        <f t="shared" ca="1" si="0"/>
        <v>558361.29417095741</v>
      </c>
      <c r="J80" s="41"/>
    </row>
    <row r="81" spans="1:10" s="54" customFormat="1" ht="12.75" customHeight="1" x14ac:dyDescent="0.2">
      <c r="A81" s="56">
        <v>43434</v>
      </c>
      <c r="B81" s="193"/>
      <c r="C81" s="46" t="s">
        <v>1486</v>
      </c>
      <c r="D81" s="47" t="s">
        <v>50</v>
      </c>
      <c r="E81" s="48"/>
      <c r="F81" s="46"/>
      <c r="G81" s="90">
        <v>4420</v>
      </c>
      <c r="H81" s="48"/>
      <c r="I81" s="194">
        <f t="shared" ca="1" si="0"/>
        <v>553941.29417095741</v>
      </c>
      <c r="J81" s="41"/>
    </row>
    <row r="82" spans="1:10" s="54" customFormat="1" ht="12.75" customHeight="1" x14ac:dyDescent="0.2">
      <c r="A82" s="56">
        <v>43434</v>
      </c>
      <c r="B82" s="193"/>
      <c r="C82" s="46" t="s">
        <v>1487</v>
      </c>
      <c r="D82" s="47" t="s">
        <v>146</v>
      </c>
      <c r="E82" s="48"/>
      <c r="F82" s="46"/>
      <c r="G82" s="90">
        <v>540</v>
      </c>
      <c r="H82" s="48"/>
      <c r="I82" s="194">
        <f t="shared" ca="1" si="0"/>
        <v>553401.29417095741</v>
      </c>
      <c r="J82" s="41"/>
    </row>
    <row r="83" spans="1:10" s="54" customFormat="1" ht="12.75" customHeight="1" x14ac:dyDescent="0.2">
      <c r="A83" s="56">
        <v>43434</v>
      </c>
      <c r="B83" s="193"/>
      <c r="C83" s="46" t="s">
        <v>1488</v>
      </c>
      <c r="D83" s="47" t="s">
        <v>57</v>
      </c>
      <c r="E83" s="48"/>
      <c r="F83" s="46"/>
      <c r="G83" s="90">
        <v>3744.25</v>
      </c>
      <c r="H83" s="48"/>
      <c r="I83" s="194">
        <f t="shared" ca="1" si="0"/>
        <v>549657.04417095741</v>
      </c>
      <c r="J83" s="41"/>
    </row>
    <row r="84" spans="1:10" s="54" customFormat="1" ht="12.75" customHeight="1" x14ac:dyDescent="0.2">
      <c r="A84" s="56">
        <v>43434</v>
      </c>
      <c r="B84" s="193"/>
      <c r="C84" s="46" t="s">
        <v>1489</v>
      </c>
      <c r="D84" s="47" t="s">
        <v>1490</v>
      </c>
      <c r="E84" s="48"/>
      <c r="F84" s="46"/>
      <c r="G84" s="90">
        <v>6000</v>
      </c>
      <c r="H84" s="48"/>
      <c r="I84" s="194">
        <f t="shared" ca="1" si="0"/>
        <v>543657.04417095741</v>
      </c>
      <c r="J84" s="41"/>
    </row>
    <row r="85" spans="1:10" s="54" customFormat="1" ht="12.75" customHeight="1" x14ac:dyDescent="0.2">
      <c r="A85" s="56">
        <v>43434</v>
      </c>
      <c r="B85" s="193"/>
      <c r="C85" s="154" t="s">
        <v>1491</v>
      </c>
      <c r="D85" s="47" t="s">
        <v>60</v>
      </c>
      <c r="E85" s="48"/>
      <c r="F85" s="46"/>
      <c r="G85" s="90">
        <v>1400</v>
      </c>
      <c r="H85" s="48"/>
      <c r="I85" s="194">
        <f t="shared" ca="1" si="0"/>
        <v>542257.04417095741</v>
      </c>
      <c r="J85" s="41"/>
    </row>
    <row r="86" spans="1:10" s="54" customFormat="1" ht="12.75" customHeight="1" x14ac:dyDescent="0.2">
      <c r="A86" s="56">
        <v>43434</v>
      </c>
      <c r="B86" s="193"/>
      <c r="C86" s="46" t="s">
        <v>1492</v>
      </c>
      <c r="D86" s="158" t="s">
        <v>458</v>
      </c>
      <c r="E86" s="48"/>
      <c r="F86" s="46"/>
      <c r="G86" s="90">
        <v>180</v>
      </c>
      <c r="H86" s="49"/>
      <c r="I86" s="194">
        <f t="shared" ca="1" si="0"/>
        <v>542077.04417095741</v>
      </c>
      <c r="J86" s="41"/>
    </row>
    <row r="87" spans="1:10" s="54" customFormat="1" ht="12.75" customHeight="1" x14ac:dyDescent="0.2">
      <c r="A87" s="56">
        <v>43434</v>
      </c>
      <c r="B87" s="193"/>
      <c r="C87" s="46" t="s">
        <v>1493</v>
      </c>
      <c r="D87" s="158" t="s">
        <v>1494</v>
      </c>
      <c r="E87" s="48"/>
      <c r="F87" s="46"/>
      <c r="G87" s="90">
        <v>6360</v>
      </c>
      <c r="H87" s="49"/>
      <c r="I87" s="194">
        <f t="shared" ca="1" si="0"/>
        <v>535717.04417095741</v>
      </c>
      <c r="J87" s="41"/>
    </row>
    <row r="88" spans="1:10" s="54" customFormat="1" ht="12.75" customHeight="1" x14ac:dyDescent="0.2">
      <c r="A88" s="56">
        <v>43434</v>
      </c>
      <c r="B88" s="193"/>
      <c r="C88" s="46" t="s">
        <v>1495</v>
      </c>
      <c r="D88" s="158" t="s">
        <v>228</v>
      </c>
      <c r="E88" s="48"/>
      <c r="F88" s="46"/>
      <c r="G88" s="90">
        <v>3000</v>
      </c>
      <c r="H88" s="49"/>
      <c r="I88" s="194">
        <f t="shared" ca="1" si="0"/>
        <v>532717.04417095741</v>
      </c>
      <c r="J88" s="41"/>
    </row>
    <row r="89" spans="1:10" s="54" customFormat="1" ht="12.75" customHeight="1" x14ac:dyDescent="0.2">
      <c r="A89" s="56">
        <v>43434</v>
      </c>
      <c r="B89" s="193"/>
      <c r="C89" s="46" t="s">
        <v>1496</v>
      </c>
      <c r="D89" s="47" t="s">
        <v>1103</v>
      </c>
      <c r="E89" s="48"/>
      <c r="F89" s="46"/>
      <c r="G89" s="90">
        <v>301</v>
      </c>
      <c r="H89" s="49"/>
      <c r="I89" s="194">
        <f t="shared" ca="1" si="0"/>
        <v>532416.04417095741</v>
      </c>
      <c r="J89" s="41"/>
    </row>
    <row r="90" spans="1:10" s="54" customFormat="1" ht="12.75" customHeight="1" x14ac:dyDescent="0.2">
      <c r="A90" s="56">
        <v>43434</v>
      </c>
      <c r="B90" s="193"/>
      <c r="C90" s="46" t="s">
        <v>1497</v>
      </c>
      <c r="D90" s="158" t="s">
        <v>151</v>
      </c>
      <c r="E90" s="48"/>
      <c r="F90" s="46"/>
      <c r="G90" s="90">
        <v>3270</v>
      </c>
      <c r="H90" s="49"/>
      <c r="I90" s="194">
        <f t="shared" ca="1" si="0"/>
        <v>529146.04417095741</v>
      </c>
      <c r="J90" s="41"/>
    </row>
    <row r="91" spans="1:10" s="54" customFormat="1" ht="12.75" customHeight="1" x14ac:dyDescent="0.2">
      <c r="A91" s="192">
        <v>43434</v>
      </c>
      <c r="B91" s="193"/>
      <c r="C91" s="46" t="s">
        <v>1498</v>
      </c>
      <c r="D91" s="47" t="s">
        <v>202</v>
      </c>
      <c r="E91" s="68"/>
      <c r="F91" s="46"/>
      <c r="G91" s="90">
        <v>207.75</v>
      </c>
      <c r="H91" s="49"/>
      <c r="I91" s="194">
        <f t="shared" ca="1" si="0"/>
        <v>528938.29417095741</v>
      </c>
      <c r="J91" s="41"/>
    </row>
    <row r="92" spans="1:10" s="54" customFormat="1" ht="12.75" customHeight="1" x14ac:dyDescent="0.2">
      <c r="A92" s="56">
        <v>43434</v>
      </c>
      <c r="B92" s="193"/>
      <c r="C92" s="46" t="s">
        <v>1499</v>
      </c>
      <c r="D92" s="47" t="s">
        <v>68</v>
      </c>
      <c r="E92" s="48"/>
      <c r="F92" s="46"/>
      <c r="G92" s="90">
        <v>707.19</v>
      </c>
      <c r="H92" s="49"/>
      <c r="I92" s="194">
        <f t="shared" ca="1" si="0"/>
        <v>528231.10417095746</v>
      </c>
      <c r="J92" s="41"/>
    </row>
    <row r="93" spans="1:10" s="54" customFormat="1" ht="12.75" customHeight="1" x14ac:dyDescent="0.2">
      <c r="A93" s="56">
        <v>43434</v>
      </c>
      <c r="B93" s="193"/>
      <c r="C93" s="46" t="s">
        <v>1500</v>
      </c>
      <c r="D93" s="158" t="s">
        <v>68</v>
      </c>
      <c r="E93" s="48"/>
      <c r="F93" s="46"/>
      <c r="G93" s="90">
        <v>1281.8499999999999</v>
      </c>
      <c r="H93" s="49"/>
      <c r="I93" s="194">
        <f t="shared" ca="1" si="0"/>
        <v>526949.25417095749</v>
      </c>
      <c r="J93" s="41"/>
    </row>
    <row r="94" spans="1:10" s="54" customFormat="1" ht="12.75" customHeight="1" x14ac:dyDescent="0.2">
      <c r="A94" s="56">
        <v>43434</v>
      </c>
      <c r="B94" s="193"/>
      <c r="C94" s="46" t="s">
        <v>1501</v>
      </c>
      <c r="D94" s="47" t="s">
        <v>68</v>
      </c>
      <c r="E94" s="48"/>
      <c r="F94" s="46"/>
      <c r="G94" s="90">
        <v>37.35</v>
      </c>
      <c r="H94" s="49"/>
      <c r="I94" s="194">
        <f t="shared" ref="I94:I157" ca="1" si="1">IF(AND(ISBLANK(G94),ISBLANK(H94))," - ",OFFSET(I94,-1,0,1,1)+H94-G94)</f>
        <v>526911.90417095751</v>
      </c>
      <c r="J94" s="41"/>
    </row>
    <row r="95" spans="1:10" s="41" customFormat="1" ht="12.75" customHeight="1" x14ac:dyDescent="0.2">
      <c r="A95" s="189">
        <v>43434</v>
      </c>
      <c r="B95" s="192"/>
      <c r="C95" s="190" t="s">
        <v>1502</v>
      </c>
      <c r="D95" s="191" t="s">
        <v>1503</v>
      </c>
      <c r="E95" s="48"/>
      <c r="F95" s="190"/>
      <c r="G95" s="90">
        <v>1680</v>
      </c>
      <c r="H95" s="49"/>
      <c r="I95" s="194">
        <f t="shared" ca="1" si="1"/>
        <v>525231.90417095751</v>
      </c>
    </row>
    <row r="96" spans="1:10" s="54" customFormat="1" ht="12.75" customHeight="1" x14ac:dyDescent="0.2">
      <c r="A96" s="56">
        <v>43434</v>
      </c>
      <c r="B96" s="193"/>
      <c r="C96" s="46" t="s">
        <v>1504</v>
      </c>
      <c r="D96" s="47" t="s">
        <v>79</v>
      </c>
      <c r="E96" s="48"/>
      <c r="F96" s="46"/>
      <c r="G96" s="90">
        <v>9240</v>
      </c>
      <c r="H96" s="49"/>
      <c r="I96" s="194">
        <f t="shared" ca="1" si="1"/>
        <v>515991.90417095751</v>
      </c>
      <c r="J96" s="41"/>
    </row>
    <row r="97" spans="1:10" s="54" customFormat="1" ht="12" x14ac:dyDescent="0.2">
      <c r="A97" s="189">
        <v>43434</v>
      </c>
      <c r="B97" s="193"/>
      <c r="C97" s="46" t="s">
        <v>1505</v>
      </c>
      <c r="D97" s="47" t="s">
        <v>69</v>
      </c>
      <c r="E97" s="48"/>
      <c r="F97" s="46"/>
      <c r="G97" s="90">
        <v>630</v>
      </c>
      <c r="H97" s="49"/>
      <c r="I97" s="194">
        <f t="shared" ca="1" si="1"/>
        <v>515361.90417095751</v>
      </c>
      <c r="J97" s="41"/>
    </row>
    <row r="98" spans="1:10" s="54" customFormat="1" x14ac:dyDescent="0.2">
      <c r="A98" s="189">
        <v>43434</v>
      </c>
      <c r="B98" s="201"/>
      <c r="C98" s="202" t="s">
        <v>1506</v>
      </c>
      <c r="D98" s="203" t="s">
        <v>1507</v>
      </c>
      <c r="E98" s="204"/>
      <c r="F98" s="202"/>
      <c r="G98" s="207">
        <v>3400</v>
      </c>
      <c r="H98" s="205"/>
      <c r="I98" s="194">
        <f t="shared" ca="1" si="1"/>
        <v>511961.90417095751</v>
      </c>
      <c r="J98" s="208"/>
    </row>
    <row r="99" spans="1:10" s="54" customFormat="1" ht="12" x14ac:dyDescent="0.2">
      <c r="A99" s="56">
        <v>43434</v>
      </c>
      <c r="B99" s="193"/>
      <c r="C99" s="46" t="s">
        <v>1508</v>
      </c>
      <c r="D99" s="47" t="s">
        <v>201</v>
      </c>
      <c r="E99" s="48"/>
      <c r="F99" s="46"/>
      <c r="G99" s="90">
        <v>5742.44</v>
      </c>
      <c r="H99" s="49"/>
      <c r="I99" s="194">
        <f t="shared" ca="1" si="1"/>
        <v>506219.46417095751</v>
      </c>
      <c r="J99" s="41"/>
    </row>
    <row r="100" spans="1:10" s="54" customFormat="1" ht="12" x14ac:dyDescent="0.2">
      <c r="A100" s="56">
        <v>43434</v>
      </c>
      <c r="B100" s="193"/>
      <c r="C100" s="46" t="s">
        <v>1509</v>
      </c>
      <c r="D100" s="47" t="s">
        <v>298</v>
      </c>
      <c r="E100" s="48"/>
      <c r="F100" s="46"/>
      <c r="G100" s="90">
        <v>240</v>
      </c>
      <c r="H100" s="59"/>
      <c r="I100" s="194">
        <f t="shared" ca="1" si="1"/>
        <v>505979.46417095751</v>
      </c>
      <c r="J100" s="41"/>
    </row>
    <row r="101" spans="1:10" s="54" customFormat="1" ht="12" x14ac:dyDescent="0.2">
      <c r="A101" s="56">
        <v>43434</v>
      </c>
      <c r="B101" s="193"/>
      <c r="C101" s="46" t="s">
        <v>1510</v>
      </c>
      <c r="D101" s="47" t="s">
        <v>72</v>
      </c>
      <c r="E101" s="48"/>
      <c r="F101" s="46"/>
      <c r="G101" s="90">
        <v>360</v>
      </c>
      <c r="H101" s="49"/>
      <c r="I101" s="194">
        <f t="shared" ca="1" si="1"/>
        <v>505619.46417095751</v>
      </c>
      <c r="J101" s="41"/>
    </row>
    <row r="102" spans="1:10" s="54" customFormat="1" ht="12" x14ac:dyDescent="0.2">
      <c r="A102" s="56">
        <v>43434</v>
      </c>
      <c r="B102" s="193"/>
      <c r="C102" s="46" t="s">
        <v>1511</v>
      </c>
      <c r="D102" s="47" t="s">
        <v>197</v>
      </c>
      <c r="E102" s="48"/>
      <c r="F102" s="46"/>
      <c r="G102" s="90">
        <v>850</v>
      </c>
      <c r="H102" s="49"/>
      <c r="I102" s="194">
        <f t="shared" ca="1" si="1"/>
        <v>504769.46417095751</v>
      </c>
      <c r="J102" s="41"/>
    </row>
    <row r="103" spans="1:10" s="54" customFormat="1" ht="12" x14ac:dyDescent="0.2">
      <c r="A103" s="56">
        <v>43434</v>
      </c>
      <c r="B103" s="193"/>
      <c r="C103" s="46" t="s">
        <v>1512</v>
      </c>
      <c r="D103" s="47" t="s">
        <v>568</v>
      </c>
      <c r="E103" s="48"/>
      <c r="F103" s="46"/>
      <c r="G103" s="90">
        <v>2500</v>
      </c>
      <c r="H103" s="49"/>
      <c r="I103" s="194">
        <f t="shared" ca="1" si="1"/>
        <v>502269.46417095751</v>
      </c>
      <c r="J103" s="41"/>
    </row>
    <row r="104" spans="1:10" s="54" customFormat="1" ht="12" x14ac:dyDescent="0.2">
      <c r="A104" s="56">
        <v>43434</v>
      </c>
      <c r="B104" s="193"/>
      <c r="C104" s="46" t="s">
        <v>1512</v>
      </c>
      <c r="D104" s="47" t="s">
        <v>1513</v>
      </c>
      <c r="E104" s="48"/>
      <c r="F104" s="46"/>
      <c r="G104" s="90">
        <v>2400</v>
      </c>
      <c r="H104" s="49"/>
      <c r="I104" s="194">
        <f t="shared" ca="1" si="1"/>
        <v>499869.46417095751</v>
      </c>
      <c r="J104" s="41"/>
    </row>
    <row r="105" spans="1:10" s="54" customFormat="1" ht="12" x14ac:dyDescent="0.2">
      <c r="A105" s="56">
        <v>43434</v>
      </c>
      <c r="B105" s="193"/>
      <c r="C105" s="46" t="s">
        <v>1601</v>
      </c>
      <c r="D105" s="47" t="s">
        <v>36</v>
      </c>
      <c r="E105" s="48"/>
      <c r="F105" s="46"/>
      <c r="G105" s="90">
        <v>36987.5</v>
      </c>
      <c r="H105" s="49"/>
      <c r="I105" s="194">
        <f t="shared" ca="1" si="1"/>
        <v>462881.96417095751</v>
      </c>
      <c r="J105" s="41"/>
    </row>
    <row r="106" spans="1:10" s="54" customFormat="1" ht="12" x14ac:dyDescent="0.2">
      <c r="A106" s="56">
        <v>43434</v>
      </c>
      <c r="B106" s="193"/>
      <c r="C106" s="46" t="s">
        <v>1602</v>
      </c>
      <c r="D106" s="47" t="s">
        <v>780</v>
      </c>
      <c r="E106" s="48"/>
      <c r="F106" s="46"/>
      <c r="G106" s="90">
        <v>58181.55</v>
      </c>
      <c r="H106" s="49"/>
      <c r="I106" s="194">
        <f t="shared" ca="1" si="1"/>
        <v>404700.41417095752</v>
      </c>
      <c r="J106" s="41"/>
    </row>
    <row r="107" spans="1:10" s="54" customFormat="1" ht="12" x14ac:dyDescent="0.2">
      <c r="A107" s="56">
        <v>43434</v>
      </c>
      <c r="B107" s="193"/>
      <c r="C107" s="46" t="s">
        <v>1603</v>
      </c>
      <c r="D107" s="47" t="s">
        <v>78</v>
      </c>
      <c r="E107" s="48"/>
      <c r="F107" s="46"/>
      <c r="G107" s="90">
        <v>43606</v>
      </c>
      <c r="H107" s="49"/>
      <c r="I107" s="194">
        <f t="shared" ca="1" si="1"/>
        <v>361094.41417095752</v>
      </c>
      <c r="J107" s="41"/>
    </row>
    <row r="108" spans="1:10" s="54" customFormat="1" ht="24" x14ac:dyDescent="0.2">
      <c r="A108" s="56">
        <v>43434</v>
      </c>
      <c r="B108" s="193"/>
      <c r="C108" s="46" t="s">
        <v>1604</v>
      </c>
      <c r="D108" s="47" t="s">
        <v>735</v>
      </c>
      <c r="E108" s="48"/>
      <c r="F108" s="46"/>
      <c r="G108" s="90">
        <v>1000</v>
      </c>
      <c r="H108" s="49"/>
      <c r="I108" s="194">
        <f t="shared" ca="1" si="1"/>
        <v>360094.41417095752</v>
      </c>
      <c r="J108" s="41"/>
    </row>
    <row r="109" spans="1:10" s="54" customFormat="1" ht="12" x14ac:dyDescent="0.2">
      <c r="A109" s="56"/>
      <c r="B109" s="193"/>
      <c r="C109" s="46"/>
      <c r="D109" s="47" t="s">
        <v>133</v>
      </c>
      <c r="E109" s="48"/>
      <c r="F109" s="46"/>
      <c r="G109" s="59">
        <v>5.1999999999999975</v>
      </c>
      <c r="H109" s="49"/>
      <c r="I109" s="194">
        <f t="shared" ca="1" si="1"/>
        <v>360089.21417095751</v>
      </c>
      <c r="J109" s="41"/>
    </row>
    <row r="110" spans="1:10" s="54" customFormat="1" ht="12" x14ac:dyDescent="0.2">
      <c r="A110" s="56"/>
      <c r="B110" s="193"/>
      <c r="C110" s="46"/>
      <c r="D110" s="47"/>
      <c r="E110" s="48"/>
      <c r="F110" s="46"/>
      <c r="G110" s="59"/>
      <c r="H110" s="49"/>
      <c r="I110" s="194" t="str">
        <f t="shared" ca="1" si="1"/>
        <v xml:space="preserve"> - </v>
      </c>
      <c r="J110" s="41"/>
    </row>
    <row r="111" spans="1:10" s="54" customFormat="1" ht="12" x14ac:dyDescent="0.2">
      <c r="A111" s="56"/>
      <c r="B111" s="193"/>
      <c r="C111" s="46"/>
      <c r="D111" s="47"/>
      <c r="E111" s="48"/>
      <c r="F111" s="46"/>
      <c r="G111" s="49"/>
      <c r="H111" s="49"/>
      <c r="I111" s="194" t="str">
        <f t="shared" ca="1" si="1"/>
        <v xml:space="preserve"> - </v>
      </c>
      <c r="J111" s="41"/>
    </row>
    <row r="112" spans="1:10" s="54" customFormat="1" ht="12" x14ac:dyDescent="0.2">
      <c r="A112" s="56"/>
      <c r="B112" s="193"/>
      <c r="C112" s="46"/>
      <c r="D112" s="47"/>
      <c r="E112" s="48"/>
      <c r="F112" s="46"/>
      <c r="G112" s="59"/>
      <c r="H112" s="49"/>
      <c r="I112" s="194" t="str">
        <f t="shared" ca="1" si="1"/>
        <v xml:space="preserve"> - </v>
      </c>
      <c r="J112" s="41"/>
    </row>
    <row r="113" spans="1:13" s="54" customFormat="1" ht="12" x14ac:dyDescent="0.2">
      <c r="A113" s="56"/>
      <c r="B113" s="193"/>
      <c r="C113" s="46"/>
      <c r="D113" s="47"/>
      <c r="E113" s="48"/>
      <c r="F113" s="46"/>
      <c r="G113" s="49"/>
      <c r="H113" s="49"/>
      <c r="I113" s="194" t="str">
        <f t="shared" ca="1" si="1"/>
        <v xml:space="preserve"> - </v>
      </c>
      <c r="J113" s="41"/>
    </row>
    <row r="114" spans="1:13" s="54" customFormat="1" ht="12" x14ac:dyDescent="0.2">
      <c r="A114" s="56"/>
      <c r="B114" s="193"/>
      <c r="C114" s="46"/>
      <c r="D114" s="47"/>
      <c r="E114" s="48"/>
      <c r="F114" s="46"/>
      <c r="G114" s="59"/>
      <c r="H114" s="49"/>
      <c r="I114" s="194" t="str">
        <f t="shared" ca="1" si="1"/>
        <v xml:space="preserve"> - </v>
      </c>
      <c r="J114" s="41"/>
    </row>
    <row r="115" spans="1:13" s="54" customFormat="1" x14ac:dyDescent="0.2">
      <c r="A115" s="56"/>
      <c r="B115" s="201"/>
      <c r="C115" s="202"/>
      <c r="D115" s="203"/>
      <c r="E115" s="204"/>
      <c r="F115" s="202"/>
      <c r="G115" s="205"/>
      <c r="H115" s="205"/>
      <c r="I115" s="194" t="str">
        <f t="shared" ca="1" si="1"/>
        <v xml:space="preserve"> - </v>
      </c>
      <c r="J115" s="208"/>
    </row>
    <row r="116" spans="1:13" s="54" customFormat="1" ht="12" x14ac:dyDescent="0.2">
      <c r="A116" s="56"/>
      <c r="B116" s="193"/>
      <c r="C116" s="46"/>
      <c r="D116" s="47"/>
      <c r="E116" s="48"/>
      <c r="F116" s="46"/>
      <c r="G116" s="59"/>
      <c r="H116" s="49"/>
      <c r="I116" s="194" t="str">
        <f t="shared" ca="1" si="1"/>
        <v xml:space="preserve"> - </v>
      </c>
      <c r="J116" s="41"/>
    </row>
    <row r="117" spans="1:13" s="54" customFormat="1" ht="12" x14ac:dyDescent="0.2">
      <c r="A117" s="56"/>
      <c r="B117" s="193"/>
      <c r="C117" s="46"/>
      <c r="D117" s="47"/>
      <c r="E117" s="48"/>
      <c r="F117" s="46"/>
      <c r="G117" s="59"/>
      <c r="H117" s="49"/>
      <c r="I117" s="194" t="str">
        <f t="shared" ca="1" si="1"/>
        <v xml:space="preserve"> - </v>
      </c>
      <c r="J117" s="41"/>
    </row>
    <row r="118" spans="1:13" s="54" customFormat="1" ht="12" x14ac:dyDescent="0.2">
      <c r="A118" s="56"/>
      <c r="B118" s="193"/>
      <c r="C118" s="46"/>
      <c r="D118" s="47"/>
      <c r="E118" s="48"/>
      <c r="F118" s="46"/>
      <c r="G118" s="59"/>
      <c r="H118" s="49"/>
      <c r="I118" s="194" t="str">
        <f t="shared" ca="1" si="1"/>
        <v xml:space="preserve"> - </v>
      </c>
      <c r="J118" s="41"/>
    </row>
    <row r="119" spans="1:13" s="54" customFormat="1" ht="12" x14ac:dyDescent="0.2">
      <c r="A119" s="56"/>
      <c r="B119" s="193"/>
      <c r="C119" s="46"/>
      <c r="D119" s="47"/>
      <c r="E119" s="48"/>
      <c r="F119" s="46"/>
      <c r="G119" s="59"/>
      <c r="H119" s="49"/>
      <c r="I119" s="194" t="str">
        <f t="shared" ca="1" si="1"/>
        <v xml:space="preserve"> - </v>
      </c>
      <c r="J119" s="41"/>
    </row>
    <row r="120" spans="1:13" s="54" customFormat="1" ht="12" x14ac:dyDescent="0.2">
      <c r="A120" s="56"/>
      <c r="B120" s="193"/>
      <c r="C120" s="46"/>
      <c r="D120" s="47"/>
      <c r="E120" s="48"/>
      <c r="F120" s="46"/>
      <c r="G120" s="59"/>
      <c r="H120" s="49"/>
      <c r="I120" s="194" t="str">
        <f t="shared" ca="1" si="1"/>
        <v xml:space="preserve"> - </v>
      </c>
      <c r="J120" s="41"/>
    </row>
    <row r="121" spans="1:13" s="54" customFormat="1" ht="12" x14ac:dyDescent="0.2">
      <c r="A121" s="56"/>
      <c r="B121" s="193"/>
      <c r="C121" s="46"/>
      <c r="D121" s="47"/>
      <c r="E121" s="48"/>
      <c r="F121" s="46"/>
      <c r="G121" s="59"/>
      <c r="H121" s="49"/>
      <c r="I121" s="194" t="str">
        <f t="shared" ca="1" si="1"/>
        <v xml:space="preserve"> - </v>
      </c>
      <c r="J121" s="41"/>
    </row>
    <row r="122" spans="1:13" s="54" customFormat="1" x14ac:dyDescent="0.2">
      <c r="A122" s="56"/>
      <c r="B122" s="201"/>
      <c r="C122" s="202"/>
      <c r="D122" s="203"/>
      <c r="E122" s="204"/>
      <c r="F122" s="202"/>
      <c r="G122" s="59"/>
      <c r="H122" s="205"/>
      <c r="I122" s="194" t="str">
        <f t="shared" ca="1" si="1"/>
        <v xml:space="preserve"> - </v>
      </c>
      <c r="J122" s="208"/>
    </row>
    <row r="123" spans="1:13" s="54" customFormat="1" ht="12" x14ac:dyDescent="0.2">
      <c r="A123" s="56"/>
      <c r="B123" s="193"/>
      <c r="C123" s="46"/>
      <c r="D123" s="47"/>
      <c r="E123" s="48"/>
      <c r="F123" s="46"/>
      <c r="G123" s="59"/>
      <c r="H123" s="49"/>
      <c r="I123" s="194" t="str">
        <f t="shared" ca="1" si="1"/>
        <v xml:space="preserve"> - </v>
      </c>
      <c r="J123" s="41"/>
      <c r="L123" s="229"/>
      <c r="M123" s="229"/>
    </row>
    <row r="124" spans="1:13" s="54" customFormat="1" ht="12" x14ac:dyDescent="0.2">
      <c r="A124" s="56"/>
      <c r="B124" s="193"/>
      <c r="C124" s="46"/>
      <c r="D124" s="47"/>
      <c r="E124" s="48"/>
      <c r="F124" s="46"/>
      <c r="G124" s="59"/>
      <c r="H124" s="49"/>
      <c r="I124" s="194" t="str">
        <f t="shared" ca="1" si="1"/>
        <v xml:space="preserve"> - </v>
      </c>
      <c r="J124" s="41"/>
    </row>
    <row r="125" spans="1:13" s="54" customFormat="1" ht="12" x14ac:dyDescent="0.2">
      <c r="A125" s="56"/>
      <c r="B125" s="193"/>
      <c r="C125" s="46"/>
      <c r="D125" s="47"/>
      <c r="E125" s="68"/>
      <c r="F125" s="46"/>
      <c r="G125" s="59"/>
      <c r="H125" s="49"/>
      <c r="I125" s="194" t="str">
        <f t="shared" ca="1" si="1"/>
        <v xml:space="preserve"> - </v>
      </c>
      <c r="J125" s="41"/>
    </row>
    <row r="126" spans="1:13" s="54" customFormat="1" ht="12" x14ac:dyDescent="0.2">
      <c r="A126" s="56"/>
      <c r="B126" s="193"/>
      <c r="C126" s="46"/>
      <c r="D126" s="47"/>
      <c r="E126" s="68"/>
      <c r="F126" s="46"/>
      <c r="G126" s="59"/>
      <c r="H126" s="49"/>
      <c r="I126" s="194" t="str">
        <f t="shared" ca="1" si="1"/>
        <v xml:space="preserve"> - </v>
      </c>
      <c r="J126" s="41"/>
    </row>
    <row r="127" spans="1:13" s="54" customFormat="1" ht="12" x14ac:dyDescent="0.2">
      <c r="A127" s="56"/>
      <c r="B127" s="193"/>
      <c r="C127" s="46"/>
      <c r="D127" s="47"/>
      <c r="E127" s="68"/>
      <c r="F127" s="46"/>
      <c r="G127" s="59"/>
      <c r="H127" s="49"/>
      <c r="I127" s="194" t="str">
        <f t="shared" ca="1" si="1"/>
        <v xml:space="preserve"> - </v>
      </c>
      <c r="J127" s="41"/>
    </row>
    <row r="128" spans="1:13" s="54" customFormat="1" ht="12" x14ac:dyDescent="0.2">
      <c r="A128" s="56"/>
      <c r="B128" s="193"/>
      <c r="C128" s="46"/>
      <c r="D128" s="47"/>
      <c r="E128" s="68"/>
      <c r="F128" s="46"/>
      <c r="G128" s="59"/>
      <c r="H128" s="49"/>
      <c r="I128" s="194" t="str">
        <f t="shared" ca="1" si="1"/>
        <v xml:space="preserve"> - </v>
      </c>
      <c r="J128" s="41"/>
    </row>
    <row r="129" spans="1:10" s="54" customFormat="1" ht="12" x14ac:dyDescent="0.2">
      <c r="A129" s="56"/>
      <c r="B129" s="193"/>
      <c r="C129" s="46"/>
      <c r="D129" s="47"/>
      <c r="E129" s="48"/>
      <c r="F129" s="46"/>
      <c r="G129" s="59"/>
      <c r="H129" s="49"/>
      <c r="I129" s="194" t="str">
        <f t="shared" ca="1" si="1"/>
        <v xml:space="preserve"> - </v>
      </c>
      <c r="J129" s="41"/>
    </row>
    <row r="130" spans="1:10" s="54" customFormat="1" ht="12" x14ac:dyDescent="0.2">
      <c r="A130" s="56"/>
      <c r="B130" s="193"/>
      <c r="C130" s="46"/>
      <c r="D130" s="47"/>
      <c r="E130" s="48"/>
      <c r="F130" s="46"/>
      <c r="G130" s="59"/>
      <c r="H130" s="49"/>
      <c r="I130" s="194" t="str">
        <f t="shared" ca="1" si="1"/>
        <v xml:space="preserve"> - </v>
      </c>
      <c r="J130" s="41"/>
    </row>
    <row r="131" spans="1:10" s="54" customFormat="1" ht="12.75" customHeight="1" x14ac:dyDescent="0.2">
      <c r="A131" s="56"/>
      <c r="B131" s="193"/>
      <c r="C131" s="46"/>
      <c r="D131" s="47"/>
      <c r="E131" s="48"/>
      <c r="F131" s="46"/>
      <c r="G131" s="59"/>
      <c r="H131" s="49"/>
      <c r="I131" s="194" t="str">
        <f t="shared" ca="1" si="1"/>
        <v xml:space="preserve"> - </v>
      </c>
      <c r="J131" s="41"/>
    </row>
    <row r="132" spans="1:10" s="54" customFormat="1" ht="12" x14ac:dyDescent="0.2">
      <c r="A132" s="56"/>
      <c r="B132" s="193"/>
      <c r="C132" s="46"/>
      <c r="D132" s="47"/>
      <c r="E132" s="48"/>
      <c r="F132" s="46"/>
      <c r="G132" s="59"/>
      <c r="H132" s="49"/>
      <c r="I132" s="194" t="str">
        <f t="shared" ca="1" si="1"/>
        <v xml:space="preserve"> - </v>
      </c>
      <c r="J132" s="41"/>
    </row>
    <row r="133" spans="1:10" s="54" customFormat="1" ht="15" customHeight="1" x14ac:dyDescent="0.2">
      <c r="A133" s="56"/>
      <c r="B133" s="193"/>
      <c r="C133" s="46"/>
      <c r="D133" s="47"/>
      <c r="E133" s="48"/>
      <c r="F133" s="46"/>
      <c r="G133" s="59"/>
      <c r="H133" s="49"/>
      <c r="I133" s="194" t="str">
        <f t="shared" ca="1" si="1"/>
        <v xml:space="preserve"> - </v>
      </c>
      <c r="J133" s="41"/>
    </row>
    <row r="134" spans="1:10" s="54" customFormat="1" ht="12" x14ac:dyDescent="0.2">
      <c r="A134" s="56"/>
      <c r="B134" s="193"/>
      <c r="C134" s="46"/>
      <c r="D134" s="47"/>
      <c r="E134" s="48"/>
      <c r="F134" s="46"/>
      <c r="G134" s="59"/>
      <c r="H134" s="49"/>
      <c r="I134" s="194" t="str">
        <f t="shared" ca="1" si="1"/>
        <v xml:space="preserve"> - </v>
      </c>
      <c r="J134" s="41"/>
    </row>
    <row r="135" spans="1:10" s="54" customFormat="1" ht="12" x14ac:dyDescent="0.2">
      <c r="A135" s="56"/>
      <c r="B135" s="193"/>
      <c r="C135" s="46"/>
      <c r="D135" s="47"/>
      <c r="E135" s="48"/>
      <c r="F135" s="46"/>
      <c r="G135" s="59"/>
      <c r="H135" s="49"/>
      <c r="I135" s="194" t="str">
        <f t="shared" ca="1" si="1"/>
        <v xml:space="preserve"> - </v>
      </c>
      <c r="J135" s="41"/>
    </row>
    <row r="136" spans="1:10" s="54" customFormat="1" ht="12" x14ac:dyDescent="0.2">
      <c r="A136" s="56"/>
      <c r="B136" s="193"/>
      <c r="C136" s="154"/>
      <c r="D136" s="47"/>
      <c r="E136" s="48"/>
      <c r="F136" s="46"/>
      <c r="G136" s="59"/>
      <c r="H136" s="49"/>
      <c r="I136" s="194" t="str">
        <f t="shared" ca="1" si="1"/>
        <v xml:space="preserve"> - </v>
      </c>
      <c r="J136" s="41"/>
    </row>
    <row r="137" spans="1:10" s="54" customFormat="1" ht="12" x14ac:dyDescent="0.2">
      <c r="A137" s="56"/>
      <c r="B137" s="193"/>
      <c r="C137" s="154"/>
      <c r="D137" s="47"/>
      <c r="E137" s="48"/>
      <c r="F137" s="46"/>
      <c r="G137" s="49"/>
      <c r="H137" s="49"/>
      <c r="I137" s="194" t="str">
        <f t="shared" ca="1" si="1"/>
        <v xml:space="preserve"> - </v>
      </c>
      <c r="J137" s="41"/>
    </row>
    <row r="138" spans="1:10" s="54" customFormat="1" ht="12" x14ac:dyDescent="0.2">
      <c r="A138" s="56"/>
      <c r="B138" s="193"/>
      <c r="C138" s="154"/>
      <c r="D138" s="47"/>
      <c r="E138" s="48"/>
      <c r="F138" s="46"/>
      <c r="G138" s="59"/>
      <c r="H138" s="49"/>
      <c r="I138" s="194" t="str">
        <f t="shared" ca="1" si="1"/>
        <v xml:space="preserve"> - </v>
      </c>
      <c r="J138" s="41"/>
    </row>
    <row r="139" spans="1:10" s="54" customFormat="1" ht="12" x14ac:dyDescent="0.2">
      <c r="A139" s="56"/>
      <c r="B139" s="193"/>
      <c r="C139" s="154"/>
      <c r="D139" s="47"/>
      <c r="E139" s="48"/>
      <c r="F139" s="46"/>
      <c r="G139" s="59"/>
      <c r="H139" s="49"/>
      <c r="I139" s="194" t="str">
        <f t="shared" ca="1" si="1"/>
        <v xml:space="preserve"> - </v>
      </c>
      <c r="J139" s="41"/>
    </row>
    <row r="140" spans="1:10" s="54" customFormat="1" ht="12" x14ac:dyDescent="0.2">
      <c r="A140" s="56"/>
      <c r="B140" s="193"/>
      <c r="C140" s="154"/>
      <c r="D140" s="47"/>
      <c r="E140" s="48"/>
      <c r="F140" s="46"/>
      <c r="G140" s="59"/>
      <c r="H140" s="49"/>
      <c r="I140" s="194" t="str">
        <f t="shared" ca="1" si="1"/>
        <v xml:space="preserve"> - </v>
      </c>
      <c r="J140" s="41"/>
    </row>
    <row r="141" spans="1:10" s="54" customFormat="1" ht="12" x14ac:dyDescent="0.2">
      <c r="A141" s="56"/>
      <c r="B141" s="193"/>
      <c r="C141" s="46"/>
      <c r="D141" s="47"/>
      <c r="E141" s="48"/>
      <c r="F141" s="46"/>
      <c r="G141" s="59"/>
      <c r="H141" s="49"/>
      <c r="I141" s="194" t="str">
        <f t="shared" ca="1" si="1"/>
        <v xml:space="preserve"> - </v>
      </c>
      <c r="J141" s="41"/>
    </row>
    <row r="142" spans="1:10" s="54" customFormat="1" ht="12" x14ac:dyDescent="0.2">
      <c r="A142" s="56"/>
      <c r="B142" s="193"/>
      <c r="C142" s="46"/>
      <c r="D142" s="47"/>
      <c r="E142" s="48"/>
      <c r="F142" s="46"/>
      <c r="G142" s="59"/>
      <c r="H142" s="49"/>
      <c r="I142" s="194" t="str">
        <f t="shared" ca="1" si="1"/>
        <v xml:space="preserve"> - </v>
      </c>
      <c r="J142" s="41"/>
    </row>
    <row r="143" spans="1:10" s="54" customFormat="1" ht="12" x14ac:dyDescent="0.2">
      <c r="A143" s="56"/>
      <c r="B143" s="193"/>
      <c r="C143" s="46"/>
      <c r="D143" s="47"/>
      <c r="E143" s="48"/>
      <c r="F143" s="46"/>
      <c r="G143" s="59"/>
      <c r="H143" s="49"/>
      <c r="I143" s="194" t="str">
        <f t="shared" ca="1" si="1"/>
        <v xml:space="preserve"> - </v>
      </c>
      <c r="J143" s="41"/>
    </row>
    <row r="144" spans="1:10" s="54" customFormat="1" ht="12" x14ac:dyDescent="0.2">
      <c r="A144" s="56"/>
      <c r="B144" s="193"/>
      <c r="C144" s="46"/>
      <c r="D144" s="47"/>
      <c r="E144" s="48"/>
      <c r="F144" s="46"/>
      <c r="G144" s="59"/>
      <c r="H144" s="49"/>
      <c r="I144" s="194" t="str">
        <f t="shared" ca="1" si="1"/>
        <v xml:space="preserve"> - </v>
      </c>
      <c r="J144" s="41"/>
    </row>
    <row r="145" spans="1:10" s="54" customFormat="1" ht="12" x14ac:dyDescent="0.2">
      <c r="A145" s="56"/>
      <c r="B145" s="193"/>
      <c r="C145" s="46"/>
      <c r="D145" s="47"/>
      <c r="E145" s="48"/>
      <c r="F145" s="46"/>
      <c r="G145" s="59"/>
      <c r="H145" s="49"/>
      <c r="I145" s="194" t="str">
        <f t="shared" ca="1" si="1"/>
        <v xml:space="preserve"> - </v>
      </c>
      <c r="J145" s="41"/>
    </row>
    <row r="146" spans="1:10" s="54" customFormat="1" ht="12" x14ac:dyDescent="0.2">
      <c r="A146" s="56"/>
      <c r="B146" s="193"/>
      <c r="C146" s="46"/>
      <c r="D146" s="47"/>
      <c r="E146" s="48"/>
      <c r="F146" s="46"/>
      <c r="G146" s="59"/>
      <c r="H146" s="49"/>
      <c r="I146" s="194" t="str">
        <f t="shared" ca="1" si="1"/>
        <v xml:space="preserve"> - </v>
      </c>
      <c r="J146" s="41"/>
    </row>
    <row r="147" spans="1:10" s="54" customFormat="1" ht="12" x14ac:dyDescent="0.2">
      <c r="A147" s="56"/>
      <c r="B147" s="193"/>
      <c r="C147" s="46"/>
      <c r="D147" s="47"/>
      <c r="E147" s="48"/>
      <c r="F147" s="46"/>
      <c r="G147" s="59"/>
      <c r="H147" s="49"/>
      <c r="I147" s="194" t="str">
        <f t="shared" ca="1" si="1"/>
        <v xml:space="preserve"> - </v>
      </c>
      <c r="J147" s="41"/>
    </row>
    <row r="148" spans="1:10" s="54" customFormat="1" ht="12" x14ac:dyDescent="0.2">
      <c r="A148" s="56"/>
      <c r="B148" s="193"/>
      <c r="C148" s="46"/>
      <c r="D148" s="47"/>
      <c r="E148" s="48"/>
      <c r="F148" s="46"/>
      <c r="G148" s="59"/>
      <c r="H148" s="49"/>
      <c r="I148" s="194" t="str">
        <f t="shared" ca="1" si="1"/>
        <v xml:space="preserve"> - </v>
      </c>
      <c r="J148" s="41"/>
    </row>
    <row r="149" spans="1:10" s="54" customFormat="1" ht="12" x14ac:dyDescent="0.2">
      <c r="A149" s="56"/>
      <c r="B149" s="193"/>
      <c r="C149" s="46"/>
      <c r="D149" s="47"/>
      <c r="E149" s="48"/>
      <c r="F149" s="46"/>
      <c r="G149" s="59"/>
      <c r="H149" s="49"/>
      <c r="I149" s="194" t="str">
        <f t="shared" ca="1" si="1"/>
        <v xml:space="preserve"> - </v>
      </c>
      <c r="J149" s="41"/>
    </row>
    <row r="150" spans="1:10" s="54" customFormat="1" ht="12" x14ac:dyDescent="0.2">
      <c r="A150" s="56"/>
      <c r="B150" s="193"/>
      <c r="C150" s="46"/>
      <c r="D150" s="47"/>
      <c r="E150" s="48"/>
      <c r="F150" s="46"/>
      <c r="G150" s="59"/>
      <c r="H150" s="49"/>
      <c r="I150" s="194" t="str">
        <f t="shared" ca="1" si="1"/>
        <v xml:space="preserve"> - </v>
      </c>
      <c r="J150" s="41"/>
    </row>
    <row r="151" spans="1:10" s="54" customFormat="1" ht="12" x14ac:dyDescent="0.2">
      <c r="A151" s="56"/>
      <c r="B151" s="193"/>
      <c r="C151" s="46"/>
      <c r="D151" s="47"/>
      <c r="E151" s="48"/>
      <c r="F151" s="46"/>
      <c r="G151" s="59"/>
      <c r="H151" s="49"/>
      <c r="I151" s="194" t="str">
        <f t="shared" ca="1" si="1"/>
        <v xml:space="preserve"> - </v>
      </c>
      <c r="J151" s="41"/>
    </row>
    <row r="152" spans="1:10" s="54" customFormat="1" ht="12" x14ac:dyDescent="0.2">
      <c r="A152" s="56"/>
      <c r="B152" s="193"/>
      <c r="C152" s="46"/>
      <c r="D152" s="47"/>
      <c r="E152" s="48"/>
      <c r="F152" s="46"/>
      <c r="G152" s="59"/>
      <c r="H152" s="49"/>
      <c r="I152" s="194" t="str">
        <f t="shared" ca="1" si="1"/>
        <v xml:space="preserve"> - </v>
      </c>
      <c r="J152" s="41"/>
    </row>
    <row r="153" spans="1:10" s="54" customFormat="1" ht="12" x14ac:dyDescent="0.2">
      <c r="A153" s="56"/>
      <c r="B153" s="193"/>
      <c r="C153" s="46"/>
      <c r="D153" s="47"/>
      <c r="E153" s="48"/>
      <c r="F153" s="46"/>
      <c r="G153" s="59"/>
      <c r="H153" s="49"/>
      <c r="I153" s="194" t="str">
        <f t="shared" ca="1" si="1"/>
        <v xml:space="preserve"> - </v>
      </c>
      <c r="J153" s="41"/>
    </row>
    <row r="154" spans="1:10" s="54" customFormat="1" ht="12" x14ac:dyDescent="0.2">
      <c r="A154" s="56"/>
      <c r="B154" s="193"/>
      <c r="C154" s="46"/>
      <c r="D154" s="47"/>
      <c r="E154" s="48"/>
      <c r="F154" s="46"/>
      <c r="G154" s="59"/>
      <c r="H154" s="49"/>
      <c r="I154" s="194" t="str">
        <f t="shared" ca="1" si="1"/>
        <v xml:space="preserve"> - </v>
      </c>
      <c r="J154" s="41"/>
    </row>
    <row r="155" spans="1:10" s="54" customFormat="1" ht="12" x14ac:dyDescent="0.2">
      <c r="A155" s="56"/>
      <c r="B155" s="193"/>
      <c r="C155" s="46"/>
      <c r="D155" s="47"/>
      <c r="E155" s="48"/>
      <c r="F155" s="46"/>
      <c r="G155" s="59"/>
      <c r="H155" s="49"/>
      <c r="I155" s="194" t="str">
        <f t="shared" ca="1" si="1"/>
        <v xml:space="preserve"> - </v>
      </c>
      <c r="J155" s="41"/>
    </row>
    <row r="156" spans="1:10" s="54" customFormat="1" ht="12" x14ac:dyDescent="0.2">
      <c r="A156" s="56"/>
      <c r="B156" s="193"/>
      <c r="C156" s="46"/>
      <c r="D156" s="47"/>
      <c r="E156" s="48"/>
      <c r="F156" s="46"/>
      <c r="G156" s="59"/>
      <c r="H156" s="49"/>
      <c r="I156" s="194" t="str">
        <f t="shared" ca="1" si="1"/>
        <v xml:space="preserve"> - </v>
      </c>
      <c r="J156" s="41"/>
    </row>
    <row r="157" spans="1:10" s="54" customFormat="1" ht="12" x14ac:dyDescent="0.2">
      <c r="A157" s="56"/>
      <c r="B157" s="193"/>
      <c r="C157" s="46"/>
      <c r="D157" s="47"/>
      <c r="E157" s="48"/>
      <c r="F157" s="46"/>
      <c r="G157" s="59"/>
      <c r="H157" s="49"/>
      <c r="I157" s="194" t="str">
        <f t="shared" ca="1" si="1"/>
        <v xml:space="preserve"> - </v>
      </c>
      <c r="J157" s="41"/>
    </row>
    <row r="158" spans="1:10" s="54" customFormat="1" ht="12" x14ac:dyDescent="0.2">
      <c r="A158" s="56"/>
      <c r="B158" s="193"/>
      <c r="C158" s="46"/>
      <c r="D158" s="47"/>
      <c r="E158" s="48"/>
      <c r="F158" s="46"/>
      <c r="G158" s="59"/>
      <c r="H158" s="49"/>
      <c r="I158" s="194" t="str">
        <f t="shared" ref="I158:I221" ca="1" si="2">IF(AND(ISBLANK(G158),ISBLANK(H158))," - ",OFFSET(I158,-1,0,1,1)+H158-G158)</f>
        <v xml:space="preserve"> - </v>
      </c>
      <c r="J158" s="41"/>
    </row>
    <row r="159" spans="1:10" s="54" customFormat="1" ht="12" x14ac:dyDescent="0.2">
      <c r="A159" s="56"/>
      <c r="B159" s="193"/>
      <c r="C159" s="46"/>
      <c r="D159" s="47"/>
      <c r="E159" s="48"/>
      <c r="F159" s="46"/>
      <c r="G159" s="59"/>
      <c r="H159" s="49"/>
      <c r="I159" s="194" t="str">
        <f t="shared" ca="1" si="2"/>
        <v xml:space="preserve"> - </v>
      </c>
      <c r="J159" s="41"/>
    </row>
    <row r="160" spans="1:10" s="54" customFormat="1" ht="12" x14ac:dyDescent="0.2">
      <c r="A160" s="56"/>
      <c r="B160" s="193"/>
      <c r="C160" s="46"/>
      <c r="D160" s="47"/>
      <c r="E160" s="48"/>
      <c r="F160" s="46"/>
      <c r="G160" s="59"/>
      <c r="H160" s="49"/>
      <c r="I160" s="194" t="str">
        <f t="shared" ca="1" si="2"/>
        <v xml:space="preserve"> - </v>
      </c>
      <c r="J160" s="41"/>
    </row>
    <row r="161" spans="1:10" s="54" customFormat="1" ht="12" x14ac:dyDescent="0.2">
      <c r="A161" s="56"/>
      <c r="B161" s="193"/>
      <c r="C161" s="46"/>
      <c r="D161" s="47"/>
      <c r="E161" s="48"/>
      <c r="F161" s="46"/>
      <c r="G161" s="59"/>
      <c r="H161" s="49"/>
      <c r="I161" s="194" t="str">
        <f t="shared" ca="1" si="2"/>
        <v xml:space="preserve"> - </v>
      </c>
      <c r="J161" s="41"/>
    </row>
    <row r="162" spans="1:10" s="54" customFormat="1" ht="12" x14ac:dyDescent="0.2">
      <c r="A162" s="56"/>
      <c r="B162" s="193"/>
      <c r="C162" s="46"/>
      <c r="D162" s="47"/>
      <c r="E162" s="48"/>
      <c r="F162" s="46"/>
      <c r="G162" s="59"/>
      <c r="H162" s="49"/>
      <c r="I162" s="194" t="str">
        <f t="shared" ca="1" si="2"/>
        <v xml:space="preserve"> - </v>
      </c>
      <c r="J162" s="41"/>
    </row>
    <row r="163" spans="1:10" s="54" customFormat="1" ht="12" x14ac:dyDescent="0.2">
      <c r="A163" s="56"/>
      <c r="B163" s="193"/>
      <c r="C163" s="46"/>
      <c r="D163" s="47"/>
      <c r="E163" s="48"/>
      <c r="F163" s="46"/>
      <c r="G163" s="59"/>
      <c r="H163" s="49"/>
      <c r="I163" s="194" t="str">
        <f t="shared" ca="1" si="2"/>
        <v xml:space="preserve"> - </v>
      </c>
      <c r="J163" s="41"/>
    </row>
    <row r="164" spans="1:10" s="54" customFormat="1" ht="12" x14ac:dyDescent="0.2">
      <c r="A164" s="56"/>
      <c r="B164" s="193"/>
      <c r="C164" s="46"/>
      <c r="D164" s="47"/>
      <c r="E164" s="48"/>
      <c r="F164" s="46"/>
      <c r="G164" s="59"/>
      <c r="H164" s="49"/>
      <c r="I164" s="194" t="str">
        <f t="shared" ca="1" si="2"/>
        <v xml:space="preserve"> - </v>
      </c>
      <c r="J164" s="41"/>
    </row>
    <row r="165" spans="1:10" s="54" customFormat="1" ht="12" x14ac:dyDescent="0.2">
      <c r="A165" s="56"/>
      <c r="B165" s="193"/>
      <c r="C165" s="46"/>
      <c r="D165" s="47"/>
      <c r="E165" s="48"/>
      <c r="F165" s="46"/>
      <c r="G165" s="59"/>
      <c r="H165" s="49"/>
      <c r="I165" s="194" t="str">
        <f t="shared" ca="1" si="2"/>
        <v xml:space="preserve"> - </v>
      </c>
      <c r="J165" s="41"/>
    </row>
    <row r="166" spans="1:10" s="54" customFormat="1" ht="12" x14ac:dyDescent="0.2">
      <c r="A166" s="56"/>
      <c r="B166" s="193"/>
      <c r="C166" s="46"/>
      <c r="D166" s="47"/>
      <c r="E166" s="48"/>
      <c r="F166" s="46"/>
      <c r="G166" s="59"/>
      <c r="H166" s="49"/>
      <c r="I166" s="194" t="str">
        <f t="shared" ca="1" si="2"/>
        <v xml:space="preserve"> - </v>
      </c>
      <c r="J166" s="41"/>
    </row>
    <row r="167" spans="1:10" s="54" customFormat="1" ht="12" x14ac:dyDescent="0.2">
      <c r="A167" s="56"/>
      <c r="B167" s="193"/>
      <c r="C167" s="46"/>
      <c r="D167" s="47"/>
      <c r="E167" s="48"/>
      <c r="F167" s="46"/>
      <c r="G167" s="59"/>
      <c r="H167" s="49"/>
      <c r="I167" s="194" t="str">
        <f t="shared" ca="1" si="2"/>
        <v xml:space="preserve"> - </v>
      </c>
      <c r="J167" s="41"/>
    </row>
    <row r="168" spans="1:10" s="54" customFormat="1" ht="13.5" customHeight="1" x14ac:dyDescent="0.2">
      <c r="A168" s="56"/>
      <c r="B168" s="193"/>
      <c r="C168" s="46"/>
      <c r="D168" s="47"/>
      <c r="E168" s="48"/>
      <c r="F168" s="46"/>
      <c r="G168" s="59"/>
      <c r="H168" s="49"/>
      <c r="I168" s="194" t="str">
        <f t="shared" ca="1" si="2"/>
        <v xml:space="preserve"> - </v>
      </c>
      <c r="J168" s="41"/>
    </row>
    <row r="169" spans="1:10" s="54" customFormat="1" ht="12" x14ac:dyDescent="0.2">
      <c r="A169" s="56"/>
      <c r="B169" s="193"/>
      <c r="C169" s="46"/>
      <c r="D169" s="47"/>
      <c r="E169" s="48"/>
      <c r="F169" s="46"/>
      <c r="G169" s="59"/>
      <c r="H169" s="49"/>
      <c r="I169" s="194" t="str">
        <f t="shared" ca="1" si="2"/>
        <v xml:space="preserve"> - </v>
      </c>
      <c r="J169" s="41"/>
    </row>
    <row r="170" spans="1:10" s="54" customFormat="1" ht="12" x14ac:dyDescent="0.2">
      <c r="A170" s="56"/>
      <c r="B170" s="193"/>
      <c r="C170" s="46"/>
      <c r="D170" s="47"/>
      <c r="E170" s="48"/>
      <c r="F170" s="46"/>
      <c r="G170" s="59"/>
      <c r="H170" s="49"/>
      <c r="I170" s="194" t="str">
        <f t="shared" ca="1" si="2"/>
        <v xml:space="preserve"> - </v>
      </c>
      <c r="J170" s="41"/>
    </row>
    <row r="171" spans="1:10" s="54" customFormat="1" ht="12" x14ac:dyDescent="0.2">
      <c r="A171" s="56"/>
      <c r="B171" s="193"/>
      <c r="C171" s="46"/>
      <c r="D171" s="47"/>
      <c r="E171" s="48"/>
      <c r="F171" s="46"/>
      <c r="G171" s="59"/>
      <c r="H171" s="49"/>
      <c r="I171" s="194" t="str">
        <f t="shared" ca="1" si="2"/>
        <v xml:space="preserve"> - </v>
      </c>
      <c r="J171" s="41"/>
    </row>
    <row r="172" spans="1:10" s="54" customFormat="1" ht="12" x14ac:dyDescent="0.2">
      <c r="A172" s="56"/>
      <c r="B172" s="193"/>
      <c r="C172" s="46"/>
      <c r="D172" s="47"/>
      <c r="E172" s="48"/>
      <c r="F172" s="46"/>
      <c r="G172" s="59"/>
      <c r="H172" s="49"/>
      <c r="I172" s="194" t="str">
        <f t="shared" ca="1" si="2"/>
        <v xml:space="preserve"> - </v>
      </c>
      <c r="J172" s="41"/>
    </row>
    <row r="173" spans="1:10" s="54" customFormat="1" ht="12" x14ac:dyDescent="0.2">
      <c r="A173" s="56"/>
      <c r="B173" s="193"/>
      <c r="C173" s="46"/>
      <c r="D173" s="47"/>
      <c r="E173" s="48"/>
      <c r="F173" s="46"/>
      <c r="G173" s="59"/>
      <c r="H173" s="49"/>
      <c r="I173" s="194" t="str">
        <f t="shared" ca="1" si="2"/>
        <v xml:space="preserve"> - </v>
      </c>
      <c r="J173" s="41"/>
    </row>
    <row r="174" spans="1:10" s="54" customFormat="1" ht="12" x14ac:dyDescent="0.2">
      <c r="A174" s="56"/>
      <c r="B174" s="193"/>
      <c r="C174" s="46"/>
      <c r="D174" s="47"/>
      <c r="E174" s="48"/>
      <c r="F174" s="46"/>
      <c r="G174" s="59"/>
      <c r="H174" s="49"/>
      <c r="I174" s="194" t="str">
        <f t="shared" ca="1" si="2"/>
        <v xml:space="preserve"> - </v>
      </c>
      <c r="J174" s="41"/>
    </row>
    <row r="175" spans="1:10" s="54" customFormat="1" ht="12" x14ac:dyDescent="0.2">
      <c r="A175" s="56"/>
      <c r="B175" s="193"/>
      <c r="C175" s="46"/>
      <c r="D175" s="47"/>
      <c r="E175" s="48"/>
      <c r="F175" s="46"/>
      <c r="G175" s="59"/>
      <c r="H175" s="49"/>
      <c r="I175" s="194" t="str">
        <f t="shared" ca="1" si="2"/>
        <v xml:space="preserve"> - </v>
      </c>
      <c r="J175" s="41"/>
    </row>
    <row r="176" spans="1:10" s="54" customFormat="1" ht="12" x14ac:dyDescent="0.2">
      <c r="A176" s="56"/>
      <c r="B176" s="193"/>
      <c r="C176" s="46"/>
      <c r="D176" s="47"/>
      <c r="E176" s="48"/>
      <c r="F176" s="46"/>
      <c r="G176" s="59"/>
      <c r="H176" s="49"/>
      <c r="I176" s="194" t="str">
        <f t="shared" ca="1" si="2"/>
        <v xml:space="preserve"> - </v>
      </c>
      <c r="J176" s="41"/>
    </row>
    <row r="177" spans="1:10" s="54" customFormat="1" ht="12" x14ac:dyDescent="0.2">
      <c r="A177" s="56"/>
      <c r="B177" s="193"/>
      <c r="C177" s="46"/>
      <c r="D177" s="47"/>
      <c r="E177" s="48"/>
      <c r="F177" s="46"/>
      <c r="G177" s="59"/>
      <c r="H177" s="49"/>
      <c r="I177" s="194" t="str">
        <f t="shared" ca="1" si="2"/>
        <v xml:space="preserve"> - </v>
      </c>
      <c r="J177" s="41"/>
    </row>
    <row r="178" spans="1:10" s="54" customFormat="1" ht="12" x14ac:dyDescent="0.2">
      <c r="A178" s="56"/>
      <c r="B178" s="193"/>
      <c r="C178" s="46"/>
      <c r="D178" s="47"/>
      <c r="E178" s="48"/>
      <c r="F178" s="46"/>
      <c r="G178" s="59"/>
      <c r="H178" s="49"/>
      <c r="I178" s="194" t="str">
        <f t="shared" ca="1" si="2"/>
        <v xml:space="preserve"> - </v>
      </c>
      <c r="J178" s="41"/>
    </row>
    <row r="179" spans="1:10" s="54" customFormat="1" ht="12" x14ac:dyDescent="0.2">
      <c r="A179" s="56"/>
      <c r="B179" s="193"/>
      <c r="C179" s="46"/>
      <c r="D179" s="47"/>
      <c r="E179" s="48"/>
      <c r="F179" s="46"/>
      <c r="G179" s="59"/>
      <c r="H179" s="49"/>
      <c r="I179" s="194" t="str">
        <f t="shared" ca="1" si="2"/>
        <v xml:space="preserve"> - </v>
      </c>
      <c r="J179" s="41"/>
    </row>
    <row r="180" spans="1:10" s="54" customFormat="1" ht="12" x14ac:dyDescent="0.2">
      <c r="A180" s="56"/>
      <c r="B180" s="193"/>
      <c r="C180" s="46"/>
      <c r="D180" s="47"/>
      <c r="E180" s="48"/>
      <c r="F180" s="46"/>
      <c r="G180" s="59"/>
      <c r="H180" s="49"/>
      <c r="I180" s="194" t="str">
        <f t="shared" ca="1" si="2"/>
        <v xml:space="preserve"> - </v>
      </c>
      <c r="J180" s="41"/>
    </row>
    <row r="181" spans="1:10" s="54" customFormat="1" ht="12" x14ac:dyDescent="0.2">
      <c r="A181" s="56"/>
      <c r="B181" s="193"/>
      <c r="C181" s="46"/>
      <c r="D181" s="47"/>
      <c r="E181" s="48"/>
      <c r="F181" s="46"/>
      <c r="G181" s="59"/>
      <c r="H181" s="49"/>
      <c r="I181" s="194" t="str">
        <f t="shared" ca="1" si="2"/>
        <v xml:space="preserve"> - </v>
      </c>
      <c r="J181" s="41"/>
    </row>
    <row r="182" spans="1:10" s="54" customFormat="1" ht="12" x14ac:dyDescent="0.2">
      <c r="A182" s="56"/>
      <c r="B182" s="193"/>
      <c r="C182" s="46"/>
      <c r="D182" s="47"/>
      <c r="E182" s="48"/>
      <c r="F182" s="46"/>
      <c r="G182" s="59"/>
      <c r="H182" s="49"/>
      <c r="I182" s="194" t="str">
        <f t="shared" ca="1" si="2"/>
        <v xml:space="preserve"> - </v>
      </c>
      <c r="J182" s="41"/>
    </row>
    <row r="183" spans="1:10" s="54" customFormat="1" ht="12" x14ac:dyDescent="0.2">
      <c r="A183" s="56"/>
      <c r="B183" s="193"/>
      <c r="C183" s="46"/>
      <c r="D183" s="47"/>
      <c r="E183" s="48"/>
      <c r="F183" s="46"/>
      <c r="G183" s="59"/>
      <c r="H183" s="49"/>
      <c r="I183" s="194" t="str">
        <f t="shared" ca="1" si="2"/>
        <v xml:space="preserve"> - </v>
      </c>
      <c r="J183" s="41"/>
    </row>
    <row r="184" spans="1:10" s="54" customFormat="1" ht="12" x14ac:dyDescent="0.2">
      <c r="A184" s="56"/>
      <c r="B184" s="193"/>
      <c r="C184" s="46"/>
      <c r="D184" s="47"/>
      <c r="E184" s="48"/>
      <c r="F184" s="46"/>
      <c r="G184" s="59"/>
      <c r="H184" s="49"/>
      <c r="I184" s="194" t="str">
        <f t="shared" ca="1" si="2"/>
        <v xml:space="preserve"> - </v>
      </c>
      <c r="J184" s="41"/>
    </row>
    <row r="185" spans="1:10" s="54" customFormat="1" ht="12" x14ac:dyDescent="0.2">
      <c r="A185" s="56"/>
      <c r="B185" s="193"/>
      <c r="C185" s="46"/>
      <c r="D185" s="47"/>
      <c r="E185" s="48"/>
      <c r="F185" s="46"/>
      <c r="G185" s="59"/>
      <c r="H185" s="49"/>
      <c r="I185" s="194" t="str">
        <f t="shared" ca="1" si="2"/>
        <v xml:space="preserve"> - </v>
      </c>
      <c r="J185" s="41"/>
    </row>
    <row r="186" spans="1:10" s="54" customFormat="1" ht="12" x14ac:dyDescent="0.2">
      <c r="A186" s="56"/>
      <c r="B186" s="193"/>
      <c r="C186" s="46"/>
      <c r="D186" s="47"/>
      <c r="E186" s="48"/>
      <c r="F186" s="46"/>
      <c r="G186" s="59"/>
      <c r="H186" s="49"/>
      <c r="I186" s="194" t="str">
        <f t="shared" ca="1" si="2"/>
        <v xml:space="preserve"> - </v>
      </c>
      <c r="J186" s="41"/>
    </row>
    <row r="187" spans="1:10" s="54" customFormat="1" ht="12" x14ac:dyDescent="0.2">
      <c r="A187" s="56"/>
      <c r="B187" s="193"/>
      <c r="C187" s="46"/>
      <c r="D187" s="47"/>
      <c r="E187" s="48"/>
      <c r="F187" s="46"/>
      <c r="G187" s="59"/>
      <c r="H187" s="49"/>
      <c r="I187" s="194" t="str">
        <f t="shared" ca="1" si="2"/>
        <v xml:space="preserve"> - </v>
      </c>
      <c r="J187" s="41"/>
    </row>
    <row r="188" spans="1:10" s="54" customFormat="1" ht="12" x14ac:dyDescent="0.2">
      <c r="A188" s="56"/>
      <c r="B188" s="193"/>
      <c r="C188" s="46"/>
      <c r="D188" s="47"/>
      <c r="E188" s="48"/>
      <c r="F188" s="46"/>
      <c r="G188" s="59"/>
      <c r="H188" s="49"/>
      <c r="I188" s="194" t="str">
        <f t="shared" ca="1" si="2"/>
        <v xml:space="preserve"> - </v>
      </c>
      <c r="J188" s="41"/>
    </row>
    <row r="189" spans="1:10" s="54" customFormat="1" ht="12" x14ac:dyDescent="0.2">
      <c r="A189" s="56"/>
      <c r="B189" s="193"/>
      <c r="C189" s="46"/>
      <c r="D189" s="47"/>
      <c r="E189" s="48"/>
      <c r="F189" s="46"/>
      <c r="G189" s="59"/>
      <c r="H189" s="49"/>
      <c r="I189" s="194" t="str">
        <f t="shared" ca="1" si="2"/>
        <v xml:space="preserve"> - </v>
      </c>
      <c r="J189" s="41"/>
    </row>
    <row r="190" spans="1:10" s="54" customFormat="1" ht="12" x14ac:dyDescent="0.2">
      <c r="A190" s="56"/>
      <c r="B190" s="193"/>
      <c r="C190" s="46"/>
      <c r="D190" s="47"/>
      <c r="E190" s="48"/>
      <c r="F190" s="46"/>
      <c r="G190" s="59"/>
      <c r="H190" s="49"/>
      <c r="I190" s="194" t="str">
        <f t="shared" ca="1" si="2"/>
        <v xml:space="preserve"> - </v>
      </c>
      <c r="J190" s="41"/>
    </row>
    <row r="191" spans="1:10" s="54" customFormat="1" ht="12" x14ac:dyDescent="0.2">
      <c r="A191" s="69"/>
      <c r="B191" s="193"/>
      <c r="C191" s="46"/>
      <c r="D191" s="47"/>
      <c r="E191" s="48"/>
      <c r="F191" s="46"/>
      <c r="G191" s="59"/>
      <c r="H191" s="70"/>
      <c r="I191" s="194" t="str">
        <f t="shared" ca="1" si="2"/>
        <v xml:space="preserve"> - </v>
      </c>
      <c r="J191" s="41"/>
    </row>
    <row r="192" spans="1:10" s="54" customFormat="1" ht="12" x14ac:dyDescent="0.2">
      <c r="A192" s="69"/>
      <c r="B192" s="193"/>
      <c r="C192" s="46"/>
      <c r="D192" s="47"/>
      <c r="E192" s="48"/>
      <c r="F192" s="46"/>
      <c r="G192" s="59"/>
      <c r="H192" s="49"/>
      <c r="I192" s="194" t="str">
        <f t="shared" ca="1" si="2"/>
        <v xml:space="preserve"> - </v>
      </c>
      <c r="J192" s="41"/>
    </row>
    <row r="193" spans="1:10" s="54" customFormat="1" ht="12" x14ac:dyDescent="0.2">
      <c r="A193" s="69"/>
      <c r="B193" s="193"/>
      <c r="C193" s="46"/>
      <c r="D193" s="47"/>
      <c r="E193" s="48"/>
      <c r="F193" s="46"/>
      <c r="G193" s="59"/>
      <c r="H193" s="70"/>
      <c r="I193" s="194" t="str">
        <f t="shared" ca="1" si="2"/>
        <v xml:space="preserve"> - </v>
      </c>
      <c r="J193" s="41"/>
    </row>
    <row r="194" spans="1:10" s="54" customFormat="1" ht="12" x14ac:dyDescent="0.2">
      <c r="A194" s="69"/>
      <c r="B194" s="193"/>
      <c r="C194" s="46"/>
      <c r="D194" s="47"/>
      <c r="E194" s="48"/>
      <c r="F194" s="46"/>
      <c r="G194" s="59"/>
      <c r="H194" s="70"/>
      <c r="I194" s="194" t="str">
        <f t="shared" ca="1" si="2"/>
        <v xml:space="preserve"> - </v>
      </c>
      <c r="J194" s="41"/>
    </row>
    <row r="195" spans="1:10" s="54" customFormat="1" ht="12" x14ac:dyDescent="0.2">
      <c r="A195" s="69"/>
      <c r="B195" s="193"/>
      <c r="C195" s="46"/>
      <c r="D195" s="47"/>
      <c r="E195" s="48"/>
      <c r="F195" s="46"/>
      <c r="G195" s="59"/>
      <c r="H195" s="70"/>
      <c r="I195" s="194" t="str">
        <f t="shared" ca="1" si="2"/>
        <v xml:space="preserve"> - </v>
      </c>
      <c r="J195" s="41"/>
    </row>
    <row r="196" spans="1:10" s="54" customFormat="1" ht="12" x14ac:dyDescent="0.2">
      <c r="A196" s="69"/>
      <c r="B196" s="193"/>
      <c r="C196" s="46"/>
      <c r="D196" s="47"/>
      <c r="E196" s="48"/>
      <c r="F196" s="46"/>
      <c r="G196" s="59"/>
      <c r="H196" s="70"/>
      <c r="I196" s="194" t="str">
        <f t="shared" ca="1" si="2"/>
        <v xml:space="preserve"> - </v>
      </c>
      <c r="J196" s="41"/>
    </row>
    <row r="197" spans="1:10" s="54" customFormat="1" ht="12" x14ac:dyDescent="0.2">
      <c r="A197" s="69"/>
      <c r="B197" s="193"/>
      <c r="C197" s="46"/>
      <c r="D197" s="47"/>
      <c r="E197" s="48"/>
      <c r="F197" s="46"/>
      <c r="G197" s="59"/>
      <c r="H197" s="70"/>
      <c r="I197" s="194" t="str">
        <f t="shared" ca="1" si="2"/>
        <v xml:space="preserve"> - </v>
      </c>
      <c r="J197" s="41"/>
    </row>
    <row r="198" spans="1:10" s="54" customFormat="1" ht="12" x14ac:dyDescent="0.2">
      <c r="A198" s="69"/>
      <c r="B198" s="193"/>
      <c r="C198" s="46"/>
      <c r="D198" s="47"/>
      <c r="E198" s="48"/>
      <c r="F198" s="46"/>
      <c r="G198" s="59"/>
      <c r="H198" s="70"/>
      <c r="I198" s="194" t="str">
        <f t="shared" ca="1" si="2"/>
        <v xml:space="preserve"> - </v>
      </c>
      <c r="J198" s="41"/>
    </row>
    <row r="199" spans="1:10" s="54" customFormat="1" ht="12" x14ac:dyDescent="0.2">
      <c r="A199" s="69"/>
      <c r="B199" s="193"/>
      <c r="C199" s="46"/>
      <c r="D199" s="47"/>
      <c r="E199" s="48"/>
      <c r="F199" s="46"/>
      <c r="G199" s="59"/>
      <c r="H199" s="70"/>
      <c r="I199" s="194" t="str">
        <f t="shared" ca="1" si="2"/>
        <v xml:space="preserve"> - </v>
      </c>
      <c r="J199" s="41"/>
    </row>
    <row r="200" spans="1:10" s="54" customFormat="1" ht="12" x14ac:dyDescent="0.2">
      <c r="A200" s="69"/>
      <c r="B200" s="193"/>
      <c r="C200" s="46"/>
      <c r="D200" s="47"/>
      <c r="E200" s="48"/>
      <c r="F200" s="46"/>
      <c r="G200" s="59"/>
      <c r="H200" s="70"/>
      <c r="I200" s="194" t="str">
        <f t="shared" ca="1" si="2"/>
        <v xml:space="preserve"> - </v>
      </c>
      <c r="J200" s="41"/>
    </row>
    <row r="201" spans="1:10" s="54" customFormat="1" ht="12" x14ac:dyDescent="0.2">
      <c r="A201" s="192"/>
      <c r="B201" s="193"/>
      <c r="C201" s="46"/>
      <c r="D201" s="47"/>
      <c r="E201" s="48"/>
      <c r="F201" s="46"/>
      <c r="G201" s="59"/>
      <c r="H201" s="49"/>
      <c r="I201" s="194" t="str">
        <f t="shared" ca="1" si="2"/>
        <v xml:space="preserve"> - </v>
      </c>
      <c r="J201" s="41"/>
    </row>
    <row r="202" spans="1:10" s="54" customFormat="1" ht="12" x14ac:dyDescent="0.2">
      <c r="A202" s="60"/>
      <c r="B202" s="193"/>
      <c r="C202" s="46"/>
      <c r="D202" s="47"/>
      <c r="E202" s="48"/>
      <c r="F202" s="46"/>
      <c r="G202" s="59"/>
      <c r="H202" s="49"/>
      <c r="I202" s="194" t="str">
        <f t="shared" ca="1" si="2"/>
        <v xml:space="preserve"> - </v>
      </c>
      <c r="J202" s="41"/>
    </row>
    <row r="203" spans="1:10" s="54" customFormat="1" ht="12" x14ac:dyDescent="0.2">
      <c r="A203" s="60"/>
      <c r="B203" s="193"/>
      <c r="C203" s="46"/>
      <c r="D203" s="47"/>
      <c r="E203" s="48"/>
      <c r="F203" s="46"/>
      <c r="G203" s="59"/>
      <c r="H203" s="49"/>
      <c r="I203" s="194" t="str">
        <f t="shared" ca="1" si="2"/>
        <v xml:space="preserve"> - </v>
      </c>
      <c r="J203" s="41"/>
    </row>
    <row r="204" spans="1:10" s="41" customFormat="1" ht="12" x14ac:dyDescent="0.2">
      <c r="A204" s="197"/>
      <c r="B204" s="198"/>
      <c r="C204" s="199"/>
      <c r="D204" s="200"/>
      <c r="E204" s="200"/>
      <c r="F204" s="199"/>
      <c r="G204" s="75"/>
      <c r="H204" s="59"/>
      <c r="I204" s="194" t="str">
        <f t="shared" ca="1" si="2"/>
        <v xml:space="preserve"> - </v>
      </c>
      <c r="J204" s="54"/>
    </row>
    <row r="205" spans="1:10" s="41" customFormat="1" ht="12" x14ac:dyDescent="0.2">
      <c r="A205" s="192"/>
      <c r="B205" s="193"/>
      <c r="C205" s="46"/>
      <c r="D205" s="47"/>
      <c r="E205" s="55"/>
      <c r="F205" s="46"/>
      <c r="G205" s="59"/>
      <c r="H205" s="49"/>
      <c r="I205" s="194" t="str">
        <f t="shared" ca="1" si="2"/>
        <v xml:space="preserve"> - </v>
      </c>
      <c r="J205" s="54"/>
    </row>
    <row r="206" spans="1:10" s="41" customFormat="1" ht="12" x14ac:dyDescent="0.2">
      <c r="A206" s="192"/>
      <c r="B206" s="193"/>
      <c r="C206" s="46"/>
      <c r="D206" s="47"/>
      <c r="E206" s="55"/>
      <c r="F206" s="46"/>
      <c r="G206" s="59"/>
      <c r="H206" s="49"/>
      <c r="I206" s="194" t="str">
        <f t="shared" ca="1" si="2"/>
        <v xml:space="preserve"> - </v>
      </c>
      <c r="J206" s="54"/>
    </row>
    <row r="207" spans="1:10" s="41" customFormat="1" ht="12" x14ac:dyDescent="0.2">
      <c r="A207" s="60"/>
      <c r="B207" s="193"/>
      <c r="C207" s="46"/>
      <c r="D207" s="47"/>
      <c r="E207" s="55"/>
      <c r="F207" s="46"/>
      <c r="G207" s="59"/>
      <c r="H207" s="49"/>
      <c r="I207" s="194" t="str">
        <f t="shared" ca="1" si="2"/>
        <v xml:space="preserve"> - </v>
      </c>
      <c r="J207" s="54"/>
    </row>
    <row r="208" spans="1:10" s="54" customFormat="1" ht="12" x14ac:dyDescent="0.2">
      <c r="A208" s="192"/>
      <c r="B208" s="192"/>
      <c r="C208" s="46"/>
      <c r="D208" s="47"/>
      <c r="E208" s="48"/>
      <c r="F208" s="190"/>
      <c r="G208" s="59"/>
      <c r="H208" s="59"/>
      <c r="I208" s="194" t="str">
        <f t="shared" ca="1" si="2"/>
        <v xml:space="preserve"> - </v>
      </c>
      <c r="J208" s="41"/>
    </row>
    <row r="209" spans="1:10" s="54" customFormat="1" ht="12" x14ac:dyDescent="0.2">
      <c r="A209" s="192"/>
      <c r="B209" s="192"/>
      <c r="C209" s="46"/>
      <c r="D209" s="191"/>
      <c r="E209" s="48"/>
      <c r="F209" s="190"/>
      <c r="G209" s="59"/>
      <c r="H209" s="59"/>
      <c r="I209" s="194" t="str">
        <f t="shared" ca="1" si="2"/>
        <v xml:space="preserve"> - </v>
      </c>
      <c r="J209" s="41"/>
    </row>
    <row r="210" spans="1:10" s="54" customFormat="1" ht="12" x14ac:dyDescent="0.2">
      <c r="A210" s="192"/>
      <c r="B210" s="192"/>
      <c r="C210" s="190"/>
      <c r="D210" s="191"/>
      <c r="E210" s="48"/>
      <c r="F210" s="190"/>
      <c r="G210" s="59"/>
      <c r="H210" s="59"/>
      <c r="I210" s="194" t="str">
        <f t="shared" ca="1" si="2"/>
        <v xml:space="preserve"> - </v>
      </c>
      <c r="J210" s="41"/>
    </row>
    <row r="211" spans="1:10" s="54" customFormat="1" ht="12" x14ac:dyDescent="0.2">
      <c r="A211" s="192"/>
      <c r="B211" s="193"/>
      <c r="C211" s="46"/>
      <c r="D211" s="47"/>
      <c r="E211" s="48"/>
      <c r="F211" s="46"/>
      <c r="G211" s="59"/>
      <c r="H211" s="49"/>
      <c r="I211" s="194" t="str">
        <f t="shared" ca="1" si="2"/>
        <v xml:space="preserve"> - </v>
      </c>
      <c r="J211" s="41"/>
    </row>
    <row r="212" spans="1:10" s="54" customFormat="1" ht="12" x14ac:dyDescent="0.2">
      <c r="A212" s="192"/>
      <c r="B212" s="193"/>
      <c r="C212" s="190"/>
      <c r="D212" s="47"/>
      <c r="E212" s="48"/>
      <c r="F212" s="46"/>
      <c r="G212" s="59"/>
      <c r="H212" s="59"/>
      <c r="I212" s="194" t="str">
        <f t="shared" ca="1" si="2"/>
        <v xml:space="preserve"> - </v>
      </c>
      <c r="J212" s="41"/>
    </row>
    <row r="213" spans="1:10" s="54" customFormat="1" ht="12" x14ac:dyDescent="0.2">
      <c r="A213" s="192"/>
      <c r="B213" s="192"/>
      <c r="C213" s="190"/>
      <c r="D213" s="191"/>
      <c r="E213" s="48"/>
      <c r="F213" s="190"/>
      <c r="G213" s="59"/>
      <c r="H213" s="59"/>
      <c r="I213" s="194" t="str">
        <f t="shared" ca="1" si="2"/>
        <v xml:space="preserve"> - </v>
      </c>
      <c r="J213" s="41"/>
    </row>
    <row r="214" spans="1:10" s="54" customFormat="1" ht="12" x14ac:dyDescent="0.2">
      <c r="A214" s="192"/>
      <c r="B214" s="192"/>
      <c r="C214" s="190"/>
      <c r="D214" s="191"/>
      <c r="E214" s="48"/>
      <c r="F214" s="190"/>
      <c r="G214" s="59"/>
      <c r="H214" s="59"/>
      <c r="I214" s="194" t="str">
        <f t="shared" ca="1" si="2"/>
        <v xml:space="preserve"> - </v>
      </c>
      <c r="J214" s="41"/>
    </row>
    <row r="215" spans="1:10" s="54" customFormat="1" ht="12" x14ac:dyDescent="0.2">
      <c r="A215" s="192"/>
      <c r="B215" s="192"/>
      <c r="C215" s="190"/>
      <c r="D215" s="191"/>
      <c r="E215" s="48"/>
      <c r="F215" s="190"/>
      <c r="G215" s="59"/>
      <c r="H215" s="59"/>
      <c r="I215" s="194" t="str">
        <f t="shared" ca="1" si="2"/>
        <v xml:space="preserve"> - </v>
      </c>
      <c r="J215" s="41"/>
    </row>
    <row r="216" spans="1:10" s="54" customFormat="1" ht="12" x14ac:dyDescent="0.2">
      <c r="A216" s="192"/>
      <c r="B216" s="192"/>
      <c r="C216" s="46"/>
      <c r="D216" s="47"/>
      <c r="E216" s="48"/>
      <c r="F216" s="190"/>
      <c r="G216" s="59"/>
      <c r="H216" s="59"/>
      <c r="I216" s="194" t="str">
        <f t="shared" ca="1" si="2"/>
        <v xml:space="preserve"> - </v>
      </c>
      <c r="J216" s="41"/>
    </row>
    <row r="217" spans="1:10" s="54" customFormat="1" ht="12" x14ac:dyDescent="0.2">
      <c r="A217" s="192"/>
      <c r="B217" s="193"/>
      <c r="C217" s="46"/>
      <c r="D217" s="47"/>
      <c r="E217" s="48"/>
      <c r="F217" s="46"/>
      <c r="G217" s="59"/>
      <c r="H217" s="49"/>
      <c r="I217" s="194" t="str">
        <f t="shared" ca="1" si="2"/>
        <v xml:space="preserve"> - </v>
      </c>
      <c r="J217" s="41"/>
    </row>
    <row r="218" spans="1:10" s="54" customFormat="1" ht="12" x14ac:dyDescent="0.2">
      <c r="A218" s="192"/>
      <c r="B218" s="193"/>
      <c r="C218" s="46"/>
      <c r="D218" s="47"/>
      <c r="E218" s="48"/>
      <c r="F218" s="46"/>
      <c r="G218" s="59"/>
      <c r="H218" s="49"/>
      <c r="I218" s="194" t="str">
        <f t="shared" ca="1" si="2"/>
        <v xml:space="preserve"> - </v>
      </c>
      <c r="J218" s="41"/>
    </row>
    <row r="219" spans="1:10" s="54" customFormat="1" ht="12" x14ac:dyDescent="0.2">
      <c r="A219" s="192"/>
      <c r="B219" s="193"/>
      <c r="C219" s="46"/>
      <c r="D219" s="47"/>
      <c r="E219" s="48"/>
      <c r="F219" s="46"/>
      <c r="G219" s="59"/>
      <c r="H219" s="49"/>
      <c r="I219" s="194" t="str">
        <f t="shared" ca="1" si="2"/>
        <v xml:space="preserve"> - </v>
      </c>
      <c r="J219" s="41"/>
    </row>
    <row r="220" spans="1:10" s="54" customFormat="1" ht="12" x14ac:dyDescent="0.2">
      <c r="A220" s="192"/>
      <c r="B220" s="193"/>
      <c r="C220" s="46"/>
      <c r="D220" s="191"/>
      <c r="E220" s="48"/>
      <c r="F220" s="190"/>
      <c r="G220" s="59"/>
      <c r="H220" s="49"/>
      <c r="I220" s="194" t="str">
        <f t="shared" ca="1" si="2"/>
        <v xml:space="preserve"> - </v>
      </c>
    </row>
    <row r="221" spans="1:10" s="54" customFormat="1" ht="12" x14ac:dyDescent="0.2">
      <c r="A221" s="192"/>
      <c r="B221" s="193"/>
      <c r="C221" s="46"/>
      <c r="D221" s="191"/>
      <c r="E221" s="48"/>
      <c r="F221" s="190"/>
      <c r="G221" s="59"/>
      <c r="H221" s="49"/>
      <c r="I221" s="194" t="str">
        <f t="shared" ca="1" si="2"/>
        <v xml:space="preserve"> - </v>
      </c>
    </row>
    <row r="222" spans="1:10" s="54" customFormat="1" ht="12" x14ac:dyDescent="0.2">
      <c r="A222" s="192"/>
      <c r="B222" s="193"/>
      <c r="C222" s="46"/>
      <c r="D222" s="47"/>
      <c r="E222" s="48"/>
      <c r="F222" s="46"/>
      <c r="G222" s="59"/>
      <c r="H222" s="49"/>
      <c r="I222" s="194" t="str">
        <f t="shared" ref="I222:I276" ca="1" si="3">IF(AND(ISBLANK(G222),ISBLANK(H222))," - ",OFFSET(I222,-1,0,1,1)+H222-G222)</f>
        <v xml:space="preserve"> - </v>
      </c>
      <c r="J222" s="41"/>
    </row>
    <row r="223" spans="1:10" s="54" customFormat="1" ht="12" x14ac:dyDescent="0.2">
      <c r="A223" s="192"/>
      <c r="B223" s="193"/>
      <c r="C223" s="46"/>
      <c r="D223" s="47"/>
      <c r="E223" s="48"/>
      <c r="F223" s="46"/>
      <c r="G223" s="59"/>
      <c r="H223" s="49"/>
      <c r="I223" s="194" t="str">
        <f t="shared" ca="1" si="3"/>
        <v xml:space="preserve"> - </v>
      </c>
      <c r="J223" s="41"/>
    </row>
    <row r="224" spans="1:10" s="54" customFormat="1" ht="12" x14ac:dyDescent="0.2">
      <c r="A224" s="192"/>
      <c r="B224" s="193"/>
      <c r="C224" s="46"/>
      <c r="D224" s="47"/>
      <c r="E224" s="48"/>
      <c r="F224" s="46"/>
      <c r="G224" s="59"/>
      <c r="H224" s="49"/>
      <c r="I224" s="194" t="str">
        <f t="shared" ca="1" si="3"/>
        <v xml:space="preserve"> - </v>
      </c>
      <c r="J224" s="41"/>
    </row>
    <row r="225" spans="1:9" s="54" customFormat="1" ht="12" x14ac:dyDescent="0.2">
      <c r="A225" s="192"/>
      <c r="B225" s="193"/>
      <c r="C225" s="46"/>
      <c r="D225" s="47"/>
      <c r="E225" s="48"/>
      <c r="F225" s="46"/>
      <c r="G225" s="59"/>
      <c r="H225" s="49"/>
      <c r="I225" s="194" t="str">
        <f t="shared" ca="1" si="3"/>
        <v xml:space="preserve"> - </v>
      </c>
    </row>
    <row r="226" spans="1:9" s="54" customFormat="1" ht="12" x14ac:dyDescent="0.2">
      <c r="A226" s="192"/>
      <c r="B226" s="193"/>
      <c r="C226" s="46"/>
      <c r="D226" s="47"/>
      <c r="E226" s="48"/>
      <c r="F226" s="46"/>
      <c r="G226" s="59"/>
      <c r="H226" s="49"/>
      <c r="I226" s="194" t="str">
        <f t="shared" ca="1" si="3"/>
        <v xml:space="preserve"> - </v>
      </c>
    </row>
    <row r="227" spans="1:9" s="54" customFormat="1" ht="12" x14ac:dyDescent="0.2">
      <c r="A227" s="192"/>
      <c r="B227" s="193"/>
      <c r="C227" s="46"/>
      <c r="D227" s="47"/>
      <c r="E227" s="48"/>
      <c r="F227" s="46"/>
      <c r="G227" s="59"/>
      <c r="H227" s="49"/>
      <c r="I227" s="194" t="str">
        <f t="shared" ca="1" si="3"/>
        <v xml:space="preserve"> - </v>
      </c>
    </row>
    <row r="228" spans="1:9" s="54" customFormat="1" ht="12" x14ac:dyDescent="0.2">
      <c r="A228" s="192"/>
      <c r="B228" s="193"/>
      <c r="C228" s="46"/>
      <c r="D228" s="47"/>
      <c r="E228" s="48"/>
      <c r="F228" s="46"/>
      <c r="G228" s="59"/>
      <c r="H228" s="49"/>
      <c r="I228" s="194" t="str">
        <f t="shared" ca="1" si="3"/>
        <v xml:space="preserve"> - </v>
      </c>
    </row>
    <row r="229" spans="1:9" s="54" customFormat="1" ht="12" x14ac:dyDescent="0.2">
      <c r="A229" s="192"/>
      <c r="B229" s="193"/>
      <c r="C229" s="46"/>
      <c r="D229" s="47"/>
      <c r="E229" s="48"/>
      <c r="F229" s="46"/>
      <c r="G229" s="59"/>
      <c r="H229" s="49"/>
      <c r="I229" s="194" t="str">
        <f t="shared" ca="1" si="3"/>
        <v xml:space="preserve"> - </v>
      </c>
    </row>
    <row r="230" spans="1:9" s="54" customFormat="1" ht="12" x14ac:dyDescent="0.2">
      <c r="A230" s="192"/>
      <c r="B230" s="193"/>
      <c r="C230" s="46"/>
      <c r="D230" s="47"/>
      <c r="E230" s="48"/>
      <c r="F230" s="46"/>
      <c r="G230" s="59"/>
      <c r="H230" s="49"/>
      <c r="I230" s="194" t="str">
        <f t="shared" ca="1" si="3"/>
        <v xml:space="preserve"> - </v>
      </c>
    </row>
    <row r="231" spans="1:9" s="54" customFormat="1" ht="12" x14ac:dyDescent="0.2">
      <c r="A231" s="192"/>
      <c r="B231" s="193"/>
      <c r="C231" s="46"/>
      <c r="D231" s="47"/>
      <c r="E231" s="48"/>
      <c r="F231" s="46"/>
      <c r="G231" s="59"/>
      <c r="H231" s="49"/>
      <c r="I231" s="194" t="str">
        <f t="shared" ca="1" si="3"/>
        <v xml:space="preserve"> - </v>
      </c>
    </row>
    <row r="232" spans="1:9" s="54" customFormat="1" ht="12" x14ac:dyDescent="0.2">
      <c r="A232" s="192"/>
      <c r="B232" s="193"/>
      <c r="C232" s="46"/>
      <c r="D232" s="47"/>
      <c r="E232" s="48"/>
      <c r="F232" s="46"/>
      <c r="G232" s="59"/>
      <c r="H232" s="49"/>
      <c r="I232" s="194" t="str">
        <f t="shared" ca="1" si="3"/>
        <v xml:space="preserve"> - </v>
      </c>
    </row>
    <row r="233" spans="1:9" s="54" customFormat="1" ht="12" x14ac:dyDescent="0.2">
      <c r="A233" s="192"/>
      <c r="B233" s="193"/>
      <c r="C233" s="46"/>
      <c r="D233" s="47"/>
      <c r="E233" s="48"/>
      <c r="F233" s="46"/>
      <c r="G233" s="59"/>
      <c r="H233" s="49"/>
      <c r="I233" s="194" t="str">
        <f t="shared" ca="1" si="3"/>
        <v xml:space="preserve"> - </v>
      </c>
    </row>
    <row r="234" spans="1:9" s="54" customFormat="1" ht="12" x14ac:dyDescent="0.2">
      <c r="A234" s="192"/>
      <c r="B234" s="193"/>
      <c r="C234" s="46"/>
      <c r="D234" s="47"/>
      <c r="E234" s="48"/>
      <c r="F234" s="46"/>
      <c r="G234" s="59"/>
      <c r="H234" s="49"/>
      <c r="I234" s="194" t="str">
        <f t="shared" ca="1" si="3"/>
        <v xml:space="preserve"> - </v>
      </c>
    </row>
    <row r="235" spans="1:9" s="54" customFormat="1" ht="12" x14ac:dyDescent="0.2">
      <c r="A235" s="192"/>
      <c r="B235" s="193"/>
      <c r="C235" s="46"/>
      <c r="D235" s="47"/>
      <c r="E235" s="48"/>
      <c r="F235" s="46"/>
      <c r="G235" s="59"/>
      <c r="H235" s="49"/>
      <c r="I235" s="194" t="str">
        <f t="shared" ca="1" si="3"/>
        <v xml:space="preserve"> - </v>
      </c>
    </row>
    <row r="236" spans="1:9" s="54" customFormat="1" ht="12" x14ac:dyDescent="0.2">
      <c r="A236" s="192"/>
      <c r="B236" s="193"/>
      <c r="C236" s="46"/>
      <c r="D236" s="47"/>
      <c r="E236" s="48"/>
      <c r="F236" s="46"/>
      <c r="G236" s="59"/>
      <c r="H236" s="49"/>
      <c r="I236" s="194" t="str">
        <f t="shared" ca="1" si="3"/>
        <v xml:space="preserve"> - </v>
      </c>
    </row>
    <row r="237" spans="1:9" s="54" customFormat="1" ht="12" x14ac:dyDescent="0.2">
      <c r="A237" s="192"/>
      <c r="B237" s="193"/>
      <c r="C237" s="46"/>
      <c r="D237" s="47"/>
      <c r="E237" s="48"/>
      <c r="F237" s="46"/>
      <c r="G237" s="59"/>
      <c r="H237" s="49"/>
      <c r="I237" s="194" t="str">
        <f t="shared" ca="1" si="3"/>
        <v xml:space="preserve"> - </v>
      </c>
    </row>
    <row r="238" spans="1:9" s="54" customFormat="1" ht="12" x14ac:dyDescent="0.2">
      <c r="A238" s="192"/>
      <c r="B238" s="193"/>
      <c r="C238" s="46"/>
      <c r="D238" s="47"/>
      <c r="E238" s="48"/>
      <c r="F238" s="46"/>
      <c r="G238" s="59"/>
      <c r="H238" s="49"/>
      <c r="I238" s="194" t="str">
        <f t="shared" ca="1" si="3"/>
        <v xml:space="preserve"> - </v>
      </c>
    </row>
    <row r="239" spans="1:9" s="54" customFormat="1" ht="12" x14ac:dyDescent="0.2">
      <c r="A239" s="192"/>
      <c r="B239" s="193"/>
      <c r="C239" s="46"/>
      <c r="D239" s="47"/>
      <c r="E239" s="48"/>
      <c r="F239" s="46"/>
      <c r="G239" s="59"/>
      <c r="H239" s="49"/>
      <c r="I239" s="194" t="str">
        <f t="shared" ca="1" si="3"/>
        <v xml:space="preserve"> - </v>
      </c>
    </row>
    <row r="240" spans="1:9" s="54" customFormat="1" ht="12" x14ac:dyDescent="0.2">
      <c r="A240" s="192"/>
      <c r="B240" s="193"/>
      <c r="C240" s="46"/>
      <c r="D240" s="47"/>
      <c r="E240" s="48"/>
      <c r="F240" s="46"/>
      <c r="G240" s="59"/>
      <c r="H240" s="49"/>
      <c r="I240" s="194" t="str">
        <f t="shared" ca="1" si="3"/>
        <v xml:space="preserve"> - </v>
      </c>
    </row>
    <row r="241" spans="1:9" s="54" customFormat="1" ht="12" x14ac:dyDescent="0.2">
      <c r="A241" s="192"/>
      <c r="B241" s="193"/>
      <c r="C241" s="46"/>
      <c r="D241" s="47"/>
      <c r="E241" s="48"/>
      <c r="F241" s="46"/>
      <c r="G241" s="59"/>
      <c r="H241" s="49"/>
      <c r="I241" s="194" t="str">
        <f t="shared" ca="1" si="3"/>
        <v xml:space="preserve"> - </v>
      </c>
    </row>
    <row r="242" spans="1:9" s="54" customFormat="1" ht="12" x14ac:dyDescent="0.2">
      <c r="A242" s="192"/>
      <c r="B242" s="193"/>
      <c r="C242" s="46"/>
      <c r="D242" s="47"/>
      <c r="E242" s="48"/>
      <c r="F242" s="46"/>
      <c r="G242" s="59"/>
      <c r="H242" s="49"/>
      <c r="I242" s="194" t="str">
        <f t="shared" ca="1" si="3"/>
        <v xml:space="preserve"> - </v>
      </c>
    </row>
    <row r="243" spans="1:9" s="54" customFormat="1" ht="12" x14ac:dyDescent="0.2">
      <c r="A243" s="192"/>
      <c r="B243" s="193"/>
      <c r="C243" s="46"/>
      <c r="D243" s="47"/>
      <c r="E243" s="48"/>
      <c r="F243" s="46"/>
      <c r="G243" s="59"/>
      <c r="H243" s="49"/>
      <c r="I243" s="194" t="str">
        <f t="shared" ca="1" si="3"/>
        <v xml:space="preserve"> - </v>
      </c>
    </row>
    <row r="244" spans="1:9" s="54" customFormat="1" ht="12" x14ac:dyDescent="0.2">
      <c r="A244" s="192"/>
      <c r="B244" s="193"/>
      <c r="C244" s="46"/>
      <c r="D244" s="47"/>
      <c r="E244" s="48"/>
      <c r="F244" s="46"/>
      <c r="G244" s="59"/>
      <c r="H244" s="49"/>
      <c r="I244" s="194" t="str">
        <f t="shared" ca="1" si="3"/>
        <v xml:space="preserve"> - </v>
      </c>
    </row>
    <row r="245" spans="1:9" s="54" customFormat="1" ht="12" x14ac:dyDescent="0.2">
      <c r="A245" s="192"/>
      <c r="B245" s="193"/>
      <c r="C245" s="46"/>
      <c r="D245" s="47"/>
      <c r="E245" s="48"/>
      <c r="F245" s="46"/>
      <c r="G245" s="59"/>
      <c r="H245" s="49"/>
      <c r="I245" s="194" t="str">
        <f t="shared" ca="1" si="3"/>
        <v xml:space="preserve"> - </v>
      </c>
    </row>
    <row r="246" spans="1:9" s="54" customFormat="1" ht="12" x14ac:dyDescent="0.2">
      <c r="A246" s="192"/>
      <c r="B246" s="193"/>
      <c r="C246" s="46"/>
      <c r="D246" s="47"/>
      <c r="E246" s="48"/>
      <c r="F246" s="46"/>
      <c r="G246" s="59"/>
      <c r="H246" s="49"/>
      <c r="I246" s="194" t="str">
        <f t="shared" ca="1" si="3"/>
        <v xml:space="preserve"> - </v>
      </c>
    </row>
    <row r="247" spans="1:9" s="54" customFormat="1" ht="12" x14ac:dyDescent="0.2">
      <c r="A247" s="192"/>
      <c r="B247" s="192"/>
      <c r="C247" s="46"/>
      <c r="D247" s="47"/>
      <c r="E247" s="55"/>
      <c r="F247" s="46"/>
      <c r="G247" s="78"/>
      <c r="H247" s="59"/>
      <c r="I247" s="194" t="str">
        <f t="shared" ca="1" si="3"/>
        <v xml:space="preserve"> - </v>
      </c>
    </row>
    <row r="248" spans="1:9" s="58" customFormat="1" x14ac:dyDescent="0.2">
      <c r="A248" s="35"/>
      <c r="B248" s="35"/>
      <c r="C248" s="51"/>
      <c r="D248" s="52"/>
      <c r="E248" s="76"/>
      <c r="F248" s="51"/>
      <c r="G248" s="77"/>
      <c r="H248" s="39"/>
      <c r="I248" s="194" t="str">
        <f t="shared" ca="1" si="3"/>
        <v xml:space="preserve"> - </v>
      </c>
    </row>
    <row r="249" spans="1:9" s="58" customFormat="1" x14ac:dyDescent="0.2">
      <c r="A249" s="35"/>
      <c r="B249" s="35"/>
      <c r="C249" s="51"/>
      <c r="D249" s="37"/>
      <c r="E249" s="76"/>
      <c r="F249" s="36"/>
      <c r="G249" s="77"/>
      <c r="H249" s="39"/>
      <c r="I249" s="194" t="str">
        <f t="shared" ca="1" si="3"/>
        <v xml:space="preserve"> - </v>
      </c>
    </row>
    <row r="250" spans="1:9" s="58" customFormat="1" x14ac:dyDescent="0.2">
      <c r="A250" s="35"/>
      <c r="B250" s="45"/>
      <c r="C250" s="51"/>
      <c r="D250" s="52"/>
      <c r="E250" s="76"/>
      <c r="F250" s="51"/>
      <c r="G250" s="77"/>
      <c r="H250" s="39"/>
      <c r="I250" s="194" t="str">
        <f t="shared" ca="1" si="3"/>
        <v xml:space="preserve"> - </v>
      </c>
    </row>
    <row r="251" spans="1:9" s="58" customFormat="1" x14ac:dyDescent="0.2">
      <c r="A251" s="35"/>
      <c r="B251" s="35"/>
      <c r="C251" s="51"/>
      <c r="D251" s="37"/>
      <c r="E251" s="38"/>
      <c r="F251" s="51"/>
      <c r="G251" s="39"/>
      <c r="H251" s="39"/>
      <c r="I251" s="194" t="str">
        <f t="shared" ca="1" si="3"/>
        <v xml:space="preserve"> - </v>
      </c>
    </row>
    <row r="252" spans="1:9" s="58" customFormat="1" x14ac:dyDescent="0.2">
      <c r="A252" s="35"/>
      <c r="B252" s="35"/>
      <c r="C252" s="51"/>
      <c r="D252" s="37"/>
      <c r="E252" s="38"/>
      <c r="F252" s="36"/>
      <c r="G252" s="39"/>
      <c r="H252" s="39"/>
      <c r="I252" s="194" t="str">
        <f t="shared" ca="1" si="3"/>
        <v xml:space="preserve"> - </v>
      </c>
    </row>
    <row r="253" spans="1:9" s="58" customFormat="1" x14ac:dyDescent="0.2">
      <c r="A253" s="35"/>
      <c r="B253" s="35"/>
      <c r="C253" s="51"/>
      <c r="D253" s="37"/>
      <c r="E253" s="38"/>
      <c r="F253" s="36"/>
      <c r="G253" s="39"/>
      <c r="H253" s="39"/>
      <c r="I253" s="194" t="str">
        <f t="shared" ca="1" si="3"/>
        <v xml:space="preserve"> - </v>
      </c>
    </row>
    <row r="254" spans="1:9" s="58" customFormat="1" x14ac:dyDescent="0.2">
      <c r="A254" s="35"/>
      <c r="B254" s="35"/>
      <c r="C254" s="51"/>
      <c r="D254" s="52"/>
      <c r="E254" s="38"/>
      <c r="F254" s="36"/>
      <c r="G254" s="77"/>
      <c r="H254" s="77"/>
      <c r="I254" s="194" t="str">
        <f t="shared" ca="1" si="3"/>
        <v xml:space="preserve"> - </v>
      </c>
    </row>
    <row r="255" spans="1:9" s="58" customFormat="1" x14ac:dyDescent="0.2">
      <c r="A255" s="35"/>
      <c r="B255" s="45"/>
      <c r="C255" s="51"/>
      <c r="D255" s="52"/>
      <c r="E255" s="38"/>
      <c r="F255" s="51"/>
      <c r="G255" s="77"/>
      <c r="H255" s="195"/>
      <c r="I255" s="194" t="str">
        <f t="shared" ca="1" si="3"/>
        <v xml:space="preserve"> - </v>
      </c>
    </row>
    <row r="256" spans="1:9" s="58" customFormat="1" x14ac:dyDescent="0.2">
      <c r="A256" s="35"/>
      <c r="B256" s="35"/>
      <c r="C256" s="51"/>
      <c r="D256" s="52"/>
      <c r="E256" s="38"/>
      <c r="F256" s="36"/>
      <c r="G256" s="77"/>
      <c r="H256" s="77"/>
      <c r="I256" s="194" t="str">
        <f t="shared" ca="1" si="3"/>
        <v xml:space="preserve"> - </v>
      </c>
    </row>
    <row r="257" spans="1:10" s="58" customFormat="1" x14ac:dyDescent="0.2">
      <c r="A257" s="35"/>
      <c r="B257" s="35"/>
      <c r="C257" s="51"/>
      <c r="D257" s="52"/>
      <c r="E257" s="38"/>
      <c r="F257" s="36"/>
      <c r="G257" s="77"/>
      <c r="H257" s="77"/>
      <c r="I257" s="194" t="str">
        <f t="shared" ca="1" si="3"/>
        <v xml:space="preserve"> - </v>
      </c>
    </row>
    <row r="258" spans="1:10" s="58" customFormat="1" x14ac:dyDescent="0.2">
      <c r="A258" s="35"/>
      <c r="B258" s="35"/>
      <c r="C258" s="51"/>
      <c r="D258" s="52"/>
      <c r="E258" s="38"/>
      <c r="F258" s="36"/>
      <c r="G258" s="77"/>
      <c r="H258" s="77"/>
      <c r="I258" s="194" t="str">
        <f t="shared" ca="1" si="3"/>
        <v xml:space="preserve"> - </v>
      </c>
    </row>
    <row r="259" spans="1:10" s="58" customFormat="1" x14ac:dyDescent="0.2">
      <c r="A259" s="35"/>
      <c r="B259" s="45"/>
      <c r="C259" s="51"/>
      <c r="D259" s="52"/>
      <c r="E259" s="38"/>
      <c r="F259" s="51"/>
      <c r="G259" s="77"/>
      <c r="H259" s="195"/>
      <c r="I259" s="194" t="str">
        <f t="shared" ca="1" si="3"/>
        <v xml:space="preserve"> - </v>
      </c>
    </row>
    <row r="260" spans="1:10" s="58" customFormat="1" x14ac:dyDescent="0.2">
      <c r="A260" s="35"/>
      <c r="B260" s="35"/>
      <c r="C260" s="51"/>
      <c r="D260" s="52"/>
      <c r="E260" s="76"/>
      <c r="F260" s="36"/>
      <c r="G260" s="77"/>
      <c r="H260" s="77"/>
      <c r="I260" s="194" t="str">
        <f t="shared" ca="1" si="3"/>
        <v xml:space="preserve"> - </v>
      </c>
    </row>
    <row r="261" spans="1:10" s="58" customFormat="1" x14ac:dyDescent="0.2">
      <c r="A261" s="35"/>
      <c r="B261" s="35"/>
      <c r="C261" s="51"/>
      <c r="D261" s="52"/>
      <c r="E261" s="38"/>
      <c r="F261" s="36"/>
      <c r="G261" s="77"/>
      <c r="H261" s="77"/>
      <c r="I261" s="194" t="str">
        <f t="shared" ca="1" si="3"/>
        <v xml:space="preserve"> - </v>
      </c>
    </row>
    <row r="262" spans="1:10" s="58" customFormat="1" x14ac:dyDescent="0.2">
      <c r="A262" s="35"/>
      <c r="B262" s="35"/>
      <c r="C262" s="51"/>
      <c r="D262" s="52"/>
      <c r="E262" s="38"/>
      <c r="F262" s="51"/>
      <c r="G262" s="77"/>
      <c r="H262" s="77"/>
      <c r="I262" s="194" t="str">
        <f t="shared" ca="1" si="3"/>
        <v xml:space="preserve"> - </v>
      </c>
    </row>
    <row r="263" spans="1:10" s="58" customFormat="1" x14ac:dyDescent="0.2">
      <c r="A263" s="35"/>
      <c r="B263" s="45"/>
      <c r="C263" s="51"/>
      <c r="D263" s="52"/>
      <c r="E263" s="38"/>
      <c r="F263" s="51"/>
      <c r="G263" s="39"/>
      <c r="H263" s="195"/>
      <c r="I263" s="194" t="str">
        <f t="shared" ca="1" si="3"/>
        <v xml:space="preserve"> - </v>
      </c>
    </row>
    <row r="264" spans="1:10" s="156" customFormat="1" x14ac:dyDescent="0.2">
      <c r="A264" s="35"/>
      <c r="B264" s="35"/>
      <c r="C264" s="46"/>
      <c r="D264" s="52"/>
      <c r="E264" s="38"/>
      <c r="F264" s="36"/>
      <c r="G264" s="39"/>
      <c r="H264" s="77"/>
      <c r="I264" s="194" t="str">
        <f t="shared" ca="1" si="3"/>
        <v xml:space="preserve"> - </v>
      </c>
      <c r="J264" s="54"/>
    </row>
    <row r="265" spans="1:10" s="156" customFormat="1" x14ac:dyDescent="0.2">
      <c r="A265" s="35"/>
      <c r="B265" s="35"/>
      <c r="C265" s="46"/>
      <c r="D265" s="52"/>
      <c r="E265" s="38"/>
      <c r="F265" s="36"/>
      <c r="G265" s="39"/>
      <c r="H265" s="77"/>
      <c r="I265" s="194" t="str">
        <f t="shared" ca="1" si="3"/>
        <v xml:space="preserve"> - </v>
      </c>
      <c r="J265" s="54"/>
    </row>
    <row r="266" spans="1:10" s="156" customFormat="1" x14ac:dyDescent="0.2">
      <c r="A266" s="35"/>
      <c r="B266" s="35"/>
      <c r="C266" s="51"/>
      <c r="D266" s="52"/>
      <c r="E266" s="38"/>
      <c r="F266" s="36"/>
      <c r="G266" s="39"/>
      <c r="H266" s="77"/>
      <c r="I266" s="194" t="str">
        <f t="shared" ca="1" si="3"/>
        <v xml:space="preserve"> - </v>
      </c>
      <c r="J266" s="54"/>
    </row>
    <row r="267" spans="1:10" s="156" customFormat="1" x14ac:dyDescent="0.2">
      <c r="A267" s="35"/>
      <c r="B267" s="35"/>
      <c r="C267" s="51"/>
      <c r="D267" s="52"/>
      <c r="E267" s="38"/>
      <c r="F267" s="36"/>
      <c r="G267" s="39"/>
      <c r="H267" s="77"/>
      <c r="I267" s="194" t="str">
        <f t="shared" ca="1" si="3"/>
        <v xml:space="preserve"> - </v>
      </c>
      <c r="J267" s="54"/>
    </row>
    <row r="268" spans="1:10" s="156" customFormat="1" x14ac:dyDescent="0.2">
      <c r="A268" s="60"/>
      <c r="B268" s="45"/>
      <c r="C268" s="46"/>
      <c r="D268" s="47"/>
      <c r="E268" s="48"/>
      <c r="F268" s="46"/>
      <c r="G268" s="78"/>
      <c r="H268" s="70"/>
      <c r="I268" s="194" t="str">
        <f t="shared" ca="1" si="3"/>
        <v xml:space="preserve"> - </v>
      </c>
      <c r="J268" s="54"/>
    </row>
    <row r="269" spans="1:10" s="156" customFormat="1" x14ac:dyDescent="0.2">
      <c r="A269" s="60"/>
      <c r="B269" s="45"/>
      <c r="C269" s="46"/>
      <c r="D269" s="47"/>
      <c r="E269" s="48"/>
      <c r="F269" s="46"/>
      <c r="G269" s="59"/>
      <c r="H269" s="70"/>
      <c r="I269" s="194" t="str">
        <f t="shared" ca="1" si="3"/>
        <v xml:space="preserve"> - </v>
      </c>
      <c r="J269" s="54"/>
    </row>
    <row r="270" spans="1:10" s="156" customFormat="1" x14ac:dyDescent="0.2">
      <c r="A270" s="60"/>
      <c r="B270" s="45"/>
      <c r="C270" s="46"/>
      <c r="D270" s="47"/>
      <c r="E270" s="48"/>
      <c r="F270" s="46"/>
      <c r="G270" s="59"/>
      <c r="H270" s="70"/>
      <c r="I270" s="194" t="str">
        <f t="shared" ca="1" si="3"/>
        <v xml:space="preserve"> - </v>
      </c>
      <c r="J270" s="54"/>
    </row>
    <row r="271" spans="1:10" s="156" customFormat="1" x14ac:dyDescent="0.2">
      <c r="A271" s="60"/>
      <c r="B271" s="45"/>
      <c r="C271" s="46"/>
      <c r="D271" s="47"/>
      <c r="E271" s="48"/>
      <c r="F271" s="46"/>
      <c r="G271" s="59"/>
      <c r="H271" s="70"/>
      <c r="I271" s="194" t="str">
        <f t="shared" ca="1" si="3"/>
        <v xml:space="preserve"> - </v>
      </c>
      <c r="J271" s="54"/>
    </row>
    <row r="272" spans="1:10" s="156" customFormat="1" x14ac:dyDescent="0.2">
      <c r="A272" s="35"/>
      <c r="B272" s="35"/>
      <c r="C272" s="51"/>
      <c r="D272" s="52"/>
      <c r="E272" s="38"/>
      <c r="F272" s="36"/>
      <c r="G272" s="39"/>
      <c r="H272" s="77"/>
      <c r="I272" s="194" t="str">
        <f t="shared" ca="1" si="3"/>
        <v xml:space="preserve"> - </v>
      </c>
      <c r="J272" s="54"/>
    </row>
    <row r="273" spans="1:10" s="156" customFormat="1" x14ac:dyDescent="0.2">
      <c r="A273" s="35"/>
      <c r="B273" s="35"/>
      <c r="C273" s="51"/>
      <c r="D273" s="52"/>
      <c r="E273" s="38"/>
      <c r="F273" s="51"/>
      <c r="G273" s="39"/>
      <c r="H273" s="77"/>
      <c r="I273" s="194" t="str">
        <f t="shared" ca="1" si="3"/>
        <v xml:space="preserve"> - </v>
      </c>
      <c r="J273" s="54"/>
    </row>
    <row r="274" spans="1:10" s="156" customFormat="1" x14ac:dyDescent="0.2">
      <c r="A274" s="35"/>
      <c r="B274" s="35"/>
      <c r="C274" s="51"/>
      <c r="D274" s="52"/>
      <c r="E274" s="38"/>
      <c r="F274" s="36"/>
      <c r="G274" s="39"/>
      <c r="H274" s="77"/>
      <c r="I274" s="194" t="str">
        <f t="shared" ca="1" si="3"/>
        <v xml:space="preserve"> - </v>
      </c>
      <c r="J274" s="54"/>
    </row>
    <row r="275" spans="1:10" s="156" customFormat="1" x14ac:dyDescent="0.2">
      <c r="A275" s="79"/>
      <c r="B275" s="45"/>
      <c r="C275" s="46"/>
      <c r="D275" s="47"/>
      <c r="E275" s="55"/>
      <c r="F275" s="46"/>
      <c r="G275" s="78"/>
      <c r="H275" s="78"/>
      <c r="I275" s="194" t="str">
        <f t="shared" ca="1" si="3"/>
        <v xml:space="preserve"> - </v>
      </c>
      <c r="J275" s="54"/>
    </row>
    <row r="276" spans="1:10" s="156" customFormat="1" x14ac:dyDescent="0.2">
      <c r="A276" s="60"/>
      <c r="B276" s="45"/>
      <c r="C276" s="46"/>
      <c r="D276" s="47"/>
      <c r="E276" s="55"/>
      <c r="F276" s="46"/>
      <c r="G276" s="78"/>
      <c r="H276" s="78"/>
      <c r="I276" s="194" t="str">
        <f t="shared" ca="1" si="3"/>
        <v xml:space="preserve"> - </v>
      </c>
      <c r="J276" s="54"/>
    </row>
    <row r="277" spans="1:10" ht="14.25" x14ac:dyDescent="0.2">
      <c r="A277" s="80"/>
      <c r="B277" s="81"/>
      <c r="C277" s="82"/>
      <c r="D277" s="83"/>
      <c r="E277" s="84"/>
      <c r="F277" s="82"/>
      <c r="G277" s="85"/>
      <c r="H277" s="85"/>
      <c r="I277" s="86"/>
      <c r="J277"/>
    </row>
    <row r="278" spans="1:10" x14ac:dyDescent="0.2">
      <c r="G278" s="9">
        <f>SUBTOTAL(9, G18:G277)</f>
        <v>3745612.31</v>
      </c>
      <c r="H278" s="9">
        <f>SUBTOTAL(9, H30:H274)</f>
        <v>2003184.6</v>
      </c>
    </row>
    <row r="279" spans="1:10" x14ac:dyDescent="0.2">
      <c r="G279" s="9">
        <f>G278-H278</f>
        <v>1742427.71</v>
      </c>
    </row>
    <row r="281" spans="1:10" x14ac:dyDescent="0.2">
      <c r="G281" s="9">
        <v>312415.13</v>
      </c>
    </row>
    <row r="283" spans="1:10" x14ac:dyDescent="0.2">
      <c r="G283" s="9">
        <v>862280.07545015798</v>
      </c>
    </row>
    <row r="284" spans="1:10" x14ac:dyDescent="0.2">
      <c r="G284" s="9">
        <v>39827.659999999996</v>
      </c>
    </row>
    <row r="285" spans="1:10" x14ac:dyDescent="0.2">
      <c r="G285" s="9">
        <f>G284-G283</f>
        <v>-822452.41545015795</v>
      </c>
    </row>
    <row r="286" spans="1:10" s="9" customFormat="1" x14ac:dyDescent="0.2">
      <c r="A286" s="8"/>
      <c r="B286" s="13"/>
      <c r="C286" s="8"/>
      <c r="D286" s="8"/>
      <c r="E286" s="8"/>
      <c r="F286" s="8"/>
      <c r="J286" s="8"/>
    </row>
    <row r="287" spans="1:10" s="9" customFormat="1" x14ac:dyDescent="0.2">
      <c r="A287" s="8"/>
      <c r="B287" s="13"/>
      <c r="C287" s="8"/>
      <c r="D287" s="8"/>
      <c r="E287" s="8"/>
      <c r="F287" s="8"/>
      <c r="J287" s="8"/>
    </row>
    <row r="288" spans="1:10" s="9" customFormat="1" x14ac:dyDescent="0.2">
      <c r="A288" s="8"/>
      <c r="B288" s="13"/>
      <c r="C288" s="8"/>
      <c r="D288" s="8"/>
      <c r="E288" s="8"/>
      <c r="F288" s="8"/>
      <c r="J288" s="8"/>
    </row>
  </sheetData>
  <conditionalFormatting sqref="I15:I276">
    <cfRule type="cellIs" dxfId="47" priority="3" stopIfTrue="1" operator="lessThan">
      <formula>0</formula>
    </cfRule>
  </conditionalFormatting>
  <conditionalFormatting sqref="I3">
    <cfRule type="cellIs" dxfId="46" priority="1" stopIfTrue="1" operator="lessThan">
      <formula>0</formula>
    </cfRule>
  </conditionalFormatting>
  <dataValidations count="5">
    <dataValidation type="list" allowBlank="1" showInputMessage="1" showErrorMessage="1" sqref="D261 D209:D253 D201:D203 D185:D190 D15:D44 D73:D151" xr:uid="{06B2E3CD-187A-4E01-9BDF-C40ED2EC24A5}">
      <formula1>payeeList</formula1>
    </dataValidation>
    <dataValidation type="list" allowBlank="1" showInputMessage="1" showErrorMessage="1" sqref="C254:C255 C210:C251 C201:C207 C15:C67 C70:C190" xr:uid="{FF7D1D4E-A816-43F7-BF2B-BD7DF28CECD4}">
      <formula1>numList</formula1>
    </dataValidation>
    <dataValidation type="list" allowBlank="1" showInputMessage="1" showErrorMessage="1" sqref="A213:A274 B213:B276 A15:B212" xr:uid="{B0204B11-5959-436E-BB88-1CB1A6A905C2}">
      <formula1>dateList</formula1>
    </dataValidation>
    <dataValidation type="list" allowBlank="1" showInputMessage="1" showErrorMessage="1" sqref="E261:E274 G269:G274 E251:E259 G251 G263:G267 E208:E246 G213:G219 G193 G184:G191 H100 H73:H85 E15:E203 C68:C69 G17:G151" xr:uid="{27EA1983-9497-4E7B-9054-0F58549F9CAB}">
      <formula1>categoryList</formula1>
    </dataValidation>
    <dataValidation type="list" allowBlank="1" showInputMessage="1" showErrorMessage="1" sqref="F15:F274 D68:D69" xr:uid="{6CB7EE93-3CBE-4BD1-88E7-BF12124B489F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3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DDB22B2B-9193-409C-B6C2-1CF3A13A627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4" id="{623F8701-389C-446C-A2A9-FDDE9E45EED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I15:I276</xm:sqref>
        </x14:conditionalFormatting>
        <x14:conditionalFormatting xmlns:xm="http://schemas.microsoft.com/office/excel/2006/main">
          <x14:cfRule type="iconSet" priority="5" id="{FA15D426-0AAD-4147-A3B3-B06E33E29CA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I28:I276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609C-D01A-4962-91AE-AB0C1F08D70F}">
  <sheetPr>
    <pageSetUpPr fitToPage="1"/>
  </sheetPr>
  <dimension ref="A1:J320"/>
  <sheetViews>
    <sheetView showGridLines="0" tabSelected="1" zoomScale="115" zoomScaleNormal="115" workbookViewId="0">
      <pane ySplit="14" topLeftCell="A57" activePane="bottomLeft" state="frozen"/>
      <selection activeCell="B18" sqref="B18"/>
      <selection pane="bottomLeft" activeCell="G69" sqref="G69"/>
    </sheetView>
  </sheetViews>
  <sheetFormatPr defaultRowHeight="12.75" x14ac:dyDescent="0.2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43435</v>
      </c>
    </row>
    <row r="2" spans="1:10" ht="18.75" hidden="1" x14ac:dyDescent="0.2">
      <c r="A2" s="1" t="s">
        <v>3</v>
      </c>
      <c r="B2" s="2"/>
    </row>
    <row r="3" spans="1:10" ht="15" hidden="1" x14ac:dyDescent="0.25">
      <c r="H3" s="14" t="s">
        <v>4</v>
      </c>
      <c r="I3" s="15">
        <f ca="1">VLOOKUP(9E+100,Table1345678910111213345678910111213345678910111213678910111213[Balance],1)</f>
        <v>579346.85417095758</v>
      </c>
    </row>
    <row r="4" spans="1:10" ht="15" hidden="1" x14ac:dyDescent="0.25">
      <c r="H4" s="17" t="s">
        <v>6</v>
      </c>
      <c r="I4" s="18">
        <f>SUMIF(Table1345678910111213345678910111213345678910111213678910111213[R],"=r",Table1345678910111213345678910111213345678910111213678910111213[Deposit,
Credit (+)])+SUMIF(Table1345678910111213345678910111213345678910111213678910111213[R],"=c",Table1345678910111213345678910111213345678910111213678910111213[Deposit,
Credit (+)])-SUMIF(Table1345678910111213345678910111213345678910111213678910111213[R],"=R",Table1345678910111213345678910111213345678910111213678910111213[Withdrawal,
Payment (-)])-SUMIF(Table1345678910111213345678910111213345678910111213678910111213[R],"=C",Table1345678910111213345678910111213345678910111213678910111213[Withdrawal,
Payment (-)])</f>
        <v>0</v>
      </c>
    </row>
    <row r="5" spans="1:10" hidden="1" x14ac:dyDescent="0.2">
      <c r="H5" s="20"/>
    </row>
    <row r="6" spans="1:10" hidden="1" x14ac:dyDescent="0.2">
      <c r="H6" s="20"/>
    </row>
    <row r="7" spans="1:10" hidden="1" x14ac:dyDescent="0.2">
      <c r="H7" s="20"/>
    </row>
    <row r="8" spans="1:10" hidden="1" x14ac:dyDescent="0.2">
      <c r="H8" s="20"/>
    </row>
    <row r="9" spans="1:10" hidden="1" x14ac:dyDescent="0.2">
      <c r="H9" s="20"/>
    </row>
    <row r="10" spans="1:10" hidden="1" x14ac:dyDescent="0.2">
      <c r="H10" s="20"/>
    </row>
    <row r="11" spans="1:10" hidden="1" x14ac:dyDescent="0.2">
      <c r="H11" s="20"/>
    </row>
    <row r="12" spans="1:10" hidden="1" x14ac:dyDescent="0.2">
      <c r="H12" s="20"/>
    </row>
    <row r="13" spans="1:10" s="23" customFormat="1" ht="17.25" hidden="1" customHeight="1" x14ac:dyDescent="0.2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</row>
    <row r="14" spans="1:10" s="157" customFormat="1" ht="30" x14ac:dyDescent="0.2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</row>
    <row r="15" spans="1:10" s="41" customFormat="1" ht="12" x14ac:dyDescent="0.2">
      <c r="A15" s="196"/>
      <c r="B15" s="192"/>
      <c r="C15" s="190"/>
      <c r="D15" s="191" t="s">
        <v>1430</v>
      </c>
      <c r="E15" s="48"/>
      <c r="F15" s="190"/>
      <c r="G15" s="59"/>
      <c r="H15" s="59"/>
      <c r="I15" s="194">
        <f ca="1">Nov!I109</f>
        <v>360089.21417095751</v>
      </c>
    </row>
    <row r="16" spans="1:10" s="41" customFormat="1" ht="12.75" customHeight="1" x14ac:dyDescent="0.2">
      <c r="A16" s="192">
        <v>43435</v>
      </c>
      <c r="B16" s="193"/>
      <c r="C16" s="46" t="s">
        <v>1473</v>
      </c>
      <c r="D16" s="47" t="s">
        <v>28</v>
      </c>
      <c r="E16" s="48"/>
      <c r="F16" s="46"/>
      <c r="G16" s="90">
        <v>10064</v>
      </c>
      <c r="H16" s="59"/>
      <c r="I16" s="194">
        <f t="shared" ref="I16:I92" ca="1" si="0">IF(AND(ISBLANK(G16),ISBLANK(H16))," - ",OFFSET(I16,-1,0,1,1)+H16-G16)</f>
        <v>350025.21417095751</v>
      </c>
    </row>
    <row r="17" spans="1:10" s="41" customFormat="1" ht="12.75" customHeight="1" x14ac:dyDescent="0.2">
      <c r="A17" s="192">
        <v>43435</v>
      </c>
      <c r="B17" s="193"/>
      <c r="C17" s="46" t="s">
        <v>1514</v>
      </c>
      <c r="D17" s="47" t="s">
        <v>30</v>
      </c>
      <c r="E17" s="68"/>
      <c r="F17" s="46"/>
      <c r="G17" s="90">
        <v>170</v>
      </c>
      <c r="H17" s="59"/>
      <c r="I17" s="194">
        <f t="shared" ca="1" si="0"/>
        <v>349855.21417095751</v>
      </c>
    </row>
    <row r="18" spans="1:10" s="41" customFormat="1" ht="12.75" customHeight="1" x14ac:dyDescent="0.2">
      <c r="A18" s="192">
        <v>43435</v>
      </c>
      <c r="B18" s="193"/>
      <c r="C18" s="46" t="s">
        <v>1474</v>
      </c>
      <c r="D18" s="47" t="s">
        <v>32</v>
      </c>
      <c r="E18" s="48"/>
      <c r="F18" s="46"/>
      <c r="G18" s="90">
        <v>155</v>
      </c>
      <c r="H18" s="59"/>
      <c r="I18" s="194">
        <f t="shared" ca="1" si="0"/>
        <v>349700.21417095751</v>
      </c>
      <c r="J18" s="54"/>
    </row>
    <row r="19" spans="1:10" s="41" customFormat="1" ht="12.75" customHeight="1" x14ac:dyDescent="0.2">
      <c r="A19" s="192">
        <v>43436</v>
      </c>
      <c r="B19" s="45"/>
      <c r="C19" s="46" t="s">
        <v>1520</v>
      </c>
      <c r="D19" s="47" t="s">
        <v>189</v>
      </c>
      <c r="E19" s="48"/>
      <c r="F19" s="46"/>
      <c r="G19" s="90">
        <v>3422</v>
      </c>
      <c r="H19" s="59"/>
      <c r="I19" s="194">
        <f t="shared" ca="1" si="0"/>
        <v>346278.21417095751</v>
      </c>
      <c r="J19" s="54"/>
    </row>
    <row r="20" spans="1:10" s="41" customFormat="1" ht="12.75" customHeight="1" x14ac:dyDescent="0.2">
      <c r="A20" s="192">
        <v>43438</v>
      </c>
      <c r="B20" s="231"/>
      <c r="C20" s="232" t="s">
        <v>120</v>
      </c>
      <c r="D20" s="233" t="s">
        <v>1605</v>
      </c>
      <c r="E20" s="234"/>
      <c r="F20" s="232"/>
      <c r="G20" s="235"/>
      <c r="H20" s="238">
        <v>4000</v>
      </c>
      <c r="I20" s="236">
        <f ca="1">IF(AND(ISBLANK(G20),ISBLANK(H20)),"",OFFSET(I20,-1,0,1,1)+H20-G20)</f>
        <v>350278.21417095751</v>
      </c>
      <c r="J20" s="237"/>
    </row>
    <row r="21" spans="1:10" s="41" customFormat="1" ht="12.75" customHeight="1" x14ac:dyDescent="0.2">
      <c r="A21" s="192">
        <v>43438</v>
      </c>
      <c r="B21" s="201"/>
      <c r="C21" s="202" t="s">
        <v>1517</v>
      </c>
      <c r="D21" s="203" t="s">
        <v>1518</v>
      </c>
      <c r="E21" s="204"/>
      <c r="F21" s="202"/>
      <c r="G21" s="224">
        <v>255613</v>
      </c>
      <c r="H21" s="230"/>
      <c r="I21" s="194">
        <f t="shared" ca="1" si="0"/>
        <v>94665.214170957508</v>
      </c>
      <c r="J21" s="206"/>
    </row>
    <row r="22" spans="1:10" s="41" customFormat="1" ht="12.75" customHeight="1" x14ac:dyDescent="0.2">
      <c r="A22" s="192">
        <v>43438</v>
      </c>
      <c r="B22" s="193"/>
      <c r="C22" s="46" t="s">
        <v>1519</v>
      </c>
      <c r="D22" s="47" t="s">
        <v>209</v>
      </c>
      <c r="E22" s="48"/>
      <c r="F22" s="46"/>
      <c r="G22" s="90">
        <v>162.05000000000001</v>
      </c>
      <c r="H22" s="59"/>
      <c r="I22" s="194">
        <f t="shared" ca="1" si="0"/>
        <v>94503.164170957505</v>
      </c>
      <c r="J22" s="54"/>
    </row>
    <row r="23" spans="1:10" s="41" customFormat="1" ht="12.75" customHeight="1" x14ac:dyDescent="0.2">
      <c r="A23" s="192">
        <v>43447</v>
      </c>
      <c r="B23" s="193"/>
      <c r="C23" s="46" t="s">
        <v>1521</v>
      </c>
      <c r="D23" s="47" t="s">
        <v>122</v>
      </c>
      <c r="E23" s="48"/>
      <c r="F23" s="46"/>
      <c r="G23" s="90">
        <v>483366</v>
      </c>
      <c r="H23" s="59"/>
      <c r="I23" s="194">
        <f t="shared" ca="1" si="0"/>
        <v>-388862.83582904248</v>
      </c>
      <c r="J23" s="54"/>
    </row>
    <row r="24" spans="1:10" s="41" customFormat="1" ht="12.75" customHeight="1" x14ac:dyDescent="0.2">
      <c r="A24" s="192">
        <v>43447</v>
      </c>
      <c r="B24" s="193"/>
      <c r="C24" s="46" t="s">
        <v>1522</v>
      </c>
      <c r="D24" s="47" t="s">
        <v>1523</v>
      </c>
      <c r="E24" s="48"/>
      <c r="F24" s="46"/>
      <c r="G24" s="90">
        <v>39856</v>
      </c>
      <c r="H24" s="59"/>
      <c r="I24" s="194">
        <f t="shared" ca="1" si="0"/>
        <v>-428718.83582904248</v>
      </c>
      <c r="J24" s="54"/>
    </row>
    <row r="25" spans="1:10" s="41" customFormat="1" ht="12.75" customHeight="1" x14ac:dyDescent="0.2">
      <c r="A25" s="192">
        <v>43447</v>
      </c>
      <c r="B25" s="193"/>
      <c r="C25" s="46" t="s">
        <v>1524</v>
      </c>
      <c r="D25" s="47" t="s">
        <v>1525</v>
      </c>
      <c r="E25" s="48"/>
      <c r="F25" s="46"/>
      <c r="G25" s="90">
        <v>18574</v>
      </c>
      <c r="H25" s="59"/>
      <c r="I25" s="194">
        <f t="shared" ca="1" si="0"/>
        <v>-447292.83582904248</v>
      </c>
      <c r="J25" s="54"/>
    </row>
    <row r="26" spans="1:10" s="41" customFormat="1" ht="12.75" customHeight="1" x14ac:dyDescent="0.2">
      <c r="A26" s="192">
        <v>43448</v>
      </c>
      <c r="B26" s="193"/>
      <c r="C26" s="46" t="s">
        <v>1526</v>
      </c>
      <c r="D26" s="47" t="s">
        <v>1527</v>
      </c>
      <c r="E26" s="48"/>
      <c r="F26" s="46"/>
      <c r="G26" s="90">
        <v>800</v>
      </c>
      <c r="H26" s="59"/>
      <c r="I26" s="194">
        <f t="shared" ca="1" si="0"/>
        <v>-448092.83582904248</v>
      </c>
      <c r="J26" s="54"/>
    </row>
    <row r="27" spans="1:10" s="41" customFormat="1" ht="12.75" customHeight="1" x14ac:dyDescent="0.2">
      <c r="A27" s="192">
        <v>43448</v>
      </c>
      <c r="B27" s="193"/>
      <c r="C27" s="46" t="s">
        <v>1528</v>
      </c>
      <c r="D27" s="47" t="s">
        <v>1529</v>
      </c>
      <c r="E27" s="48"/>
      <c r="F27" s="46"/>
      <c r="G27" s="90">
        <v>600</v>
      </c>
      <c r="H27" s="59"/>
      <c r="I27" s="194">
        <f t="shared" ca="1" si="0"/>
        <v>-448692.83582904248</v>
      </c>
      <c r="J27" s="54"/>
    </row>
    <row r="28" spans="1:10" s="41" customFormat="1" ht="12.75" customHeight="1" x14ac:dyDescent="0.2">
      <c r="A28" s="192">
        <v>43448</v>
      </c>
      <c r="B28" s="212"/>
      <c r="C28" s="213" t="s">
        <v>1530</v>
      </c>
      <c r="D28" s="214" t="s">
        <v>1531</v>
      </c>
      <c r="E28" s="215"/>
      <c r="F28" s="213"/>
      <c r="G28" s="239">
        <v>400</v>
      </c>
      <c r="H28" s="225"/>
      <c r="I28" s="194">
        <f t="shared" ca="1" si="0"/>
        <v>-449092.83582904248</v>
      </c>
      <c r="J28" s="216"/>
    </row>
    <row r="29" spans="1:10" s="54" customFormat="1" ht="12.75" customHeight="1" x14ac:dyDescent="0.2">
      <c r="A29" s="192">
        <v>43448</v>
      </c>
      <c r="B29" s="193"/>
      <c r="C29" s="46" t="s">
        <v>1532</v>
      </c>
      <c r="D29" s="47" t="s">
        <v>1533</v>
      </c>
      <c r="E29" s="48"/>
      <c r="F29" s="46"/>
      <c r="G29" s="90">
        <v>400</v>
      </c>
      <c r="H29" s="59"/>
      <c r="I29" s="194">
        <f t="shared" ca="1" si="0"/>
        <v>-449492.83582904248</v>
      </c>
      <c r="J29" s="41"/>
    </row>
    <row r="30" spans="1:10" s="54" customFormat="1" ht="12.75" customHeight="1" x14ac:dyDescent="0.2">
      <c r="A30" s="192">
        <v>43448</v>
      </c>
      <c r="B30" s="193"/>
      <c r="C30" s="46" t="s">
        <v>1534</v>
      </c>
      <c r="D30" s="47" t="s">
        <v>1535</v>
      </c>
      <c r="E30" s="68"/>
      <c r="F30" s="46"/>
      <c r="G30" s="90">
        <v>600</v>
      </c>
      <c r="H30" s="59"/>
      <c r="I30" s="194">
        <f t="shared" ca="1" si="0"/>
        <v>-450092.83582904248</v>
      </c>
      <c r="J30" s="41"/>
    </row>
    <row r="31" spans="1:10" s="54" customFormat="1" ht="23.25" customHeight="1" x14ac:dyDescent="0.2">
      <c r="A31" s="192">
        <v>43448</v>
      </c>
      <c r="B31" s="193"/>
      <c r="C31" s="46" t="s">
        <v>1536</v>
      </c>
      <c r="D31" s="47" t="s">
        <v>1537</v>
      </c>
      <c r="E31" s="68"/>
      <c r="F31" s="46"/>
      <c r="G31" s="90">
        <v>600</v>
      </c>
      <c r="H31" s="59"/>
      <c r="I31" s="194">
        <f t="shared" ca="1" si="0"/>
        <v>-450692.83582904248</v>
      </c>
      <c r="J31" s="41"/>
    </row>
    <row r="32" spans="1:10" s="54" customFormat="1" ht="12.75" customHeight="1" x14ac:dyDescent="0.2">
      <c r="A32" s="192">
        <v>43448</v>
      </c>
      <c r="B32" s="193"/>
      <c r="C32" s="46" t="s">
        <v>1538</v>
      </c>
      <c r="D32" s="47" t="s">
        <v>1539</v>
      </c>
      <c r="E32" s="48"/>
      <c r="F32" s="46"/>
      <c r="G32" s="90">
        <v>800</v>
      </c>
      <c r="H32" s="59"/>
      <c r="I32" s="194">
        <f t="shared" ca="1" si="0"/>
        <v>-451492.83582904248</v>
      </c>
      <c r="J32" s="41"/>
    </row>
    <row r="33" spans="1:10" s="54" customFormat="1" ht="12.75" customHeight="1" x14ac:dyDescent="0.2">
      <c r="A33" s="192">
        <v>43448</v>
      </c>
      <c r="B33" s="193"/>
      <c r="C33" s="46" t="s">
        <v>1540</v>
      </c>
      <c r="D33" s="47" t="s">
        <v>52</v>
      </c>
      <c r="E33" s="68"/>
      <c r="F33" s="46"/>
      <c r="G33" s="90">
        <v>400</v>
      </c>
      <c r="H33" s="59"/>
      <c r="I33" s="194">
        <f t="shared" ca="1" si="0"/>
        <v>-451892.83582904248</v>
      </c>
      <c r="J33" s="41"/>
    </row>
    <row r="34" spans="1:10" s="54" customFormat="1" ht="12.75" customHeight="1" x14ac:dyDescent="0.2">
      <c r="A34" s="192">
        <v>43448</v>
      </c>
      <c r="B34" s="193"/>
      <c r="C34" s="46" t="s">
        <v>1541</v>
      </c>
      <c r="D34" s="47" t="s">
        <v>1542</v>
      </c>
      <c r="E34" s="68"/>
      <c r="F34" s="46"/>
      <c r="G34" s="90">
        <v>400</v>
      </c>
      <c r="H34" s="59"/>
      <c r="I34" s="194">
        <f t="shared" ca="1" si="0"/>
        <v>-452292.83582904248</v>
      </c>
      <c r="J34" s="41"/>
    </row>
    <row r="35" spans="1:10" s="54" customFormat="1" ht="12.75" customHeight="1" x14ac:dyDescent="0.2">
      <c r="A35" s="192">
        <v>43448</v>
      </c>
      <c r="B35" s="193"/>
      <c r="C35" s="46">
        <v>688329</v>
      </c>
      <c r="D35" s="47" t="s">
        <v>1543</v>
      </c>
      <c r="E35" s="68"/>
      <c r="F35" s="46"/>
      <c r="G35" s="90">
        <v>1000</v>
      </c>
      <c r="H35" s="59"/>
      <c r="I35" s="194">
        <f t="shared" ca="1" si="0"/>
        <v>-453292.83582904248</v>
      </c>
      <c r="J35" s="41"/>
    </row>
    <row r="36" spans="1:10" s="54" customFormat="1" ht="12.75" customHeight="1" x14ac:dyDescent="0.2">
      <c r="A36" s="192">
        <v>43448</v>
      </c>
      <c r="B36" s="193"/>
      <c r="C36" s="46" t="s">
        <v>1544</v>
      </c>
      <c r="D36" s="47" t="s">
        <v>1279</v>
      </c>
      <c r="E36" s="48"/>
      <c r="F36" s="46"/>
      <c r="G36" s="90">
        <v>8255.2800000000007</v>
      </c>
      <c r="H36" s="59"/>
      <c r="I36" s="194">
        <f t="shared" ca="1" si="0"/>
        <v>-461548.11582904251</v>
      </c>
      <c r="J36" s="41"/>
    </row>
    <row r="37" spans="1:10" s="54" customFormat="1" ht="12.75" customHeight="1" x14ac:dyDescent="0.2">
      <c r="A37" s="192">
        <v>43451</v>
      </c>
      <c r="B37" s="193"/>
      <c r="C37" s="46" t="s">
        <v>1545</v>
      </c>
      <c r="D37" s="47" t="s">
        <v>532</v>
      </c>
      <c r="E37" s="48"/>
      <c r="F37" s="46"/>
      <c r="G37" s="90">
        <v>1500</v>
      </c>
      <c r="H37" s="59"/>
      <c r="I37" s="194">
        <f t="shared" ca="1" si="0"/>
        <v>-463048.11582904251</v>
      </c>
      <c r="J37" s="41"/>
    </row>
    <row r="38" spans="1:10" s="54" customFormat="1" ht="12.75" customHeight="1" x14ac:dyDescent="0.2">
      <c r="A38" s="192">
        <v>43451</v>
      </c>
      <c r="B38" s="193"/>
      <c r="C38" s="46" t="s">
        <v>1546</v>
      </c>
      <c r="D38" s="47" t="s">
        <v>141</v>
      </c>
      <c r="E38" s="48"/>
      <c r="F38" s="46"/>
      <c r="G38" s="90">
        <v>720.8</v>
      </c>
      <c r="H38" s="59"/>
      <c r="I38" s="194">
        <f t="shared" ca="1" si="0"/>
        <v>-463768.9158290425</v>
      </c>
      <c r="J38" s="41"/>
    </row>
    <row r="39" spans="1:10" s="54" customFormat="1" ht="12.75" customHeight="1" x14ac:dyDescent="0.2">
      <c r="A39" s="192">
        <v>43451</v>
      </c>
      <c r="B39" s="193"/>
      <c r="C39" s="46" t="s">
        <v>1547</v>
      </c>
      <c r="D39" s="47" t="s">
        <v>198</v>
      </c>
      <c r="E39" s="68"/>
      <c r="F39" s="46"/>
      <c r="G39" s="90">
        <v>390</v>
      </c>
      <c r="H39" s="59"/>
      <c r="I39" s="194">
        <f t="shared" ca="1" si="0"/>
        <v>-464158.9158290425</v>
      </c>
      <c r="J39" s="41"/>
    </row>
    <row r="40" spans="1:10" s="54" customFormat="1" ht="12.75" customHeight="1" x14ac:dyDescent="0.2">
      <c r="A40" s="192">
        <v>43451</v>
      </c>
      <c r="B40" s="193"/>
      <c r="C40" s="46" t="s">
        <v>1548</v>
      </c>
      <c r="D40" s="47" t="s">
        <v>140</v>
      </c>
      <c r="E40" s="68"/>
      <c r="F40" s="46"/>
      <c r="G40" s="90">
        <v>88</v>
      </c>
      <c r="H40" s="59"/>
      <c r="I40" s="194">
        <f t="shared" ca="1" si="0"/>
        <v>-464246.9158290425</v>
      </c>
      <c r="J40" s="41"/>
    </row>
    <row r="41" spans="1:10" s="54" customFormat="1" ht="12.75" customHeight="1" x14ac:dyDescent="0.2">
      <c r="A41" s="192">
        <v>43451</v>
      </c>
      <c r="B41" s="193"/>
      <c r="C41" s="46" t="s">
        <v>1549</v>
      </c>
      <c r="D41" s="47" t="s">
        <v>1550</v>
      </c>
      <c r="E41" s="48"/>
      <c r="F41" s="46"/>
      <c r="G41" s="90">
        <v>800</v>
      </c>
      <c r="H41" s="59"/>
      <c r="I41" s="194">
        <f t="shared" ca="1" si="0"/>
        <v>-465046.9158290425</v>
      </c>
      <c r="J41" s="41"/>
    </row>
    <row r="42" spans="1:10" s="54" customFormat="1" ht="12.75" customHeight="1" x14ac:dyDescent="0.2">
      <c r="A42" s="192">
        <v>43451</v>
      </c>
      <c r="B42" s="193"/>
      <c r="C42" s="46" t="s">
        <v>1551</v>
      </c>
      <c r="D42" s="47" t="s">
        <v>1552</v>
      </c>
      <c r="E42" s="48"/>
      <c r="F42" s="46"/>
      <c r="G42" s="90">
        <v>583</v>
      </c>
      <c r="H42" s="59"/>
      <c r="I42" s="194">
        <f t="shared" ca="1" si="0"/>
        <v>-465629.9158290425</v>
      </c>
      <c r="J42" s="41"/>
    </row>
    <row r="43" spans="1:10" s="54" customFormat="1" ht="12.75" customHeight="1" x14ac:dyDescent="0.2">
      <c r="A43" s="192">
        <v>43451</v>
      </c>
      <c r="B43" s="193"/>
      <c r="C43" s="46" t="s">
        <v>1553</v>
      </c>
      <c r="D43" s="47" t="s">
        <v>50</v>
      </c>
      <c r="E43" s="68"/>
      <c r="F43" s="46"/>
      <c r="G43" s="90">
        <v>8306</v>
      </c>
      <c r="H43" s="59"/>
      <c r="I43" s="194">
        <f t="shared" ca="1" si="0"/>
        <v>-473935.9158290425</v>
      </c>
      <c r="J43" s="41"/>
    </row>
    <row r="44" spans="1:10" s="54" customFormat="1" ht="12.75" customHeight="1" x14ac:dyDescent="0.2">
      <c r="A44" s="192">
        <v>43451</v>
      </c>
      <c r="B44" s="193"/>
      <c r="C44" s="46" t="s">
        <v>1554</v>
      </c>
      <c r="D44" s="209" t="s">
        <v>48</v>
      </c>
      <c r="E44" s="68"/>
      <c r="F44" s="46"/>
      <c r="G44" s="90">
        <v>21</v>
      </c>
      <c r="H44" s="59"/>
      <c r="I44" s="194">
        <f t="shared" ca="1" si="0"/>
        <v>-473956.9158290425</v>
      </c>
      <c r="J44" s="41"/>
    </row>
    <row r="45" spans="1:10" s="54" customFormat="1" ht="12.75" customHeight="1" x14ac:dyDescent="0.2">
      <c r="A45" s="192">
        <v>43451</v>
      </c>
      <c r="B45" s="193"/>
      <c r="C45" s="46" t="s">
        <v>1555</v>
      </c>
      <c r="D45" s="47" t="s">
        <v>709</v>
      </c>
      <c r="E45" s="68"/>
      <c r="F45" s="46"/>
      <c r="G45" s="90">
        <v>21</v>
      </c>
      <c r="H45" s="59"/>
      <c r="I45" s="194">
        <f t="shared" ca="1" si="0"/>
        <v>-473977.9158290425</v>
      </c>
      <c r="J45" s="41"/>
    </row>
    <row r="46" spans="1:10" s="54" customFormat="1" ht="12.75" customHeight="1" x14ac:dyDescent="0.2">
      <c r="A46" s="192">
        <v>43451</v>
      </c>
      <c r="B46" s="193"/>
      <c r="C46" s="46" t="s">
        <v>1556</v>
      </c>
      <c r="D46" s="47" t="s">
        <v>146</v>
      </c>
      <c r="E46" s="48"/>
      <c r="F46" s="46"/>
      <c r="G46" s="90">
        <v>300</v>
      </c>
      <c r="H46" s="59"/>
      <c r="I46" s="194">
        <f t="shared" ca="1" si="0"/>
        <v>-474277.9158290425</v>
      </c>
      <c r="J46" s="41"/>
    </row>
    <row r="47" spans="1:10" s="54" customFormat="1" ht="12.75" customHeight="1" x14ac:dyDescent="0.2">
      <c r="A47" s="192">
        <v>43451</v>
      </c>
      <c r="B47" s="193"/>
      <c r="C47" s="46" t="s">
        <v>1557</v>
      </c>
      <c r="D47" s="47" t="s">
        <v>1558</v>
      </c>
      <c r="E47" s="48"/>
      <c r="F47" s="46"/>
      <c r="G47" s="90">
        <v>3000</v>
      </c>
      <c r="H47" s="59"/>
      <c r="I47" s="194">
        <f t="shared" ca="1" si="0"/>
        <v>-477277.9158290425</v>
      </c>
      <c r="J47" s="41"/>
    </row>
    <row r="48" spans="1:10" s="54" customFormat="1" ht="12.75" customHeight="1" x14ac:dyDescent="0.2">
      <c r="A48" s="192">
        <v>43451</v>
      </c>
      <c r="B48" s="193"/>
      <c r="C48" s="46" t="s">
        <v>1559</v>
      </c>
      <c r="D48" s="47" t="s">
        <v>1560</v>
      </c>
      <c r="E48" s="68"/>
      <c r="F48" s="46"/>
      <c r="G48" s="90">
        <v>4400</v>
      </c>
      <c r="H48" s="59"/>
      <c r="I48" s="194">
        <f t="shared" ca="1" si="0"/>
        <v>-481677.9158290425</v>
      </c>
      <c r="J48" s="41"/>
    </row>
    <row r="49" spans="1:10" s="54" customFormat="1" ht="12.75" customHeight="1" x14ac:dyDescent="0.2">
      <c r="A49" s="192">
        <v>43451</v>
      </c>
      <c r="B49" s="193"/>
      <c r="C49" s="46" t="s">
        <v>1561</v>
      </c>
      <c r="D49" s="47" t="s">
        <v>319</v>
      </c>
      <c r="E49" s="68"/>
      <c r="F49" s="46"/>
      <c r="G49" s="90">
        <v>100</v>
      </c>
      <c r="H49" s="59"/>
      <c r="I49" s="194">
        <f t="shared" ca="1" si="0"/>
        <v>-481777.9158290425</v>
      </c>
      <c r="J49" s="41"/>
    </row>
    <row r="50" spans="1:10" s="54" customFormat="1" ht="12.75" customHeight="1" x14ac:dyDescent="0.2">
      <c r="A50" s="192">
        <v>43451</v>
      </c>
      <c r="B50" s="193"/>
      <c r="C50" s="46" t="s">
        <v>1562</v>
      </c>
      <c r="D50" s="47" t="s">
        <v>60</v>
      </c>
      <c r="E50" s="48"/>
      <c r="F50" s="46"/>
      <c r="G50" s="90">
        <v>1400</v>
      </c>
      <c r="H50" s="59"/>
      <c r="I50" s="194">
        <f t="shared" ca="1" si="0"/>
        <v>-483177.9158290425</v>
      </c>
      <c r="J50" s="41"/>
    </row>
    <row r="51" spans="1:10" s="54" customFormat="1" ht="12.75" customHeight="1" x14ac:dyDescent="0.2">
      <c r="A51" s="192">
        <v>43451</v>
      </c>
      <c r="B51" s="193"/>
      <c r="C51" s="46" t="s">
        <v>1563</v>
      </c>
      <c r="D51" s="47" t="s">
        <v>56</v>
      </c>
      <c r="E51" s="48"/>
      <c r="F51" s="46"/>
      <c r="G51" s="90">
        <v>3710</v>
      </c>
      <c r="H51" s="59"/>
      <c r="I51" s="194">
        <f t="shared" ca="1" si="0"/>
        <v>-486887.9158290425</v>
      </c>
      <c r="J51" s="41"/>
    </row>
    <row r="52" spans="1:10" s="54" customFormat="1" ht="12.75" customHeight="1" x14ac:dyDescent="0.2">
      <c r="A52" s="192">
        <v>43451</v>
      </c>
      <c r="B52" s="193"/>
      <c r="C52" s="46" t="s">
        <v>1564</v>
      </c>
      <c r="D52" s="47" t="s">
        <v>147</v>
      </c>
      <c r="E52" s="48"/>
      <c r="F52" s="46"/>
      <c r="G52" s="90">
        <v>480</v>
      </c>
      <c r="H52" s="59"/>
      <c r="I52" s="194">
        <f t="shared" ca="1" si="0"/>
        <v>-487367.9158290425</v>
      </c>
      <c r="J52" s="41"/>
    </row>
    <row r="53" spans="1:10" s="54" customFormat="1" ht="12.75" customHeight="1" x14ac:dyDescent="0.2">
      <c r="A53" s="192">
        <v>43451</v>
      </c>
      <c r="B53" s="193"/>
      <c r="C53" s="46" t="s">
        <v>1565</v>
      </c>
      <c r="D53" s="47" t="s">
        <v>148</v>
      </c>
      <c r="E53" s="48"/>
      <c r="F53" s="46"/>
      <c r="G53" s="90">
        <v>5300</v>
      </c>
      <c r="H53" s="59"/>
      <c r="I53" s="194">
        <f t="shared" ca="1" si="0"/>
        <v>-492667.9158290425</v>
      </c>
      <c r="J53" s="41"/>
    </row>
    <row r="54" spans="1:10" s="54" customFormat="1" ht="12.75" customHeight="1" x14ac:dyDescent="0.2">
      <c r="A54" s="192">
        <v>43451</v>
      </c>
      <c r="B54" s="193"/>
      <c r="C54" s="46" t="s">
        <v>1566</v>
      </c>
      <c r="D54" s="47" t="s">
        <v>208</v>
      </c>
      <c r="E54" s="68"/>
      <c r="F54" s="46"/>
      <c r="G54" s="90">
        <v>10000</v>
      </c>
      <c r="H54" s="59"/>
      <c r="I54" s="194">
        <f t="shared" ca="1" si="0"/>
        <v>-502667.9158290425</v>
      </c>
      <c r="J54" s="41"/>
    </row>
    <row r="55" spans="1:10" s="54" customFormat="1" ht="12.75" customHeight="1" x14ac:dyDescent="0.2">
      <c r="A55" s="192">
        <v>43451</v>
      </c>
      <c r="B55" s="193"/>
      <c r="C55" s="46" t="s">
        <v>1567</v>
      </c>
      <c r="D55" s="47" t="s">
        <v>1568</v>
      </c>
      <c r="E55" s="68"/>
      <c r="F55" s="46"/>
      <c r="G55" s="90">
        <v>806</v>
      </c>
      <c r="H55" s="59"/>
      <c r="I55" s="194">
        <f t="shared" ca="1" si="0"/>
        <v>-503473.9158290425</v>
      </c>
      <c r="J55" s="41"/>
    </row>
    <row r="56" spans="1:10" s="54" customFormat="1" ht="12.75" customHeight="1" x14ac:dyDescent="0.2">
      <c r="A56" s="192">
        <v>43451</v>
      </c>
      <c r="B56" s="193"/>
      <c r="C56" s="46" t="s">
        <v>1569</v>
      </c>
      <c r="D56" s="47" t="s">
        <v>1570</v>
      </c>
      <c r="E56" s="48"/>
      <c r="F56" s="46"/>
      <c r="G56" s="90">
        <v>33.6</v>
      </c>
      <c r="H56" s="59"/>
      <c r="I56" s="194">
        <f t="shared" ca="1" si="0"/>
        <v>-503507.51582904247</v>
      </c>
      <c r="J56" s="41"/>
    </row>
    <row r="57" spans="1:10" s="54" customFormat="1" ht="12.75" customHeight="1" x14ac:dyDescent="0.2">
      <c r="A57" s="192">
        <v>43451</v>
      </c>
      <c r="B57" s="193"/>
      <c r="C57" s="46" t="s">
        <v>1571</v>
      </c>
      <c r="D57" s="47" t="s">
        <v>76</v>
      </c>
      <c r="E57" s="48"/>
      <c r="F57" s="46"/>
      <c r="G57" s="90">
        <v>3500</v>
      </c>
      <c r="H57" s="59"/>
      <c r="I57" s="194">
        <f t="shared" ca="1" si="0"/>
        <v>-507007.51582904247</v>
      </c>
      <c r="J57" s="41"/>
    </row>
    <row r="58" spans="1:10" s="54" customFormat="1" ht="12.75" customHeight="1" x14ac:dyDescent="0.2">
      <c r="A58" s="192">
        <v>43451</v>
      </c>
      <c r="B58" s="193"/>
      <c r="C58" s="46" t="s">
        <v>1572</v>
      </c>
      <c r="D58" s="47" t="s">
        <v>64</v>
      </c>
      <c r="E58" s="48"/>
      <c r="F58" s="46"/>
      <c r="G58" s="90">
        <v>6631</v>
      </c>
      <c r="H58" s="59"/>
      <c r="I58" s="194">
        <f t="shared" ca="1" si="0"/>
        <v>-513638.51582904247</v>
      </c>
      <c r="J58" s="41"/>
    </row>
    <row r="59" spans="1:10" s="54" customFormat="1" ht="12.75" customHeight="1" x14ac:dyDescent="0.2">
      <c r="A59" s="192">
        <v>43451</v>
      </c>
      <c r="B59" s="193"/>
      <c r="C59" s="46" t="s">
        <v>1573</v>
      </c>
      <c r="D59" s="47" t="s">
        <v>1574</v>
      </c>
      <c r="E59" s="48"/>
      <c r="F59" s="46"/>
      <c r="G59" s="90">
        <v>600</v>
      </c>
      <c r="H59" s="59"/>
      <c r="I59" s="194">
        <f t="shared" ca="1" si="0"/>
        <v>-514238.51582904247</v>
      </c>
      <c r="J59" s="41"/>
    </row>
    <row r="60" spans="1:10" s="54" customFormat="1" ht="12.75" customHeight="1" x14ac:dyDescent="0.2">
      <c r="A60" s="192">
        <v>43451</v>
      </c>
      <c r="B60" s="193"/>
      <c r="C60" s="46" t="s">
        <v>1575</v>
      </c>
      <c r="D60" s="47" t="s">
        <v>1576</v>
      </c>
      <c r="E60" s="48"/>
      <c r="F60" s="46"/>
      <c r="G60" s="90">
        <v>480</v>
      </c>
      <c r="H60" s="59"/>
      <c r="I60" s="194">
        <f t="shared" ca="1" si="0"/>
        <v>-514718.51582904247</v>
      </c>
      <c r="J60" s="41"/>
    </row>
    <row r="61" spans="1:10" s="54" customFormat="1" ht="12.75" customHeight="1" x14ac:dyDescent="0.2">
      <c r="A61" s="192">
        <v>43451</v>
      </c>
      <c r="B61" s="193"/>
      <c r="C61" s="46" t="s">
        <v>1577</v>
      </c>
      <c r="D61" s="47" t="s">
        <v>201</v>
      </c>
      <c r="E61" s="48"/>
      <c r="F61" s="46"/>
      <c r="G61" s="90">
        <v>470.09</v>
      </c>
      <c r="H61" s="59"/>
      <c r="I61" s="194">
        <f t="shared" ca="1" si="0"/>
        <v>-515188.6058290425</v>
      </c>
      <c r="J61" s="41"/>
    </row>
    <row r="62" spans="1:10" s="54" customFormat="1" ht="12.75" customHeight="1" x14ac:dyDescent="0.2">
      <c r="A62" s="192">
        <v>43451</v>
      </c>
      <c r="B62" s="193"/>
      <c r="C62" s="46" t="s">
        <v>1578</v>
      </c>
      <c r="D62" s="47" t="s">
        <v>79</v>
      </c>
      <c r="E62" s="48"/>
      <c r="F62" s="46"/>
      <c r="G62" s="90">
        <v>8500</v>
      </c>
      <c r="H62" s="59"/>
      <c r="I62" s="194">
        <f t="shared" ca="1" si="0"/>
        <v>-523688.6058290425</v>
      </c>
      <c r="J62" s="41"/>
    </row>
    <row r="63" spans="1:10" s="54" customFormat="1" ht="12.75" customHeight="1" x14ac:dyDescent="0.2">
      <c r="A63" s="192">
        <v>43451</v>
      </c>
      <c r="B63" s="193"/>
      <c r="C63" s="46" t="s">
        <v>1579</v>
      </c>
      <c r="D63" s="47" t="s">
        <v>68</v>
      </c>
      <c r="E63" s="48"/>
      <c r="F63" s="46"/>
      <c r="G63" s="90">
        <v>720.45</v>
      </c>
      <c r="H63" s="59"/>
      <c r="I63" s="194">
        <f t="shared" ca="1" si="0"/>
        <v>-524409.05582904245</v>
      </c>
      <c r="J63" s="41"/>
    </row>
    <row r="64" spans="1:10" s="54" customFormat="1" ht="12.75" customHeight="1" x14ac:dyDescent="0.2">
      <c r="A64" s="192">
        <v>43451</v>
      </c>
      <c r="B64" s="193"/>
      <c r="C64" s="46" t="s">
        <v>1580</v>
      </c>
      <c r="D64" s="47" t="s">
        <v>68</v>
      </c>
      <c r="E64" s="68"/>
      <c r="F64" s="46"/>
      <c r="G64" s="90">
        <v>1052.5999999999999</v>
      </c>
      <c r="H64" s="59"/>
      <c r="I64" s="194">
        <f t="shared" ca="1" si="0"/>
        <v>-525461.65582904243</v>
      </c>
      <c r="J64" s="41"/>
    </row>
    <row r="65" spans="1:10" s="54" customFormat="1" ht="12.75" customHeight="1" x14ac:dyDescent="0.2">
      <c r="A65" s="192">
        <v>43451</v>
      </c>
      <c r="B65" s="193"/>
      <c r="C65" s="46" t="s">
        <v>1581</v>
      </c>
      <c r="D65" s="47" t="s">
        <v>68</v>
      </c>
      <c r="E65" s="68"/>
      <c r="F65" s="46"/>
      <c r="G65" s="90">
        <v>11.85</v>
      </c>
      <c r="H65" s="59"/>
      <c r="I65" s="194">
        <f t="shared" ca="1" si="0"/>
        <v>-525473.50582904241</v>
      </c>
      <c r="J65" s="41"/>
    </row>
    <row r="66" spans="1:10" s="54" customFormat="1" ht="12.75" customHeight="1" x14ac:dyDescent="0.2">
      <c r="A66" s="192">
        <v>43451</v>
      </c>
      <c r="B66" s="193"/>
      <c r="C66" s="46" t="s">
        <v>1582</v>
      </c>
      <c r="D66" s="47" t="s">
        <v>189</v>
      </c>
      <c r="E66" s="48"/>
      <c r="F66" s="46"/>
      <c r="G66" s="90">
        <v>1354.65</v>
      </c>
      <c r="H66" s="59"/>
      <c r="I66" s="194">
        <f t="shared" ca="1" si="0"/>
        <v>-526828.15582904243</v>
      </c>
      <c r="J66" s="41"/>
    </row>
    <row r="67" spans="1:10" s="54" customFormat="1" ht="12.75" customHeight="1" x14ac:dyDescent="0.2">
      <c r="A67" s="192">
        <v>43451</v>
      </c>
      <c r="B67" s="45"/>
      <c r="C67" s="46" t="s">
        <v>1583</v>
      </c>
      <c r="D67" s="47" t="s">
        <v>152</v>
      </c>
      <c r="E67" s="48"/>
      <c r="F67" s="46"/>
      <c r="G67" s="90">
        <v>31.65</v>
      </c>
      <c r="H67" s="59"/>
      <c r="I67" s="194">
        <f t="shared" ca="1" si="0"/>
        <v>-526859.80582904245</v>
      </c>
      <c r="J67" s="41"/>
    </row>
    <row r="68" spans="1:10" s="54" customFormat="1" ht="12.75" customHeight="1" x14ac:dyDescent="0.2">
      <c r="A68" s="192">
        <v>43451</v>
      </c>
      <c r="B68" s="45"/>
      <c r="C68" s="46" t="s">
        <v>1584</v>
      </c>
      <c r="D68" s="47" t="s">
        <v>205</v>
      </c>
      <c r="E68" s="48"/>
      <c r="F68" s="46"/>
      <c r="G68" s="90">
        <v>8569.7199999999993</v>
      </c>
      <c r="H68" s="59"/>
      <c r="I68" s="194">
        <f t="shared" ca="1" si="0"/>
        <v>-535429.52582904242</v>
      </c>
      <c r="J68" s="41"/>
    </row>
    <row r="69" spans="1:10" s="54" customFormat="1" ht="12.75" customHeight="1" x14ac:dyDescent="0.2">
      <c r="A69" s="192">
        <v>43452</v>
      </c>
      <c r="B69" s="193"/>
      <c r="C69" s="46" t="s">
        <v>1585</v>
      </c>
      <c r="D69" s="47" t="s">
        <v>251</v>
      </c>
      <c r="E69" s="68"/>
      <c r="F69" s="46"/>
      <c r="G69" s="90">
        <v>48100.5</v>
      </c>
      <c r="H69" s="59"/>
      <c r="I69" s="194">
        <f t="shared" ca="1" si="0"/>
        <v>-583530.02582904242</v>
      </c>
      <c r="J69" s="41"/>
    </row>
    <row r="70" spans="1:10" s="54" customFormat="1" ht="12.75" customHeight="1" x14ac:dyDescent="0.2">
      <c r="A70" s="192">
        <v>43452</v>
      </c>
      <c r="B70" s="201"/>
      <c r="C70" s="202" t="s">
        <v>126</v>
      </c>
      <c r="D70" s="203" t="s">
        <v>1586</v>
      </c>
      <c r="E70" s="204"/>
      <c r="F70" s="202"/>
      <c r="G70" s="224">
        <v>332.73</v>
      </c>
      <c r="H70" s="230"/>
      <c r="I70" s="194">
        <f t="shared" ca="1" si="0"/>
        <v>-583862.75582904241</v>
      </c>
      <c r="J70" s="208"/>
    </row>
    <row r="71" spans="1:10" s="54" customFormat="1" ht="12.75" customHeight="1" x14ac:dyDescent="0.2">
      <c r="A71" s="192">
        <v>43452</v>
      </c>
      <c r="B71" s="193"/>
      <c r="C71" s="46" t="s">
        <v>126</v>
      </c>
      <c r="D71" s="47" t="s">
        <v>1587</v>
      </c>
      <c r="E71" s="68"/>
      <c r="F71" s="46"/>
      <c r="G71" s="90">
        <v>20005.87</v>
      </c>
      <c r="H71" s="59"/>
      <c r="I71" s="194">
        <f t="shared" ca="1" si="0"/>
        <v>-603868.6258290424</v>
      </c>
      <c r="J71" s="41"/>
    </row>
    <row r="72" spans="1:10" s="54" customFormat="1" ht="12.75" customHeight="1" x14ac:dyDescent="0.2">
      <c r="A72" s="192">
        <v>43452</v>
      </c>
      <c r="B72" s="45"/>
      <c r="C72" s="46" t="s">
        <v>1588</v>
      </c>
      <c r="D72" s="47" t="s">
        <v>51</v>
      </c>
      <c r="E72" s="68"/>
      <c r="F72" s="46"/>
      <c r="G72" s="90">
        <v>19345.7</v>
      </c>
      <c r="H72" s="59"/>
      <c r="I72" s="50">
        <f ca="1">IF(AND(ISBLANK(G72),ISBLANK(H72)),"",OFFSET(I72,-1,0,1,1)+H72-G72)</f>
        <v>-623214.32582904235</v>
      </c>
      <c r="J72" s="41"/>
    </row>
    <row r="73" spans="1:10" s="54" customFormat="1" ht="12.75" customHeight="1" x14ac:dyDescent="0.2">
      <c r="A73" s="192">
        <v>43452</v>
      </c>
      <c r="B73" s="193"/>
      <c r="C73" s="46" t="s">
        <v>1589</v>
      </c>
      <c r="D73" s="47" t="s">
        <v>1470</v>
      </c>
      <c r="E73" s="68"/>
      <c r="F73" s="46"/>
      <c r="G73" s="90">
        <v>112348.02</v>
      </c>
      <c r="H73" s="59"/>
      <c r="I73" s="194">
        <f t="shared" ca="1" si="0"/>
        <v>-735562.34582904237</v>
      </c>
      <c r="J73" s="41"/>
    </row>
    <row r="74" spans="1:10" s="54" customFormat="1" ht="12.75" customHeight="1" x14ac:dyDescent="0.2">
      <c r="A74" s="56">
        <v>43452</v>
      </c>
      <c r="B74" s="193"/>
      <c r="C74" s="46" t="s">
        <v>1590</v>
      </c>
      <c r="D74" s="47" t="s">
        <v>73</v>
      </c>
      <c r="E74" s="68"/>
      <c r="F74" s="46"/>
      <c r="G74" s="90">
        <v>52925.8</v>
      </c>
      <c r="H74" s="59"/>
      <c r="I74" s="194">
        <f t="shared" ca="1" si="0"/>
        <v>-788488.14582904242</v>
      </c>
      <c r="J74" s="41"/>
    </row>
    <row r="75" spans="1:10" s="54" customFormat="1" ht="12.75" customHeight="1" x14ac:dyDescent="0.2">
      <c r="A75" s="56">
        <v>43452</v>
      </c>
      <c r="B75" s="193"/>
      <c r="C75" s="46" t="s">
        <v>1591</v>
      </c>
      <c r="D75" s="47" t="s">
        <v>306</v>
      </c>
      <c r="E75" s="48"/>
      <c r="F75" s="46"/>
      <c r="G75" s="90">
        <v>39000</v>
      </c>
      <c r="H75" s="59"/>
      <c r="I75" s="194">
        <f t="shared" ca="1" si="0"/>
        <v>-827488.14582904242</v>
      </c>
      <c r="J75" s="41"/>
    </row>
    <row r="76" spans="1:10" s="54" customFormat="1" ht="24" x14ac:dyDescent="0.2">
      <c r="A76" s="56">
        <v>43453</v>
      </c>
      <c r="B76" s="193"/>
      <c r="C76" s="46" t="s">
        <v>1592</v>
      </c>
      <c r="D76" s="47" t="s">
        <v>1593</v>
      </c>
      <c r="E76" s="48"/>
      <c r="F76" s="46"/>
      <c r="G76" s="90">
        <v>1000</v>
      </c>
      <c r="H76" s="59"/>
      <c r="I76" s="194">
        <f t="shared" ca="1" si="0"/>
        <v>-828488.14582904242</v>
      </c>
      <c r="J76" s="41"/>
    </row>
    <row r="77" spans="1:10" s="54" customFormat="1" ht="12.75" customHeight="1" x14ac:dyDescent="0.2">
      <c r="A77" s="56">
        <v>43453</v>
      </c>
      <c r="B77" s="193"/>
      <c r="C77" s="46" t="s">
        <v>157</v>
      </c>
      <c r="D77" s="47" t="s">
        <v>1594</v>
      </c>
      <c r="E77" s="68"/>
      <c r="F77" s="46"/>
      <c r="G77" s="90">
        <v>42420</v>
      </c>
      <c r="H77" s="48"/>
      <c r="I77" s="194">
        <f t="shared" ca="1" si="0"/>
        <v>-870908.14582904242</v>
      </c>
      <c r="J77" s="41"/>
    </row>
    <row r="78" spans="1:10" s="54" customFormat="1" ht="12.75" customHeight="1" x14ac:dyDescent="0.2">
      <c r="A78" s="56">
        <v>43453</v>
      </c>
      <c r="B78" s="193"/>
      <c r="C78" s="46" t="s">
        <v>1595</v>
      </c>
      <c r="D78" s="47" t="s">
        <v>143</v>
      </c>
      <c r="E78" s="48"/>
      <c r="F78" s="46"/>
      <c r="G78" s="90">
        <v>597.85</v>
      </c>
      <c r="H78" s="48"/>
      <c r="I78" s="194">
        <f t="shared" ca="1" si="0"/>
        <v>-871505.9958290424</v>
      </c>
      <c r="J78" s="41"/>
    </row>
    <row r="79" spans="1:10" s="54" customFormat="1" ht="12.75" customHeight="1" x14ac:dyDescent="0.2">
      <c r="A79" s="56">
        <v>43453</v>
      </c>
      <c r="B79" s="193"/>
      <c r="C79" s="46" t="s">
        <v>1596</v>
      </c>
      <c r="D79" s="47" t="s">
        <v>1597</v>
      </c>
      <c r="E79" s="48"/>
      <c r="F79" s="46"/>
      <c r="G79" s="90">
        <v>2750</v>
      </c>
      <c r="H79" s="48"/>
      <c r="I79" s="194">
        <f t="shared" ca="1" si="0"/>
        <v>-874255.9958290424</v>
      </c>
      <c r="J79" s="41"/>
    </row>
    <row r="80" spans="1:10" s="54" customFormat="1" ht="12.75" customHeight="1" x14ac:dyDescent="0.2">
      <c r="A80" s="56">
        <v>43453</v>
      </c>
      <c r="B80" s="193"/>
      <c r="C80" s="46" t="s">
        <v>1598</v>
      </c>
      <c r="D80" s="47" t="s">
        <v>562</v>
      </c>
      <c r="E80" s="48"/>
      <c r="F80" s="46"/>
      <c r="G80" s="90">
        <v>3683.22</v>
      </c>
      <c r="H80" s="48"/>
      <c r="I80" s="194">
        <f t="shared" ca="1" si="0"/>
        <v>-877939.21582904237</v>
      </c>
      <c r="J80" s="41"/>
    </row>
    <row r="81" spans="1:10" s="54" customFormat="1" ht="12.75" customHeight="1" x14ac:dyDescent="0.2">
      <c r="A81" s="56">
        <v>43438</v>
      </c>
      <c r="B81" s="193"/>
      <c r="C81" s="46" t="s">
        <v>126</v>
      </c>
      <c r="D81" s="47" t="s">
        <v>344</v>
      </c>
      <c r="E81" s="48"/>
      <c r="F81" s="46"/>
      <c r="G81" s="90">
        <v>28592.62</v>
      </c>
      <c r="H81" s="48"/>
      <c r="I81" s="194">
        <f t="shared" ca="1" si="0"/>
        <v>-906531.83582904236</v>
      </c>
      <c r="J81" s="41"/>
    </row>
    <row r="82" spans="1:10" s="54" customFormat="1" ht="12.75" customHeight="1" x14ac:dyDescent="0.2">
      <c r="A82" s="56">
        <v>43438</v>
      </c>
      <c r="B82" s="193"/>
      <c r="C82" s="46" t="s">
        <v>126</v>
      </c>
      <c r="D82" s="47" t="s">
        <v>1599</v>
      </c>
      <c r="E82" s="48"/>
      <c r="F82" s="46"/>
      <c r="G82" s="90">
        <v>6434.94</v>
      </c>
      <c r="H82" s="48"/>
      <c r="I82" s="194">
        <f t="shared" ca="1" si="0"/>
        <v>-912966.77582904231</v>
      </c>
      <c r="J82" s="41"/>
    </row>
    <row r="83" spans="1:10" s="54" customFormat="1" ht="12.75" customHeight="1" x14ac:dyDescent="0.2">
      <c r="A83" s="56">
        <v>43438</v>
      </c>
      <c r="B83" s="193"/>
      <c r="C83" s="154" t="s">
        <v>126</v>
      </c>
      <c r="D83" s="47" t="s">
        <v>1600</v>
      </c>
      <c r="E83" s="48"/>
      <c r="F83" s="46"/>
      <c r="G83" s="90">
        <v>35911.370000000003</v>
      </c>
      <c r="H83" s="48"/>
      <c r="I83" s="194">
        <f t="shared" ca="1" si="0"/>
        <v>-948878.1458290423</v>
      </c>
      <c r="J83" s="41"/>
    </row>
    <row r="84" spans="1:10" s="54" customFormat="1" ht="12.75" customHeight="1" x14ac:dyDescent="0.2">
      <c r="A84" s="56">
        <v>43453</v>
      </c>
      <c r="B84" s="193"/>
      <c r="C84" s="46" t="s">
        <v>37</v>
      </c>
      <c r="D84" s="158" t="s">
        <v>26</v>
      </c>
      <c r="E84" s="48"/>
      <c r="F84" s="46"/>
      <c r="G84" s="59"/>
      <c r="H84" s="93">
        <v>1500000</v>
      </c>
      <c r="I84" s="194">
        <f t="shared" ca="1" si="0"/>
        <v>551121.8541709577</v>
      </c>
      <c r="J84" s="41"/>
    </row>
    <row r="85" spans="1:10" s="54" customFormat="1" ht="12.75" customHeight="1" x14ac:dyDescent="0.2">
      <c r="A85" s="56">
        <v>43454</v>
      </c>
      <c r="B85" s="193"/>
      <c r="C85" s="46" t="s">
        <v>126</v>
      </c>
      <c r="D85" s="158" t="s">
        <v>1606</v>
      </c>
      <c r="E85" s="48"/>
      <c r="F85" s="46"/>
      <c r="G85" s="90">
        <v>108300.08</v>
      </c>
      <c r="H85" s="49"/>
      <c r="I85" s="194">
        <f t="shared" ca="1" si="0"/>
        <v>442821.77417095768</v>
      </c>
      <c r="J85" s="41"/>
    </row>
    <row r="86" spans="1:10" s="54" customFormat="1" ht="12.75" customHeight="1" x14ac:dyDescent="0.2">
      <c r="A86" s="56">
        <v>43454</v>
      </c>
      <c r="B86" s="193"/>
      <c r="C86" s="46" t="s">
        <v>126</v>
      </c>
      <c r="D86" s="158" t="s">
        <v>1607</v>
      </c>
      <c r="E86" s="48"/>
      <c r="F86" s="46"/>
      <c r="G86" s="90">
        <v>74963.850000000006</v>
      </c>
      <c r="H86" s="49"/>
      <c r="I86" s="194">
        <f t="shared" ca="1" si="0"/>
        <v>367857.92417095765</v>
      </c>
      <c r="J86" s="41"/>
    </row>
    <row r="87" spans="1:10" s="54" customFormat="1" ht="12.75" customHeight="1" x14ac:dyDescent="0.2">
      <c r="A87" s="56">
        <v>43465</v>
      </c>
      <c r="B87" s="193"/>
      <c r="C87" s="46" t="s">
        <v>1608</v>
      </c>
      <c r="D87" s="47" t="s">
        <v>135</v>
      </c>
      <c r="E87" s="48"/>
      <c r="F87" s="46"/>
      <c r="G87" s="90">
        <v>78081.070000000007</v>
      </c>
      <c r="H87" s="49"/>
      <c r="I87" s="194">
        <f t="shared" ca="1" si="0"/>
        <v>289776.85417095764</v>
      </c>
      <c r="J87" s="41"/>
    </row>
    <row r="88" spans="1:10" s="54" customFormat="1" ht="12.75" customHeight="1" x14ac:dyDescent="0.2">
      <c r="A88" s="56">
        <v>43465</v>
      </c>
      <c r="B88" s="193"/>
      <c r="C88" s="46" t="s">
        <v>1609</v>
      </c>
      <c r="D88" s="158" t="s">
        <v>136</v>
      </c>
      <c r="E88" s="48"/>
      <c r="F88" s="46"/>
      <c r="G88" s="90">
        <v>20449</v>
      </c>
      <c r="H88" s="49"/>
      <c r="I88" s="194">
        <f t="shared" ca="1" si="0"/>
        <v>269327.85417095764</v>
      </c>
      <c r="J88" s="41"/>
    </row>
    <row r="89" spans="1:10" s="54" customFormat="1" ht="12.75" customHeight="1" x14ac:dyDescent="0.2">
      <c r="A89" s="56">
        <v>43465</v>
      </c>
      <c r="B89" s="193"/>
      <c r="C89" s="46" t="s">
        <v>1610</v>
      </c>
      <c r="D89" s="47" t="s">
        <v>137</v>
      </c>
      <c r="E89" s="48"/>
      <c r="F89" s="46"/>
      <c r="G89" s="90">
        <v>1410.6</v>
      </c>
      <c r="H89" s="49"/>
      <c r="I89" s="194">
        <f t="shared" ca="1" si="0"/>
        <v>267917.25417095766</v>
      </c>
      <c r="J89" s="41"/>
    </row>
    <row r="90" spans="1:10" s="54" customFormat="1" ht="12.75" customHeight="1" x14ac:dyDescent="0.2">
      <c r="A90" s="56">
        <v>43465</v>
      </c>
      <c r="B90" s="193"/>
      <c r="C90" s="46" t="s">
        <v>1611</v>
      </c>
      <c r="D90" s="47" t="s">
        <v>137</v>
      </c>
      <c r="E90" s="48"/>
      <c r="F90" s="46"/>
      <c r="G90" s="90">
        <v>238.6</v>
      </c>
      <c r="H90" s="49"/>
      <c r="I90" s="194">
        <f t="shared" ca="1" si="0"/>
        <v>267678.65417095768</v>
      </c>
      <c r="J90" s="41"/>
    </row>
    <row r="91" spans="1:10" s="54" customFormat="1" ht="12.75" customHeight="1" x14ac:dyDescent="0.2">
      <c r="A91" s="56">
        <v>43465</v>
      </c>
      <c r="B91" s="193"/>
      <c r="C91" s="46" t="s">
        <v>1612</v>
      </c>
      <c r="D91" s="158" t="s">
        <v>32</v>
      </c>
      <c r="E91" s="48"/>
      <c r="F91" s="46"/>
      <c r="G91" s="90">
        <v>4498.95</v>
      </c>
      <c r="H91" s="49"/>
      <c r="I91" s="194">
        <f t="shared" ca="1" si="0"/>
        <v>263179.70417095767</v>
      </c>
      <c r="J91" s="41"/>
    </row>
    <row r="92" spans="1:10" s="54" customFormat="1" ht="12.75" customHeight="1" x14ac:dyDescent="0.2">
      <c r="A92" s="56">
        <v>43460</v>
      </c>
      <c r="B92" s="45"/>
      <c r="C92" s="46" t="s">
        <v>1613</v>
      </c>
      <c r="D92" s="158" t="s">
        <v>823</v>
      </c>
      <c r="E92" s="48"/>
      <c r="F92" s="46"/>
      <c r="G92" s="90">
        <v>450</v>
      </c>
      <c r="H92" s="49"/>
      <c r="I92" s="194">
        <f t="shared" ca="1" si="0"/>
        <v>262729.70417095767</v>
      </c>
      <c r="J92" s="41"/>
    </row>
    <row r="93" spans="1:10" s="54" customFormat="1" ht="12.75" customHeight="1" x14ac:dyDescent="0.2">
      <c r="A93" s="56">
        <v>43460</v>
      </c>
      <c r="B93" s="45"/>
      <c r="C93" s="46" t="s">
        <v>1614</v>
      </c>
      <c r="D93" s="158" t="s">
        <v>1615</v>
      </c>
      <c r="E93" s="48"/>
      <c r="F93" s="46"/>
      <c r="G93" s="90">
        <v>4240</v>
      </c>
      <c r="H93" s="49"/>
      <c r="I93" s="194">
        <f t="shared" ref="I93:I164" ca="1" si="1">IF(AND(ISBLANK(G93),ISBLANK(H93))," - ",OFFSET(I93,-1,0,1,1)+H93-G93)</f>
        <v>258489.70417095767</v>
      </c>
      <c r="J93" s="41"/>
    </row>
    <row r="94" spans="1:10" s="54" customFormat="1" ht="12.75" customHeight="1" x14ac:dyDescent="0.2">
      <c r="A94" s="56">
        <v>43460</v>
      </c>
      <c r="B94" s="45"/>
      <c r="C94" s="46" t="s">
        <v>1616</v>
      </c>
      <c r="D94" s="158" t="s">
        <v>62</v>
      </c>
      <c r="E94" s="48"/>
      <c r="F94" s="46"/>
      <c r="G94" s="90">
        <v>636</v>
      </c>
      <c r="H94" s="49"/>
      <c r="I94" s="194">
        <f t="shared" ca="1" si="1"/>
        <v>257853.70417095767</v>
      </c>
      <c r="J94" s="41"/>
    </row>
    <row r="95" spans="1:10" s="54" customFormat="1" ht="12.75" customHeight="1" x14ac:dyDescent="0.2">
      <c r="A95" s="56">
        <v>43460</v>
      </c>
      <c r="B95" s="45"/>
      <c r="C95" s="46" t="s">
        <v>1617</v>
      </c>
      <c r="D95" s="158" t="s">
        <v>45</v>
      </c>
      <c r="E95" s="48"/>
      <c r="F95" s="46"/>
      <c r="G95" s="90">
        <v>8750</v>
      </c>
      <c r="H95" s="49"/>
      <c r="I95" s="194">
        <f t="shared" ca="1" si="1"/>
        <v>249103.70417095767</v>
      </c>
      <c r="J95" s="41"/>
    </row>
    <row r="96" spans="1:10" s="54" customFormat="1" ht="12.75" customHeight="1" x14ac:dyDescent="0.2">
      <c r="A96" s="56">
        <v>43460</v>
      </c>
      <c r="B96" s="45"/>
      <c r="C96" s="46" t="s">
        <v>1618</v>
      </c>
      <c r="D96" s="158" t="s">
        <v>44</v>
      </c>
      <c r="E96" s="48"/>
      <c r="F96" s="46"/>
      <c r="G96" s="90">
        <v>70</v>
      </c>
      <c r="H96" s="49"/>
      <c r="I96" s="194">
        <f t="shared" ca="1" si="1"/>
        <v>249033.70417095767</v>
      </c>
      <c r="J96" s="41"/>
    </row>
    <row r="97" spans="1:10" s="54" customFormat="1" ht="12.75" customHeight="1" x14ac:dyDescent="0.2">
      <c r="A97" s="56">
        <v>43460</v>
      </c>
      <c r="B97" s="45"/>
      <c r="C97" s="46" t="s">
        <v>1619</v>
      </c>
      <c r="D97" s="158" t="s">
        <v>269</v>
      </c>
      <c r="E97" s="48"/>
      <c r="F97" s="46"/>
      <c r="G97" s="90">
        <v>127.35</v>
      </c>
      <c r="H97" s="49"/>
      <c r="I97" s="194">
        <f t="shared" ca="1" si="1"/>
        <v>248906.35417095767</v>
      </c>
      <c r="J97" s="41"/>
    </row>
    <row r="98" spans="1:10" s="54" customFormat="1" ht="12.75" customHeight="1" x14ac:dyDescent="0.2">
      <c r="A98" s="56">
        <v>43460</v>
      </c>
      <c r="B98" s="45"/>
      <c r="C98" s="46" t="s">
        <v>1620</v>
      </c>
      <c r="D98" s="158" t="s">
        <v>1621</v>
      </c>
      <c r="E98" s="48"/>
      <c r="F98" s="46"/>
      <c r="G98" s="90">
        <v>9439</v>
      </c>
      <c r="H98" s="49"/>
      <c r="I98" s="194">
        <f t="shared" ca="1" si="1"/>
        <v>239467.35417095767</v>
      </c>
      <c r="J98" s="41"/>
    </row>
    <row r="99" spans="1:10" s="54" customFormat="1" ht="12.75" customHeight="1" x14ac:dyDescent="0.2">
      <c r="A99" s="56">
        <v>43460</v>
      </c>
      <c r="B99" s="45"/>
      <c r="C99" s="46" t="s">
        <v>1622</v>
      </c>
      <c r="D99" s="158" t="s">
        <v>146</v>
      </c>
      <c r="E99" s="48"/>
      <c r="F99" s="46"/>
      <c r="G99" s="90">
        <v>270</v>
      </c>
      <c r="H99" s="49"/>
      <c r="I99" s="194">
        <f t="shared" ca="1" si="1"/>
        <v>239197.35417095767</v>
      </c>
      <c r="J99" s="41"/>
    </row>
    <row r="100" spans="1:10" s="54" customFormat="1" ht="12.75" customHeight="1" x14ac:dyDescent="0.2">
      <c r="A100" s="56">
        <v>43460</v>
      </c>
      <c r="B100" s="45"/>
      <c r="C100" s="46" t="s">
        <v>1623</v>
      </c>
      <c r="D100" s="158" t="s">
        <v>60</v>
      </c>
      <c r="E100" s="48"/>
      <c r="F100" s="46"/>
      <c r="G100" s="90">
        <v>1000</v>
      </c>
      <c r="H100" s="49"/>
      <c r="I100" s="194">
        <f t="shared" ca="1" si="1"/>
        <v>238197.35417095767</v>
      </c>
      <c r="J100" s="41"/>
    </row>
    <row r="101" spans="1:10" s="54" customFormat="1" ht="12.75" customHeight="1" x14ac:dyDescent="0.2">
      <c r="A101" s="56">
        <v>43460</v>
      </c>
      <c r="B101" s="45"/>
      <c r="C101" s="46" t="s">
        <v>1624</v>
      </c>
      <c r="D101" s="158" t="s">
        <v>57</v>
      </c>
      <c r="E101" s="48"/>
      <c r="F101" s="46"/>
      <c r="G101" s="90">
        <v>3889</v>
      </c>
      <c r="H101" s="49"/>
      <c r="I101" s="194">
        <f t="shared" ca="1" si="1"/>
        <v>234308.35417095767</v>
      </c>
      <c r="J101" s="41"/>
    </row>
    <row r="102" spans="1:10" s="54" customFormat="1" ht="12.75" customHeight="1" x14ac:dyDescent="0.2">
      <c r="A102" s="56">
        <v>43460</v>
      </c>
      <c r="B102" s="45"/>
      <c r="C102" s="46" t="s">
        <v>1625</v>
      </c>
      <c r="D102" s="158" t="s">
        <v>456</v>
      </c>
      <c r="E102" s="48"/>
      <c r="F102" s="46"/>
      <c r="G102" s="90">
        <v>540</v>
      </c>
      <c r="H102" s="49"/>
      <c r="I102" s="194">
        <f t="shared" ca="1" si="1"/>
        <v>233768.35417095767</v>
      </c>
      <c r="J102" s="41"/>
    </row>
    <row r="103" spans="1:10" s="54" customFormat="1" ht="12.75" customHeight="1" x14ac:dyDescent="0.2">
      <c r="A103" s="56">
        <v>43460</v>
      </c>
      <c r="B103" s="45"/>
      <c r="C103" s="46" t="s">
        <v>1626</v>
      </c>
      <c r="D103" s="158" t="s">
        <v>1627</v>
      </c>
      <c r="E103" s="48"/>
      <c r="F103" s="46"/>
      <c r="G103" s="90">
        <v>145</v>
      </c>
      <c r="H103" s="49"/>
      <c r="I103" s="194">
        <f t="shared" ca="1" si="1"/>
        <v>233623.35417095767</v>
      </c>
      <c r="J103" s="41"/>
    </row>
    <row r="104" spans="1:10" s="54" customFormat="1" ht="12.75" customHeight="1" x14ac:dyDescent="0.2">
      <c r="A104" s="56">
        <v>43460</v>
      </c>
      <c r="B104" s="45"/>
      <c r="C104" s="46" t="s">
        <v>1628</v>
      </c>
      <c r="D104" s="158" t="s">
        <v>1494</v>
      </c>
      <c r="E104" s="48"/>
      <c r="F104" s="46"/>
      <c r="G104" s="90">
        <v>6360</v>
      </c>
      <c r="H104" s="49"/>
      <c r="I104" s="194">
        <f t="shared" ca="1" si="1"/>
        <v>227263.35417095767</v>
      </c>
      <c r="J104" s="41"/>
    </row>
    <row r="105" spans="1:10" s="54" customFormat="1" ht="12.75" customHeight="1" x14ac:dyDescent="0.2">
      <c r="A105" s="56">
        <v>43460</v>
      </c>
      <c r="B105" s="45"/>
      <c r="C105" s="46" t="s">
        <v>1629</v>
      </c>
      <c r="D105" s="158" t="s">
        <v>1630</v>
      </c>
      <c r="E105" s="48"/>
      <c r="F105" s="46"/>
      <c r="G105" s="90">
        <v>300</v>
      </c>
      <c r="H105" s="49"/>
      <c r="I105" s="194">
        <f t="shared" ca="1" si="1"/>
        <v>226963.35417095767</v>
      </c>
      <c r="J105" s="41"/>
    </row>
    <row r="106" spans="1:10" s="54" customFormat="1" ht="12.75" customHeight="1" x14ac:dyDescent="0.2">
      <c r="A106" s="56">
        <v>43460</v>
      </c>
      <c r="B106" s="45"/>
      <c r="C106" s="46" t="s">
        <v>1631</v>
      </c>
      <c r="D106" s="158" t="s">
        <v>64</v>
      </c>
      <c r="E106" s="48"/>
      <c r="F106" s="46"/>
      <c r="G106" s="90">
        <v>78</v>
      </c>
      <c r="H106" s="49"/>
      <c r="I106" s="194">
        <f t="shared" ca="1" si="1"/>
        <v>226885.35417095767</v>
      </c>
      <c r="J106" s="41"/>
    </row>
    <row r="107" spans="1:10" s="54" customFormat="1" ht="12.75" customHeight="1" x14ac:dyDescent="0.2">
      <c r="A107" s="56">
        <v>43460</v>
      </c>
      <c r="B107" s="45"/>
      <c r="C107" s="46" t="s">
        <v>1632</v>
      </c>
      <c r="D107" s="158" t="s">
        <v>228</v>
      </c>
      <c r="E107" s="48"/>
      <c r="F107" s="46"/>
      <c r="G107" s="90">
        <v>4000</v>
      </c>
      <c r="H107" s="49"/>
      <c r="I107" s="194">
        <f t="shared" ca="1" si="1"/>
        <v>222885.35417095767</v>
      </c>
      <c r="J107" s="41"/>
    </row>
    <row r="108" spans="1:10" s="54" customFormat="1" ht="12.75" customHeight="1" x14ac:dyDescent="0.2">
      <c r="A108" s="56">
        <v>43460</v>
      </c>
      <c r="B108" s="45"/>
      <c r="C108" s="46" t="s">
        <v>1633</v>
      </c>
      <c r="D108" s="158" t="s">
        <v>1634</v>
      </c>
      <c r="E108" s="48"/>
      <c r="F108" s="46"/>
      <c r="G108" s="90">
        <v>1551.85</v>
      </c>
      <c r="H108" s="49"/>
      <c r="I108" s="194">
        <f t="shared" ca="1" si="1"/>
        <v>221333.50417095766</v>
      </c>
      <c r="J108" s="41"/>
    </row>
    <row r="109" spans="1:10" s="54" customFormat="1" ht="12.75" customHeight="1" x14ac:dyDescent="0.2">
      <c r="A109" s="56">
        <v>43460</v>
      </c>
      <c r="B109" s="45"/>
      <c r="C109" s="46" t="s">
        <v>1635</v>
      </c>
      <c r="D109" s="158" t="s">
        <v>1503</v>
      </c>
      <c r="E109" s="48"/>
      <c r="F109" s="46"/>
      <c r="G109" s="90">
        <v>8009</v>
      </c>
      <c r="H109" s="49"/>
      <c r="I109" s="194">
        <f t="shared" ca="1" si="1"/>
        <v>213324.50417095766</v>
      </c>
      <c r="J109" s="41"/>
    </row>
    <row r="110" spans="1:10" s="54" customFormat="1" ht="12.75" customHeight="1" x14ac:dyDescent="0.2">
      <c r="A110" s="56">
        <v>43460</v>
      </c>
      <c r="B110" s="45"/>
      <c r="C110" s="46" t="s">
        <v>1636</v>
      </c>
      <c r="D110" s="158" t="s">
        <v>71</v>
      </c>
      <c r="E110" s="48"/>
      <c r="F110" s="46"/>
      <c r="G110" s="90">
        <v>130.25</v>
      </c>
      <c r="H110" s="49"/>
      <c r="I110" s="194">
        <f t="shared" ca="1" si="1"/>
        <v>213194.25417095766</v>
      </c>
      <c r="J110" s="41"/>
    </row>
    <row r="111" spans="1:10" s="54" customFormat="1" ht="12.75" customHeight="1" x14ac:dyDescent="0.2">
      <c r="A111" s="56">
        <v>43460</v>
      </c>
      <c r="B111" s="45"/>
      <c r="C111" s="46" t="s">
        <v>1637</v>
      </c>
      <c r="D111" s="158" t="s">
        <v>69</v>
      </c>
      <c r="E111" s="48"/>
      <c r="F111" s="46"/>
      <c r="G111" s="90">
        <v>360</v>
      </c>
      <c r="H111" s="49"/>
      <c r="I111" s="194">
        <f t="shared" ca="1" si="1"/>
        <v>212834.25417095766</v>
      </c>
      <c r="J111" s="41"/>
    </row>
    <row r="112" spans="1:10" s="54" customFormat="1" ht="12.75" customHeight="1" x14ac:dyDescent="0.2">
      <c r="A112" s="56">
        <v>43460</v>
      </c>
      <c r="B112" s="45"/>
      <c r="C112" s="46" t="s">
        <v>1638</v>
      </c>
      <c r="D112" s="158" t="s">
        <v>205</v>
      </c>
      <c r="E112" s="48"/>
      <c r="F112" s="46"/>
      <c r="G112" s="90">
        <v>2077.29</v>
      </c>
      <c r="H112" s="49"/>
      <c r="I112" s="194">
        <f t="shared" ca="1" si="1"/>
        <v>210756.96417095765</v>
      </c>
      <c r="J112" s="41"/>
    </row>
    <row r="113" spans="1:10" s="54" customFormat="1" ht="12.75" customHeight="1" x14ac:dyDescent="0.2">
      <c r="A113" s="56">
        <v>43460</v>
      </c>
      <c r="B113" s="45"/>
      <c r="C113" s="46" t="s">
        <v>1639</v>
      </c>
      <c r="D113" s="158" t="s">
        <v>122</v>
      </c>
      <c r="E113" s="48"/>
      <c r="F113" s="46"/>
      <c r="G113" s="90">
        <v>15000</v>
      </c>
      <c r="H113" s="49"/>
      <c r="I113" s="194">
        <f t="shared" ca="1" si="1"/>
        <v>195756.96417095765</v>
      </c>
      <c r="J113" s="41"/>
    </row>
    <row r="114" spans="1:10" s="54" customFormat="1" ht="12.75" customHeight="1" x14ac:dyDescent="0.2">
      <c r="A114" s="56">
        <v>43460</v>
      </c>
      <c r="B114" s="45"/>
      <c r="C114" s="46" t="s">
        <v>1640</v>
      </c>
      <c r="D114" s="158" t="s">
        <v>1641</v>
      </c>
      <c r="E114" s="48"/>
      <c r="F114" s="46"/>
      <c r="G114" s="90">
        <v>34000</v>
      </c>
      <c r="H114" s="49"/>
      <c r="I114" s="194">
        <f t="shared" ca="1" si="1"/>
        <v>161756.96417095765</v>
      </c>
      <c r="J114" s="41"/>
    </row>
    <row r="115" spans="1:10" s="54" customFormat="1" ht="12.75" customHeight="1" x14ac:dyDescent="0.2">
      <c r="A115" s="56">
        <v>43460</v>
      </c>
      <c r="B115" s="45"/>
      <c r="C115" s="46" t="s">
        <v>1642</v>
      </c>
      <c r="D115" s="158" t="s">
        <v>209</v>
      </c>
      <c r="E115" s="48"/>
      <c r="F115" s="46"/>
      <c r="G115" s="90">
        <v>163.19999999999999</v>
      </c>
      <c r="H115" s="49"/>
      <c r="I115" s="194">
        <f t="shared" ca="1" si="1"/>
        <v>161593.76417095764</v>
      </c>
      <c r="J115" s="41"/>
    </row>
    <row r="116" spans="1:10" s="54" customFormat="1" ht="12.75" customHeight="1" x14ac:dyDescent="0.2">
      <c r="A116" s="56">
        <v>43460</v>
      </c>
      <c r="B116" s="45"/>
      <c r="C116" s="46" t="s">
        <v>1643</v>
      </c>
      <c r="D116" s="158" t="s">
        <v>209</v>
      </c>
      <c r="E116" s="48"/>
      <c r="F116" s="46"/>
      <c r="G116" s="90">
        <v>515.45000000000005</v>
      </c>
      <c r="H116" s="49"/>
      <c r="I116" s="194">
        <f t="shared" ca="1" si="1"/>
        <v>161078.31417095763</v>
      </c>
      <c r="J116" s="41"/>
    </row>
    <row r="117" spans="1:10" s="54" customFormat="1" ht="12.75" customHeight="1" x14ac:dyDescent="0.2">
      <c r="A117" s="56">
        <v>43461</v>
      </c>
      <c r="B117" s="240"/>
      <c r="C117" s="241" t="s">
        <v>120</v>
      </c>
      <c r="D117" s="242" t="s">
        <v>1655</v>
      </c>
      <c r="E117" s="243"/>
      <c r="F117" s="241"/>
      <c r="G117" s="244"/>
      <c r="H117" s="246">
        <v>2000</v>
      </c>
      <c r="I117" s="194">
        <f t="shared" ca="1" si="1"/>
        <v>163078.31417095763</v>
      </c>
      <c r="J117" s="245"/>
    </row>
    <row r="118" spans="1:10" s="54" customFormat="1" ht="12.75" customHeight="1" x14ac:dyDescent="0.2">
      <c r="A118" s="56">
        <v>43461</v>
      </c>
      <c r="B118" s="45"/>
      <c r="C118" s="46" t="s">
        <v>37</v>
      </c>
      <c r="D118" s="158" t="s">
        <v>26</v>
      </c>
      <c r="E118" s="48"/>
      <c r="F118" s="46"/>
      <c r="G118" s="59"/>
      <c r="H118" s="93">
        <v>700000</v>
      </c>
      <c r="I118" s="194">
        <f t="shared" ca="1" si="1"/>
        <v>863078.31417095766</v>
      </c>
      <c r="J118" s="41"/>
    </row>
    <row r="119" spans="1:10" s="54" customFormat="1" ht="12.75" customHeight="1" x14ac:dyDescent="0.2">
      <c r="A119" s="56">
        <v>43461</v>
      </c>
      <c r="B119" s="193"/>
      <c r="C119" s="46" t="s">
        <v>126</v>
      </c>
      <c r="D119" s="47" t="s">
        <v>344</v>
      </c>
      <c r="E119" s="48"/>
      <c r="F119" s="46"/>
      <c r="G119" s="90">
        <v>95693.04</v>
      </c>
      <c r="H119" s="49"/>
      <c r="I119" s="194">
        <f t="shared" ca="1" si="1"/>
        <v>767385.27417095762</v>
      </c>
      <c r="J119" s="41"/>
    </row>
    <row r="120" spans="1:10" s="41" customFormat="1" ht="12.75" customHeight="1" x14ac:dyDescent="0.2">
      <c r="A120" s="189">
        <v>43461</v>
      </c>
      <c r="B120" s="192"/>
      <c r="C120" s="190" t="s">
        <v>126</v>
      </c>
      <c r="D120" s="191" t="s">
        <v>1644</v>
      </c>
      <c r="E120" s="48"/>
      <c r="F120" s="190"/>
      <c r="G120" s="90">
        <v>63334.5</v>
      </c>
      <c r="H120" s="49"/>
      <c r="I120" s="194">
        <f t="shared" ca="1" si="1"/>
        <v>704050.77417095762</v>
      </c>
    </row>
    <row r="121" spans="1:10" s="54" customFormat="1" ht="12.75" customHeight="1" x14ac:dyDescent="0.2">
      <c r="A121" s="56">
        <v>43461</v>
      </c>
      <c r="B121" s="193"/>
      <c r="C121" s="46" t="s">
        <v>126</v>
      </c>
      <c r="D121" s="47" t="s">
        <v>1644</v>
      </c>
      <c r="E121" s="48"/>
      <c r="F121" s="46"/>
      <c r="G121" s="90">
        <v>97096.9</v>
      </c>
      <c r="H121" s="49"/>
      <c r="I121" s="194">
        <f t="shared" ca="1" si="1"/>
        <v>606953.8741709576</v>
      </c>
      <c r="J121" s="41"/>
    </row>
    <row r="122" spans="1:10" s="54" customFormat="1" ht="12" x14ac:dyDescent="0.2">
      <c r="A122" s="189">
        <v>43465</v>
      </c>
      <c r="B122" s="193"/>
      <c r="C122" s="46" t="s">
        <v>1645</v>
      </c>
      <c r="D122" s="47" t="s">
        <v>568</v>
      </c>
      <c r="E122" s="48"/>
      <c r="F122" s="46"/>
      <c r="G122" s="90">
        <v>2500</v>
      </c>
      <c r="H122" s="49"/>
      <c r="I122" s="194">
        <f t="shared" ca="1" si="1"/>
        <v>604453.8741709576</v>
      </c>
      <c r="J122" s="41"/>
    </row>
    <row r="123" spans="1:10" s="54" customFormat="1" x14ac:dyDescent="0.2">
      <c r="A123" s="189">
        <v>43462</v>
      </c>
      <c r="B123" s="201"/>
      <c r="C123" s="202" t="s">
        <v>1646</v>
      </c>
      <c r="D123" s="203" t="s">
        <v>1647</v>
      </c>
      <c r="E123" s="204"/>
      <c r="F123" s="202"/>
      <c r="G123" s="224">
        <v>3465</v>
      </c>
      <c r="H123" s="205"/>
      <c r="I123" s="194">
        <f t="shared" ca="1" si="1"/>
        <v>600988.8741709576</v>
      </c>
      <c r="J123" s="208"/>
    </row>
    <row r="124" spans="1:10" s="54" customFormat="1" ht="12" x14ac:dyDescent="0.2">
      <c r="A124" s="56">
        <v>43462</v>
      </c>
      <c r="B124" s="193"/>
      <c r="C124" s="46" t="s">
        <v>1648</v>
      </c>
      <c r="D124" s="47" t="s">
        <v>144</v>
      </c>
      <c r="E124" s="48"/>
      <c r="F124" s="46"/>
      <c r="G124" s="90">
        <v>1334.39</v>
      </c>
      <c r="H124" s="49"/>
      <c r="I124" s="194">
        <f t="shared" ca="1" si="1"/>
        <v>599654.48417095758</v>
      </c>
      <c r="J124" s="41"/>
    </row>
    <row r="125" spans="1:10" s="54" customFormat="1" ht="12" x14ac:dyDescent="0.2">
      <c r="A125" s="56">
        <v>43462</v>
      </c>
      <c r="B125" s="193"/>
      <c r="C125" s="46" t="s">
        <v>1649</v>
      </c>
      <c r="D125" s="47" t="s">
        <v>1650</v>
      </c>
      <c r="E125" s="48"/>
      <c r="F125" s="46"/>
      <c r="G125" s="90">
        <v>50</v>
      </c>
      <c r="H125" s="59"/>
      <c r="I125" s="194">
        <f t="shared" ca="1" si="1"/>
        <v>599604.48417095758</v>
      </c>
      <c r="J125" s="41"/>
    </row>
    <row r="126" spans="1:10" s="54" customFormat="1" ht="12" x14ac:dyDescent="0.2">
      <c r="A126" s="56">
        <v>43462</v>
      </c>
      <c r="B126" s="193"/>
      <c r="C126" s="46" t="s">
        <v>1651</v>
      </c>
      <c r="D126" s="47" t="s">
        <v>53</v>
      </c>
      <c r="E126" s="48"/>
      <c r="F126" s="46"/>
      <c r="G126" s="90">
        <v>240.95</v>
      </c>
      <c r="H126" s="49"/>
      <c r="I126" s="194">
        <f t="shared" ca="1" si="1"/>
        <v>599363.53417095763</v>
      </c>
      <c r="J126" s="41"/>
    </row>
    <row r="127" spans="1:10" s="54" customFormat="1" ht="12" x14ac:dyDescent="0.2">
      <c r="A127" s="56">
        <v>43462</v>
      </c>
      <c r="B127" s="193"/>
      <c r="C127" s="46" t="s">
        <v>1652</v>
      </c>
      <c r="D127" s="47" t="s">
        <v>189</v>
      </c>
      <c r="E127" s="48"/>
      <c r="F127" s="46"/>
      <c r="G127" s="90">
        <v>725.81</v>
      </c>
      <c r="H127" s="49"/>
      <c r="I127" s="194">
        <f t="shared" ca="1" si="1"/>
        <v>598637.72417095758</v>
      </c>
      <c r="J127" s="41"/>
    </row>
    <row r="128" spans="1:10" s="54" customFormat="1" ht="12" x14ac:dyDescent="0.2">
      <c r="A128" s="56">
        <v>43462</v>
      </c>
      <c r="B128" s="193"/>
      <c r="C128" s="46" t="s">
        <v>1653</v>
      </c>
      <c r="D128" s="47" t="s">
        <v>229</v>
      </c>
      <c r="E128" s="48"/>
      <c r="F128" s="46"/>
      <c r="G128" s="90">
        <v>240</v>
      </c>
      <c r="H128" s="49"/>
      <c r="I128" s="194">
        <f t="shared" ca="1" si="1"/>
        <v>598397.72417095758</v>
      </c>
      <c r="J128" s="41"/>
    </row>
    <row r="129" spans="1:10" s="54" customFormat="1" ht="12" x14ac:dyDescent="0.2">
      <c r="A129" s="56">
        <v>43465</v>
      </c>
      <c r="B129" s="193"/>
      <c r="C129" s="46" t="s">
        <v>1654</v>
      </c>
      <c r="D129" s="47" t="s">
        <v>197</v>
      </c>
      <c r="E129" s="48"/>
      <c r="F129" s="46"/>
      <c r="G129" s="90">
        <v>850</v>
      </c>
      <c r="H129" s="49"/>
      <c r="I129" s="194">
        <f t="shared" ca="1" si="1"/>
        <v>597547.72417095758</v>
      </c>
      <c r="J129" s="41"/>
    </row>
    <row r="130" spans="1:10" s="54" customFormat="1" ht="12" x14ac:dyDescent="0.2">
      <c r="A130" s="56">
        <v>43462</v>
      </c>
      <c r="B130" s="193"/>
      <c r="C130" s="46" t="s">
        <v>1656</v>
      </c>
      <c r="D130" s="47" t="s">
        <v>146</v>
      </c>
      <c r="E130" s="48"/>
      <c r="F130" s="46"/>
      <c r="G130" s="90">
        <v>360</v>
      </c>
      <c r="H130" s="49"/>
      <c r="I130" s="194">
        <f t="shared" ca="1" si="1"/>
        <v>597187.72417095758</v>
      </c>
      <c r="J130" s="41"/>
    </row>
    <row r="131" spans="1:10" s="54" customFormat="1" ht="12" x14ac:dyDescent="0.2">
      <c r="A131" s="56">
        <v>43462</v>
      </c>
      <c r="B131" s="193"/>
      <c r="C131" s="46" t="s">
        <v>1657</v>
      </c>
      <c r="D131" s="47" t="s">
        <v>1560</v>
      </c>
      <c r="E131" s="48"/>
      <c r="F131" s="46"/>
      <c r="G131" s="90">
        <v>7941.47</v>
      </c>
      <c r="H131" s="49"/>
      <c r="I131" s="194">
        <f t="shared" ca="1" si="1"/>
        <v>589246.2541709576</v>
      </c>
      <c r="J131" s="41"/>
    </row>
    <row r="132" spans="1:10" s="54" customFormat="1" ht="12" x14ac:dyDescent="0.2">
      <c r="A132" s="56">
        <v>43462</v>
      </c>
      <c r="B132" s="193"/>
      <c r="C132" s="46" t="s">
        <v>1658</v>
      </c>
      <c r="D132" s="47" t="s">
        <v>60</v>
      </c>
      <c r="E132" s="48"/>
      <c r="F132" s="46"/>
      <c r="G132" s="90">
        <v>2800</v>
      </c>
      <c r="H132" s="49"/>
      <c r="I132" s="194">
        <f t="shared" ca="1" si="1"/>
        <v>586446.2541709576</v>
      </c>
      <c r="J132" s="41"/>
    </row>
    <row r="133" spans="1:10" s="54" customFormat="1" ht="12" x14ac:dyDescent="0.2">
      <c r="A133" s="56">
        <v>43462</v>
      </c>
      <c r="B133" s="193"/>
      <c r="C133" s="46" t="s">
        <v>1659</v>
      </c>
      <c r="D133" s="47" t="s">
        <v>63</v>
      </c>
      <c r="E133" s="48"/>
      <c r="F133" s="46"/>
      <c r="G133" s="90">
        <v>530</v>
      </c>
      <c r="H133" s="49"/>
      <c r="I133" s="194">
        <f t="shared" ca="1" si="1"/>
        <v>585916.2541709576</v>
      </c>
      <c r="J133" s="41"/>
    </row>
    <row r="134" spans="1:10" s="54" customFormat="1" ht="12" x14ac:dyDescent="0.2">
      <c r="A134" s="56">
        <v>43462</v>
      </c>
      <c r="B134" s="193"/>
      <c r="C134" s="46" t="s">
        <v>1660</v>
      </c>
      <c r="D134" s="47" t="s">
        <v>1503</v>
      </c>
      <c r="E134" s="48"/>
      <c r="F134" s="46"/>
      <c r="G134" s="90">
        <v>6130</v>
      </c>
      <c r="H134" s="49"/>
      <c r="I134" s="194">
        <f t="shared" ca="1" si="1"/>
        <v>579786.2541709576</v>
      </c>
      <c r="J134" s="41"/>
    </row>
    <row r="135" spans="1:10" s="54" customFormat="1" x14ac:dyDescent="0.2">
      <c r="A135" s="56">
        <v>43462</v>
      </c>
      <c r="B135" s="45"/>
      <c r="C135" s="46" t="s">
        <v>1660</v>
      </c>
      <c r="D135" s="47" t="s">
        <v>69</v>
      </c>
      <c r="E135" s="48"/>
      <c r="F135" s="46"/>
      <c r="G135" s="90">
        <v>90</v>
      </c>
      <c r="H135" s="49"/>
      <c r="I135" s="194">
        <f t="shared" ca="1" si="1"/>
        <v>579696.2541709576</v>
      </c>
      <c r="J135" s="41"/>
    </row>
    <row r="136" spans="1:10" s="54" customFormat="1" ht="12" x14ac:dyDescent="0.2">
      <c r="A136" s="56">
        <v>43462</v>
      </c>
      <c r="B136" s="193"/>
      <c r="C136" s="46" t="s">
        <v>1661</v>
      </c>
      <c r="D136" s="47" t="s">
        <v>34</v>
      </c>
      <c r="E136" s="48"/>
      <c r="F136" s="46"/>
      <c r="G136" s="90">
        <v>330</v>
      </c>
      <c r="H136" s="49"/>
      <c r="I136" s="194">
        <f t="shared" ca="1" si="1"/>
        <v>579366.2541709576</v>
      </c>
      <c r="J136" s="41"/>
    </row>
    <row r="137" spans="1:10" s="54" customFormat="1" ht="12" x14ac:dyDescent="0.2">
      <c r="A137" s="56"/>
      <c r="B137" s="193"/>
      <c r="C137" s="46"/>
      <c r="D137" s="47" t="s">
        <v>133</v>
      </c>
      <c r="E137" s="48"/>
      <c r="F137" s="46"/>
      <c r="G137" s="59">
        <v>19.399999999999999</v>
      </c>
      <c r="H137" s="49"/>
      <c r="I137" s="194">
        <f t="shared" ca="1" si="1"/>
        <v>579346.85417095758</v>
      </c>
      <c r="J137" s="41"/>
    </row>
    <row r="138" spans="1:10" s="54" customFormat="1" ht="12" x14ac:dyDescent="0.2">
      <c r="A138" s="56"/>
      <c r="B138" s="193"/>
      <c r="C138" s="46"/>
      <c r="D138" s="47"/>
      <c r="E138" s="48"/>
      <c r="F138" s="46"/>
      <c r="G138" s="59"/>
      <c r="H138" s="49"/>
      <c r="I138" s="194" t="str">
        <f t="shared" ca="1" si="1"/>
        <v xml:space="preserve"> - </v>
      </c>
      <c r="J138" s="41"/>
    </row>
    <row r="139" spans="1:10" s="54" customFormat="1" x14ac:dyDescent="0.2">
      <c r="A139" s="60"/>
      <c r="B139" s="45"/>
      <c r="C139" s="46"/>
      <c r="D139" s="47"/>
      <c r="E139" s="48"/>
      <c r="F139" s="46"/>
      <c r="G139" s="59"/>
      <c r="H139" s="49"/>
      <c r="I139" s="194" t="str">
        <f t="shared" ca="1" si="1"/>
        <v xml:space="preserve"> - </v>
      </c>
      <c r="J139" s="41"/>
    </row>
    <row r="140" spans="1:10" s="54" customFormat="1" x14ac:dyDescent="0.2">
      <c r="A140" s="60"/>
      <c r="B140" s="45"/>
      <c r="C140" s="46"/>
      <c r="D140" s="47"/>
      <c r="E140" s="48"/>
      <c r="F140" s="46"/>
      <c r="G140" s="59"/>
      <c r="H140" s="49"/>
      <c r="I140" s="194" t="str">
        <f t="shared" ca="1" si="1"/>
        <v xml:space="preserve"> - </v>
      </c>
      <c r="J140" s="41"/>
    </row>
    <row r="141" spans="1:10" s="54" customFormat="1" x14ac:dyDescent="0.2">
      <c r="A141" s="60"/>
      <c r="B141" s="45"/>
      <c r="C141" s="46"/>
      <c r="D141" s="47"/>
      <c r="E141" s="48"/>
      <c r="F141" s="46"/>
      <c r="G141" s="59"/>
      <c r="H141" s="49"/>
      <c r="I141" s="194" t="str">
        <f t="shared" ca="1" si="1"/>
        <v xml:space="preserve"> - </v>
      </c>
      <c r="J141" s="41"/>
    </row>
    <row r="142" spans="1:10" s="54" customFormat="1" x14ac:dyDescent="0.2">
      <c r="A142" s="60"/>
      <c r="B142" s="45"/>
      <c r="C142" s="46"/>
      <c r="D142" s="47"/>
      <c r="E142" s="48"/>
      <c r="F142" s="46"/>
      <c r="G142" s="59"/>
      <c r="H142" s="49"/>
      <c r="I142" s="194" t="str">
        <f t="shared" ca="1" si="1"/>
        <v xml:space="preserve"> - </v>
      </c>
      <c r="J142" s="41"/>
    </row>
    <row r="143" spans="1:10" s="54" customFormat="1" x14ac:dyDescent="0.2">
      <c r="A143" s="60"/>
      <c r="B143" s="45"/>
      <c r="C143" s="46"/>
      <c r="D143" s="47"/>
      <c r="E143" s="48"/>
      <c r="F143" s="46"/>
      <c r="G143" s="59"/>
      <c r="H143" s="49"/>
      <c r="I143" s="194" t="str">
        <f t="shared" ca="1" si="1"/>
        <v xml:space="preserve"> - </v>
      </c>
      <c r="J143" s="41"/>
    </row>
    <row r="144" spans="1:10" s="54" customFormat="1" x14ac:dyDescent="0.2">
      <c r="A144" s="60"/>
      <c r="B144" s="45"/>
      <c r="C144" s="46"/>
      <c r="D144" s="47"/>
      <c r="E144" s="48"/>
      <c r="F144" s="46"/>
      <c r="G144" s="49"/>
      <c r="H144" s="49"/>
      <c r="I144" s="194" t="str">
        <f t="shared" ca="1" si="1"/>
        <v xml:space="preserve"> - </v>
      </c>
      <c r="J144" s="41"/>
    </row>
    <row r="145" spans="1:10" s="54" customFormat="1" x14ac:dyDescent="0.2">
      <c r="A145" s="60"/>
      <c r="B145" s="45"/>
      <c r="C145" s="46"/>
      <c r="D145" s="47"/>
      <c r="E145" s="48"/>
      <c r="F145" s="46"/>
      <c r="G145" s="49"/>
      <c r="H145" s="49"/>
      <c r="I145" s="194" t="str">
        <f t="shared" ca="1" si="1"/>
        <v xml:space="preserve"> - </v>
      </c>
      <c r="J145" s="41"/>
    </row>
    <row r="146" spans="1:10" s="54" customFormat="1" ht="12" x14ac:dyDescent="0.2">
      <c r="A146" s="56"/>
      <c r="B146" s="193"/>
      <c r="C146" s="46"/>
      <c r="D146" s="47"/>
      <c r="E146" s="48"/>
      <c r="F146" s="46"/>
      <c r="G146" s="59"/>
      <c r="H146" s="49"/>
      <c r="I146" s="194" t="str">
        <f t="shared" ca="1" si="1"/>
        <v xml:space="preserve"> - </v>
      </c>
      <c r="J146" s="41"/>
    </row>
    <row r="147" spans="1:10" s="54" customFormat="1" x14ac:dyDescent="0.2">
      <c r="A147" s="56"/>
      <c r="B147" s="201"/>
      <c r="C147" s="202"/>
      <c r="D147" s="203"/>
      <c r="E147" s="204"/>
      <c r="F147" s="202"/>
      <c r="G147" s="230"/>
      <c r="H147" s="205"/>
      <c r="I147" s="194" t="str">
        <f t="shared" ca="1" si="1"/>
        <v xml:space="preserve"> - </v>
      </c>
      <c r="J147" s="208"/>
    </row>
    <row r="148" spans="1:10" s="54" customFormat="1" ht="12" x14ac:dyDescent="0.2">
      <c r="A148" s="56"/>
      <c r="B148" s="193"/>
      <c r="C148" s="46"/>
      <c r="D148" s="47"/>
      <c r="E148" s="48"/>
      <c r="F148" s="46"/>
      <c r="G148" s="59"/>
      <c r="H148" s="49"/>
      <c r="I148" s="194" t="str">
        <f t="shared" ca="1" si="1"/>
        <v xml:space="preserve"> - </v>
      </c>
      <c r="J148" s="41"/>
    </row>
    <row r="149" spans="1:10" s="54" customFormat="1" ht="12" x14ac:dyDescent="0.2">
      <c r="A149" s="56"/>
      <c r="B149" s="193"/>
      <c r="C149" s="46"/>
      <c r="D149" s="47"/>
      <c r="E149" s="48"/>
      <c r="F149" s="46"/>
      <c r="G149" s="59"/>
      <c r="H149" s="49"/>
      <c r="I149" s="194" t="str">
        <f t="shared" ca="1" si="1"/>
        <v xml:space="preserve"> - </v>
      </c>
      <c r="J149" s="41"/>
    </row>
    <row r="150" spans="1:10" s="54" customFormat="1" ht="12" x14ac:dyDescent="0.2">
      <c r="A150" s="56"/>
      <c r="B150" s="193"/>
      <c r="C150" s="46"/>
      <c r="D150" s="47"/>
      <c r="E150" s="48"/>
      <c r="F150" s="46"/>
      <c r="G150" s="59"/>
      <c r="H150" s="49"/>
      <c r="I150" s="194" t="str">
        <f t="shared" ca="1" si="1"/>
        <v xml:space="preserve"> - </v>
      </c>
      <c r="J150" s="41"/>
    </row>
    <row r="151" spans="1:10" s="54" customFormat="1" ht="12" x14ac:dyDescent="0.2">
      <c r="A151" s="56"/>
      <c r="B151" s="193"/>
      <c r="C151" s="46"/>
      <c r="D151" s="47"/>
      <c r="E151" s="48"/>
      <c r="F151" s="46"/>
      <c r="G151" s="59"/>
      <c r="H151" s="49"/>
      <c r="I151" s="194" t="str">
        <f t="shared" ca="1" si="1"/>
        <v xml:space="preserve"> - </v>
      </c>
      <c r="J151" s="41"/>
    </row>
    <row r="152" spans="1:10" s="54" customFormat="1" ht="12" x14ac:dyDescent="0.2">
      <c r="A152" s="56"/>
      <c r="B152" s="193"/>
      <c r="C152" s="46"/>
      <c r="D152" s="47"/>
      <c r="E152" s="48"/>
      <c r="F152" s="46"/>
      <c r="G152" s="59"/>
      <c r="H152" s="49"/>
      <c r="I152" s="194" t="str">
        <f t="shared" ca="1" si="1"/>
        <v xml:space="preserve"> - </v>
      </c>
      <c r="J152" s="41"/>
    </row>
    <row r="153" spans="1:10" s="54" customFormat="1" ht="12" x14ac:dyDescent="0.2">
      <c r="A153" s="56"/>
      <c r="B153" s="193"/>
      <c r="C153" s="46"/>
      <c r="D153" s="47"/>
      <c r="E153" s="48"/>
      <c r="F153" s="46"/>
      <c r="G153" s="59"/>
      <c r="H153" s="49"/>
      <c r="I153" s="194" t="str">
        <f t="shared" ca="1" si="1"/>
        <v xml:space="preserve"> - </v>
      </c>
      <c r="J153" s="41"/>
    </row>
    <row r="154" spans="1:10" s="54" customFormat="1" x14ac:dyDescent="0.2">
      <c r="A154" s="56"/>
      <c r="B154" s="201"/>
      <c r="C154" s="202"/>
      <c r="D154" s="203"/>
      <c r="E154" s="204"/>
      <c r="F154" s="202"/>
      <c r="G154" s="59"/>
      <c r="H154" s="205"/>
      <c r="I154" s="194" t="str">
        <f t="shared" ca="1" si="1"/>
        <v xml:space="preserve"> - </v>
      </c>
      <c r="J154" s="208"/>
    </row>
    <row r="155" spans="1:10" s="54" customFormat="1" ht="12" x14ac:dyDescent="0.2">
      <c r="A155" s="56"/>
      <c r="B155" s="193"/>
      <c r="C155" s="46"/>
      <c r="D155" s="47"/>
      <c r="E155" s="48"/>
      <c r="F155" s="46"/>
      <c r="G155" s="59"/>
      <c r="H155" s="49"/>
      <c r="I155" s="194" t="str">
        <f t="shared" ca="1" si="1"/>
        <v xml:space="preserve"> - </v>
      </c>
      <c r="J155" s="41"/>
    </row>
    <row r="156" spans="1:10" s="54" customFormat="1" ht="12" x14ac:dyDescent="0.2">
      <c r="A156" s="56"/>
      <c r="B156" s="193"/>
      <c r="C156" s="46"/>
      <c r="D156" s="47"/>
      <c r="E156" s="48"/>
      <c r="F156" s="46"/>
      <c r="G156" s="59"/>
      <c r="H156" s="49"/>
      <c r="I156" s="194" t="str">
        <f t="shared" ca="1" si="1"/>
        <v xml:space="preserve"> - </v>
      </c>
      <c r="J156" s="41"/>
    </row>
    <row r="157" spans="1:10" s="54" customFormat="1" ht="12" x14ac:dyDescent="0.2">
      <c r="A157" s="56"/>
      <c r="B157" s="193"/>
      <c r="C157" s="46"/>
      <c r="D157" s="47"/>
      <c r="E157" s="68"/>
      <c r="F157" s="46"/>
      <c r="G157" s="59"/>
      <c r="H157" s="49"/>
      <c r="I157" s="194" t="str">
        <f t="shared" ca="1" si="1"/>
        <v xml:space="preserve"> - </v>
      </c>
      <c r="J157" s="41"/>
    </row>
    <row r="158" spans="1:10" s="54" customFormat="1" ht="12" x14ac:dyDescent="0.2">
      <c r="A158" s="56"/>
      <c r="B158" s="193"/>
      <c r="C158" s="46"/>
      <c r="D158" s="47"/>
      <c r="E158" s="68"/>
      <c r="F158" s="46"/>
      <c r="G158" s="59"/>
      <c r="H158" s="49"/>
      <c r="I158" s="194" t="str">
        <f t="shared" ca="1" si="1"/>
        <v xml:space="preserve"> - </v>
      </c>
      <c r="J158" s="41"/>
    </row>
    <row r="159" spans="1:10" s="54" customFormat="1" ht="12" x14ac:dyDescent="0.2">
      <c r="A159" s="56"/>
      <c r="B159" s="193"/>
      <c r="C159" s="46"/>
      <c r="D159" s="47"/>
      <c r="E159" s="68"/>
      <c r="F159" s="46"/>
      <c r="G159" s="59"/>
      <c r="H159" s="49"/>
      <c r="I159" s="194" t="str">
        <f t="shared" ca="1" si="1"/>
        <v xml:space="preserve"> - </v>
      </c>
      <c r="J159" s="41"/>
    </row>
    <row r="160" spans="1:10" s="54" customFormat="1" ht="12" x14ac:dyDescent="0.2">
      <c r="A160" s="56"/>
      <c r="B160" s="193"/>
      <c r="C160" s="46"/>
      <c r="D160" s="47"/>
      <c r="E160" s="68"/>
      <c r="F160" s="46"/>
      <c r="G160" s="59"/>
      <c r="H160" s="49"/>
      <c r="I160" s="194" t="str">
        <f t="shared" ca="1" si="1"/>
        <v xml:space="preserve"> - </v>
      </c>
      <c r="J160" s="41"/>
    </row>
    <row r="161" spans="1:10" s="54" customFormat="1" ht="12" x14ac:dyDescent="0.2">
      <c r="A161" s="56"/>
      <c r="B161" s="193"/>
      <c r="C161" s="46"/>
      <c r="D161" s="47"/>
      <c r="E161" s="48"/>
      <c r="F161" s="46"/>
      <c r="G161" s="59"/>
      <c r="H161" s="49"/>
      <c r="I161" s="194" t="str">
        <f t="shared" ca="1" si="1"/>
        <v xml:space="preserve"> - </v>
      </c>
      <c r="J161" s="41"/>
    </row>
    <row r="162" spans="1:10" s="54" customFormat="1" ht="12" x14ac:dyDescent="0.2">
      <c r="A162" s="56"/>
      <c r="B162" s="193"/>
      <c r="C162" s="46"/>
      <c r="D162" s="47"/>
      <c r="E162" s="48"/>
      <c r="F162" s="46"/>
      <c r="G162" s="59"/>
      <c r="H162" s="49"/>
      <c r="I162" s="194" t="str">
        <f t="shared" ca="1" si="1"/>
        <v xml:space="preserve"> - </v>
      </c>
      <c r="J162" s="41"/>
    </row>
    <row r="163" spans="1:10" s="54" customFormat="1" ht="12.75" customHeight="1" x14ac:dyDescent="0.2">
      <c r="A163" s="56"/>
      <c r="B163" s="193"/>
      <c r="C163" s="46"/>
      <c r="D163" s="47"/>
      <c r="E163" s="48"/>
      <c r="F163" s="46"/>
      <c r="G163" s="59"/>
      <c r="H163" s="49"/>
      <c r="I163" s="194" t="str">
        <f t="shared" ca="1" si="1"/>
        <v xml:space="preserve"> - </v>
      </c>
      <c r="J163" s="41"/>
    </row>
    <row r="164" spans="1:10" s="54" customFormat="1" ht="12" x14ac:dyDescent="0.2">
      <c r="A164" s="56"/>
      <c r="B164" s="193"/>
      <c r="C164" s="46"/>
      <c r="D164" s="47"/>
      <c r="E164" s="48"/>
      <c r="F164" s="46"/>
      <c r="G164" s="59"/>
      <c r="H164" s="49"/>
      <c r="I164" s="194" t="str">
        <f t="shared" ca="1" si="1"/>
        <v xml:space="preserve"> - </v>
      </c>
      <c r="J164" s="41"/>
    </row>
    <row r="165" spans="1:10" s="54" customFormat="1" ht="15" customHeight="1" x14ac:dyDescent="0.2">
      <c r="A165" s="56"/>
      <c r="B165" s="193"/>
      <c r="C165" s="46"/>
      <c r="D165" s="47"/>
      <c r="E165" s="48"/>
      <c r="F165" s="46"/>
      <c r="G165" s="59"/>
      <c r="H165" s="49"/>
      <c r="I165" s="194" t="str">
        <f t="shared" ref="I165:I228" ca="1" si="2">IF(AND(ISBLANK(G165),ISBLANK(H165))," - ",OFFSET(I165,-1,0,1,1)+H165-G165)</f>
        <v xml:space="preserve"> - </v>
      </c>
      <c r="J165" s="41"/>
    </row>
    <row r="166" spans="1:10" s="54" customFormat="1" ht="12" x14ac:dyDescent="0.2">
      <c r="A166" s="56"/>
      <c r="B166" s="193"/>
      <c r="C166" s="46"/>
      <c r="D166" s="47"/>
      <c r="E166" s="48"/>
      <c r="F166" s="46"/>
      <c r="G166" s="59"/>
      <c r="H166" s="49"/>
      <c r="I166" s="194" t="str">
        <f t="shared" ca="1" si="2"/>
        <v xml:space="preserve"> - </v>
      </c>
      <c r="J166" s="41"/>
    </row>
    <row r="167" spans="1:10" s="54" customFormat="1" ht="12" x14ac:dyDescent="0.2">
      <c r="A167" s="56"/>
      <c r="B167" s="193"/>
      <c r="C167" s="46"/>
      <c r="D167" s="47"/>
      <c r="E167" s="48"/>
      <c r="F167" s="46"/>
      <c r="G167" s="59"/>
      <c r="H167" s="49"/>
      <c r="I167" s="194" t="str">
        <f t="shared" ca="1" si="2"/>
        <v xml:space="preserve"> - </v>
      </c>
      <c r="J167" s="41"/>
    </row>
    <row r="168" spans="1:10" s="54" customFormat="1" ht="12" x14ac:dyDescent="0.2">
      <c r="A168" s="56"/>
      <c r="B168" s="193"/>
      <c r="C168" s="154"/>
      <c r="D168" s="47"/>
      <c r="E168" s="48"/>
      <c r="F168" s="46"/>
      <c r="G168" s="59"/>
      <c r="H168" s="49"/>
      <c r="I168" s="194" t="str">
        <f t="shared" ca="1" si="2"/>
        <v xml:space="preserve"> - </v>
      </c>
      <c r="J168" s="41"/>
    </row>
    <row r="169" spans="1:10" s="54" customFormat="1" ht="12" x14ac:dyDescent="0.2">
      <c r="A169" s="56"/>
      <c r="B169" s="193"/>
      <c r="C169" s="154"/>
      <c r="D169" s="47"/>
      <c r="E169" s="48"/>
      <c r="F169" s="46"/>
      <c r="G169" s="49"/>
      <c r="H169" s="49"/>
      <c r="I169" s="194" t="str">
        <f t="shared" ca="1" si="2"/>
        <v xml:space="preserve"> - </v>
      </c>
      <c r="J169" s="41"/>
    </row>
    <row r="170" spans="1:10" s="54" customFormat="1" ht="12" x14ac:dyDescent="0.2">
      <c r="A170" s="56"/>
      <c r="B170" s="193"/>
      <c r="C170" s="154"/>
      <c r="D170" s="47"/>
      <c r="E170" s="48"/>
      <c r="F170" s="46"/>
      <c r="G170" s="59"/>
      <c r="H170" s="49"/>
      <c r="I170" s="194" t="str">
        <f t="shared" ca="1" si="2"/>
        <v xml:space="preserve"> - </v>
      </c>
      <c r="J170" s="41"/>
    </row>
    <row r="171" spans="1:10" s="54" customFormat="1" ht="12" x14ac:dyDescent="0.2">
      <c r="A171" s="56"/>
      <c r="B171" s="193"/>
      <c r="C171" s="154"/>
      <c r="D171" s="47"/>
      <c r="E171" s="48"/>
      <c r="F171" s="46"/>
      <c r="G171" s="59"/>
      <c r="H171" s="49"/>
      <c r="I171" s="194" t="str">
        <f t="shared" ca="1" si="2"/>
        <v xml:space="preserve"> - </v>
      </c>
      <c r="J171" s="41"/>
    </row>
    <row r="172" spans="1:10" s="54" customFormat="1" ht="12" x14ac:dyDescent="0.2">
      <c r="A172" s="56"/>
      <c r="B172" s="193"/>
      <c r="C172" s="154"/>
      <c r="D172" s="47"/>
      <c r="E172" s="48"/>
      <c r="F172" s="46"/>
      <c r="G172" s="59"/>
      <c r="H172" s="49"/>
      <c r="I172" s="194" t="str">
        <f t="shared" ca="1" si="2"/>
        <v xml:space="preserve"> - </v>
      </c>
      <c r="J172" s="41"/>
    </row>
    <row r="173" spans="1:10" s="54" customFormat="1" ht="12" x14ac:dyDescent="0.2">
      <c r="A173" s="56"/>
      <c r="B173" s="193"/>
      <c r="C173" s="46"/>
      <c r="D173" s="47"/>
      <c r="E173" s="48"/>
      <c r="F173" s="46"/>
      <c r="G173" s="59"/>
      <c r="H173" s="49"/>
      <c r="I173" s="194" t="str">
        <f t="shared" ca="1" si="2"/>
        <v xml:space="preserve"> - </v>
      </c>
      <c r="J173" s="41"/>
    </row>
    <row r="174" spans="1:10" s="54" customFormat="1" ht="12" x14ac:dyDescent="0.2">
      <c r="A174" s="56"/>
      <c r="B174" s="193"/>
      <c r="C174" s="46"/>
      <c r="D174" s="47"/>
      <c r="E174" s="48"/>
      <c r="F174" s="46"/>
      <c r="G174" s="59"/>
      <c r="H174" s="49"/>
      <c r="I174" s="194" t="str">
        <f t="shared" ca="1" si="2"/>
        <v xml:space="preserve"> - </v>
      </c>
      <c r="J174" s="41"/>
    </row>
    <row r="175" spans="1:10" s="54" customFormat="1" ht="12" x14ac:dyDescent="0.2">
      <c r="A175" s="56"/>
      <c r="B175" s="193"/>
      <c r="C175" s="46"/>
      <c r="D175" s="47"/>
      <c r="E175" s="48"/>
      <c r="F175" s="46"/>
      <c r="G175" s="59"/>
      <c r="H175" s="49"/>
      <c r="I175" s="194" t="str">
        <f t="shared" ca="1" si="2"/>
        <v xml:space="preserve"> - </v>
      </c>
      <c r="J175" s="41"/>
    </row>
    <row r="176" spans="1:10" s="54" customFormat="1" ht="12" x14ac:dyDescent="0.2">
      <c r="A176" s="56"/>
      <c r="B176" s="193"/>
      <c r="C176" s="46"/>
      <c r="D176" s="47"/>
      <c r="E176" s="48"/>
      <c r="F176" s="46"/>
      <c r="G176" s="59"/>
      <c r="H176" s="49"/>
      <c r="I176" s="194" t="str">
        <f t="shared" ca="1" si="2"/>
        <v xml:space="preserve"> - </v>
      </c>
      <c r="J176" s="41"/>
    </row>
    <row r="177" spans="1:10" s="54" customFormat="1" ht="12" x14ac:dyDescent="0.2">
      <c r="A177" s="56"/>
      <c r="B177" s="193"/>
      <c r="C177" s="46"/>
      <c r="D177" s="47"/>
      <c r="E177" s="48"/>
      <c r="F177" s="46"/>
      <c r="G177" s="59"/>
      <c r="H177" s="49"/>
      <c r="I177" s="194" t="str">
        <f t="shared" ca="1" si="2"/>
        <v xml:space="preserve"> - </v>
      </c>
      <c r="J177" s="41"/>
    </row>
    <row r="178" spans="1:10" s="54" customFormat="1" ht="12" x14ac:dyDescent="0.2">
      <c r="A178" s="56"/>
      <c r="B178" s="193"/>
      <c r="C178" s="46"/>
      <c r="D178" s="47"/>
      <c r="E178" s="48"/>
      <c r="F178" s="46"/>
      <c r="G178" s="59"/>
      <c r="H178" s="49"/>
      <c r="I178" s="194" t="str">
        <f t="shared" ca="1" si="2"/>
        <v xml:space="preserve"> - </v>
      </c>
      <c r="J178" s="41"/>
    </row>
    <row r="179" spans="1:10" s="54" customFormat="1" ht="12" x14ac:dyDescent="0.2">
      <c r="A179" s="56"/>
      <c r="B179" s="193"/>
      <c r="C179" s="46"/>
      <c r="D179" s="47"/>
      <c r="E179" s="48"/>
      <c r="F179" s="46"/>
      <c r="G179" s="59"/>
      <c r="H179" s="49"/>
      <c r="I179" s="194" t="str">
        <f t="shared" ca="1" si="2"/>
        <v xml:space="preserve"> - </v>
      </c>
      <c r="J179" s="41"/>
    </row>
    <row r="180" spans="1:10" s="54" customFormat="1" ht="12" x14ac:dyDescent="0.2">
      <c r="A180" s="56"/>
      <c r="B180" s="193"/>
      <c r="C180" s="46"/>
      <c r="D180" s="47"/>
      <c r="E180" s="48"/>
      <c r="F180" s="46"/>
      <c r="G180" s="59"/>
      <c r="H180" s="49"/>
      <c r="I180" s="194" t="str">
        <f t="shared" ca="1" si="2"/>
        <v xml:space="preserve"> - </v>
      </c>
      <c r="J180" s="41"/>
    </row>
    <row r="181" spans="1:10" s="54" customFormat="1" ht="12" x14ac:dyDescent="0.2">
      <c r="A181" s="56"/>
      <c r="B181" s="193"/>
      <c r="C181" s="46"/>
      <c r="D181" s="47"/>
      <c r="E181" s="48"/>
      <c r="F181" s="46"/>
      <c r="G181" s="59"/>
      <c r="H181" s="49"/>
      <c r="I181" s="194" t="str">
        <f t="shared" ca="1" si="2"/>
        <v xml:space="preserve"> - </v>
      </c>
      <c r="J181" s="41"/>
    </row>
    <row r="182" spans="1:10" s="54" customFormat="1" ht="12" x14ac:dyDescent="0.2">
      <c r="A182" s="56"/>
      <c r="B182" s="193"/>
      <c r="C182" s="46"/>
      <c r="D182" s="47"/>
      <c r="E182" s="48"/>
      <c r="F182" s="46"/>
      <c r="G182" s="59"/>
      <c r="H182" s="49"/>
      <c r="I182" s="194" t="str">
        <f t="shared" ca="1" si="2"/>
        <v xml:space="preserve"> - </v>
      </c>
      <c r="J182" s="41"/>
    </row>
    <row r="183" spans="1:10" s="54" customFormat="1" ht="12" x14ac:dyDescent="0.2">
      <c r="A183" s="56"/>
      <c r="B183" s="193"/>
      <c r="C183" s="46"/>
      <c r="D183" s="47"/>
      <c r="E183" s="48"/>
      <c r="F183" s="46"/>
      <c r="G183" s="59"/>
      <c r="H183" s="49"/>
      <c r="I183" s="194" t="str">
        <f t="shared" ca="1" si="2"/>
        <v xml:space="preserve"> - </v>
      </c>
      <c r="J183" s="41"/>
    </row>
    <row r="184" spans="1:10" s="54" customFormat="1" ht="12" x14ac:dyDescent="0.2">
      <c r="A184" s="56"/>
      <c r="B184" s="193"/>
      <c r="C184" s="46"/>
      <c r="D184" s="47"/>
      <c r="E184" s="48"/>
      <c r="F184" s="46"/>
      <c r="G184" s="59"/>
      <c r="H184" s="49"/>
      <c r="I184" s="194" t="str">
        <f t="shared" ca="1" si="2"/>
        <v xml:space="preserve"> - </v>
      </c>
      <c r="J184" s="41"/>
    </row>
    <row r="185" spans="1:10" s="54" customFormat="1" ht="12" x14ac:dyDescent="0.2">
      <c r="A185" s="56"/>
      <c r="B185" s="193"/>
      <c r="C185" s="46"/>
      <c r="D185" s="47"/>
      <c r="E185" s="48"/>
      <c r="F185" s="46"/>
      <c r="G185" s="59"/>
      <c r="H185" s="49"/>
      <c r="I185" s="194" t="str">
        <f t="shared" ca="1" si="2"/>
        <v xml:space="preserve"> - </v>
      </c>
      <c r="J185" s="41"/>
    </row>
    <row r="186" spans="1:10" s="54" customFormat="1" ht="12" x14ac:dyDescent="0.2">
      <c r="A186" s="56"/>
      <c r="B186" s="193"/>
      <c r="C186" s="46"/>
      <c r="D186" s="47"/>
      <c r="E186" s="48"/>
      <c r="F186" s="46"/>
      <c r="G186" s="59"/>
      <c r="H186" s="49"/>
      <c r="I186" s="194" t="str">
        <f t="shared" ca="1" si="2"/>
        <v xml:space="preserve"> - </v>
      </c>
      <c r="J186" s="41"/>
    </row>
    <row r="187" spans="1:10" s="54" customFormat="1" ht="12" x14ac:dyDescent="0.2">
      <c r="A187" s="56"/>
      <c r="B187" s="193"/>
      <c r="C187" s="46"/>
      <c r="D187" s="47"/>
      <c r="E187" s="48"/>
      <c r="F187" s="46"/>
      <c r="G187" s="59"/>
      <c r="H187" s="49"/>
      <c r="I187" s="194" t="str">
        <f t="shared" ca="1" si="2"/>
        <v xml:space="preserve"> - </v>
      </c>
      <c r="J187" s="41"/>
    </row>
    <row r="188" spans="1:10" s="54" customFormat="1" ht="12" x14ac:dyDescent="0.2">
      <c r="A188" s="56"/>
      <c r="B188" s="193"/>
      <c r="C188" s="46"/>
      <c r="D188" s="47"/>
      <c r="E188" s="48"/>
      <c r="F188" s="46"/>
      <c r="G188" s="59"/>
      <c r="H188" s="49"/>
      <c r="I188" s="194" t="str">
        <f t="shared" ca="1" si="2"/>
        <v xml:space="preserve"> - </v>
      </c>
      <c r="J188" s="41"/>
    </row>
    <row r="189" spans="1:10" s="54" customFormat="1" ht="12" x14ac:dyDescent="0.2">
      <c r="A189" s="56"/>
      <c r="B189" s="193"/>
      <c r="C189" s="46"/>
      <c r="D189" s="47"/>
      <c r="E189" s="48"/>
      <c r="F189" s="46"/>
      <c r="G189" s="59"/>
      <c r="H189" s="49"/>
      <c r="I189" s="194" t="str">
        <f t="shared" ca="1" si="2"/>
        <v xml:space="preserve"> - </v>
      </c>
      <c r="J189" s="41"/>
    </row>
    <row r="190" spans="1:10" s="54" customFormat="1" ht="12" x14ac:dyDescent="0.2">
      <c r="A190" s="56"/>
      <c r="B190" s="193"/>
      <c r="C190" s="46"/>
      <c r="D190" s="47"/>
      <c r="E190" s="48"/>
      <c r="F190" s="46"/>
      <c r="G190" s="59"/>
      <c r="H190" s="49"/>
      <c r="I190" s="194" t="str">
        <f t="shared" ca="1" si="2"/>
        <v xml:space="preserve"> - </v>
      </c>
      <c r="J190" s="41"/>
    </row>
    <row r="191" spans="1:10" s="54" customFormat="1" ht="12" x14ac:dyDescent="0.2">
      <c r="A191" s="56"/>
      <c r="B191" s="193"/>
      <c r="C191" s="46"/>
      <c r="D191" s="47"/>
      <c r="E191" s="48"/>
      <c r="F191" s="46"/>
      <c r="G191" s="59"/>
      <c r="H191" s="49"/>
      <c r="I191" s="194" t="str">
        <f t="shared" ca="1" si="2"/>
        <v xml:space="preserve"> - </v>
      </c>
      <c r="J191" s="41"/>
    </row>
    <row r="192" spans="1:10" s="54" customFormat="1" ht="12" x14ac:dyDescent="0.2">
      <c r="A192" s="56"/>
      <c r="B192" s="193"/>
      <c r="C192" s="46"/>
      <c r="D192" s="47"/>
      <c r="E192" s="48"/>
      <c r="F192" s="46"/>
      <c r="G192" s="59"/>
      <c r="H192" s="49"/>
      <c r="I192" s="194" t="str">
        <f t="shared" ca="1" si="2"/>
        <v xml:space="preserve"> - </v>
      </c>
      <c r="J192" s="41"/>
    </row>
    <row r="193" spans="1:10" s="54" customFormat="1" ht="12" x14ac:dyDescent="0.2">
      <c r="A193" s="56"/>
      <c r="B193" s="193"/>
      <c r="C193" s="46"/>
      <c r="D193" s="47"/>
      <c r="E193" s="48"/>
      <c r="F193" s="46"/>
      <c r="G193" s="59"/>
      <c r="H193" s="49"/>
      <c r="I193" s="194" t="str">
        <f t="shared" ca="1" si="2"/>
        <v xml:space="preserve"> - </v>
      </c>
      <c r="J193" s="41"/>
    </row>
    <row r="194" spans="1:10" s="54" customFormat="1" ht="12" x14ac:dyDescent="0.2">
      <c r="A194" s="56"/>
      <c r="B194" s="193"/>
      <c r="C194" s="46"/>
      <c r="D194" s="47"/>
      <c r="E194" s="48"/>
      <c r="F194" s="46"/>
      <c r="G194" s="59"/>
      <c r="H194" s="49"/>
      <c r="I194" s="194" t="str">
        <f t="shared" ca="1" si="2"/>
        <v xml:space="preserve"> - </v>
      </c>
      <c r="J194" s="41"/>
    </row>
    <row r="195" spans="1:10" s="54" customFormat="1" ht="12" x14ac:dyDescent="0.2">
      <c r="A195" s="56"/>
      <c r="B195" s="193"/>
      <c r="C195" s="46"/>
      <c r="D195" s="47"/>
      <c r="E195" s="48"/>
      <c r="F195" s="46"/>
      <c r="G195" s="59"/>
      <c r="H195" s="49"/>
      <c r="I195" s="194" t="str">
        <f t="shared" ca="1" si="2"/>
        <v xml:space="preserve"> - </v>
      </c>
      <c r="J195" s="41"/>
    </row>
    <row r="196" spans="1:10" s="54" customFormat="1" ht="12" x14ac:dyDescent="0.2">
      <c r="A196" s="56"/>
      <c r="B196" s="193"/>
      <c r="C196" s="46"/>
      <c r="D196" s="47"/>
      <c r="E196" s="48"/>
      <c r="F196" s="46"/>
      <c r="G196" s="59"/>
      <c r="H196" s="49"/>
      <c r="I196" s="194" t="str">
        <f t="shared" ca="1" si="2"/>
        <v xml:space="preserve"> - </v>
      </c>
      <c r="J196" s="41"/>
    </row>
    <row r="197" spans="1:10" s="54" customFormat="1" ht="12" x14ac:dyDescent="0.2">
      <c r="A197" s="56"/>
      <c r="B197" s="193"/>
      <c r="C197" s="46"/>
      <c r="D197" s="47"/>
      <c r="E197" s="48"/>
      <c r="F197" s="46"/>
      <c r="G197" s="59"/>
      <c r="H197" s="49"/>
      <c r="I197" s="194" t="str">
        <f t="shared" ca="1" si="2"/>
        <v xml:space="preserve"> - </v>
      </c>
      <c r="J197" s="41"/>
    </row>
    <row r="198" spans="1:10" s="54" customFormat="1" ht="12" x14ac:dyDescent="0.2">
      <c r="A198" s="56"/>
      <c r="B198" s="193"/>
      <c r="C198" s="46"/>
      <c r="D198" s="47"/>
      <c r="E198" s="48"/>
      <c r="F198" s="46"/>
      <c r="G198" s="59"/>
      <c r="H198" s="49"/>
      <c r="I198" s="194" t="str">
        <f t="shared" ca="1" si="2"/>
        <v xml:space="preserve"> - </v>
      </c>
      <c r="J198" s="41"/>
    </row>
    <row r="199" spans="1:10" s="54" customFormat="1" ht="12" x14ac:dyDescent="0.2">
      <c r="A199" s="56"/>
      <c r="B199" s="193"/>
      <c r="C199" s="46"/>
      <c r="D199" s="47"/>
      <c r="E199" s="48"/>
      <c r="F199" s="46"/>
      <c r="G199" s="59"/>
      <c r="H199" s="49"/>
      <c r="I199" s="194" t="str">
        <f t="shared" ca="1" si="2"/>
        <v xml:space="preserve"> - </v>
      </c>
      <c r="J199" s="41"/>
    </row>
    <row r="200" spans="1:10" s="54" customFormat="1" ht="13.5" customHeight="1" x14ac:dyDescent="0.2">
      <c r="A200" s="56"/>
      <c r="B200" s="193"/>
      <c r="C200" s="46"/>
      <c r="D200" s="47"/>
      <c r="E200" s="48"/>
      <c r="F200" s="46"/>
      <c r="G200" s="59"/>
      <c r="H200" s="49"/>
      <c r="I200" s="194" t="str">
        <f t="shared" ca="1" si="2"/>
        <v xml:space="preserve"> - </v>
      </c>
      <c r="J200" s="41"/>
    </row>
    <row r="201" spans="1:10" s="54" customFormat="1" ht="12" x14ac:dyDescent="0.2">
      <c r="A201" s="56"/>
      <c r="B201" s="193"/>
      <c r="C201" s="46"/>
      <c r="D201" s="47"/>
      <c r="E201" s="48"/>
      <c r="F201" s="46"/>
      <c r="G201" s="59"/>
      <c r="H201" s="49"/>
      <c r="I201" s="194" t="str">
        <f t="shared" ca="1" si="2"/>
        <v xml:space="preserve"> - </v>
      </c>
      <c r="J201" s="41"/>
    </row>
    <row r="202" spans="1:10" s="54" customFormat="1" ht="12" x14ac:dyDescent="0.2">
      <c r="A202" s="56"/>
      <c r="B202" s="193"/>
      <c r="C202" s="46"/>
      <c r="D202" s="47"/>
      <c r="E202" s="48"/>
      <c r="F202" s="46"/>
      <c r="G202" s="59"/>
      <c r="H202" s="49"/>
      <c r="I202" s="194" t="str">
        <f t="shared" ca="1" si="2"/>
        <v xml:space="preserve"> - </v>
      </c>
      <c r="J202" s="41"/>
    </row>
    <row r="203" spans="1:10" s="54" customFormat="1" ht="12" x14ac:dyDescent="0.2">
      <c r="A203" s="56"/>
      <c r="B203" s="193"/>
      <c r="C203" s="46"/>
      <c r="D203" s="47"/>
      <c r="E203" s="48"/>
      <c r="F203" s="46"/>
      <c r="G203" s="59"/>
      <c r="H203" s="49"/>
      <c r="I203" s="194" t="str">
        <f t="shared" ca="1" si="2"/>
        <v xml:space="preserve"> - </v>
      </c>
      <c r="J203" s="41"/>
    </row>
    <row r="204" spans="1:10" s="54" customFormat="1" ht="12" x14ac:dyDescent="0.2">
      <c r="A204" s="56"/>
      <c r="B204" s="193"/>
      <c r="C204" s="46"/>
      <c r="D204" s="47"/>
      <c r="E204" s="48"/>
      <c r="F204" s="46"/>
      <c r="G204" s="59"/>
      <c r="H204" s="49"/>
      <c r="I204" s="194" t="str">
        <f t="shared" ca="1" si="2"/>
        <v xml:space="preserve"> - </v>
      </c>
      <c r="J204" s="41"/>
    </row>
    <row r="205" spans="1:10" s="54" customFormat="1" ht="12" x14ac:dyDescent="0.2">
      <c r="A205" s="56"/>
      <c r="B205" s="193"/>
      <c r="C205" s="46"/>
      <c r="D205" s="47"/>
      <c r="E205" s="48"/>
      <c r="F205" s="46"/>
      <c r="G205" s="59"/>
      <c r="H205" s="49"/>
      <c r="I205" s="194" t="str">
        <f t="shared" ca="1" si="2"/>
        <v xml:space="preserve"> - </v>
      </c>
      <c r="J205" s="41"/>
    </row>
    <row r="206" spans="1:10" s="54" customFormat="1" ht="12" x14ac:dyDescent="0.2">
      <c r="A206" s="56"/>
      <c r="B206" s="193"/>
      <c r="C206" s="46"/>
      <c r="D206" s="47"/>
      <c r="E206" s="48"/>
      <c r="F206" s="46"/>
      <c r="G206" s="59"/>
      <c r="H206" s="49"/>
      <c r="I206" s="194" t="str">
        <f t="shared" ca="1" si="2"/>
        <v xml:space="preserve"> - </v>
      </c>
      <c r="J206" s="41"/>
    </row>
    <row r="207" spans="1:10" s="54" customFormat="1" ht="12" x14ac:dyDescent="0.2">
      <c r="A207" s="56"/>
      <c r="B207" s="193"/>
      <c r="C207" s="46"/>
      <c r="D207" s="47"/>
      <c r="E207" s="48"/>
      <c r="F207" s="46"/>
      <c r="G207" s="59"/>
      <c r="H207" s="49"/>
      <c r="I207" s="194" t="str">
        <f t="shared" ca="1" si="2"/>
        <v xml:space="preserve"> - </v>
      </c>
      <c r="J207" s="41"/>
    </row>
    <row r="208" spans="1:10" s="54" customFormat="1" ht="12" x14ac:dyDescent="0.2">
      <c r="A208" s="56"/>
      <c r="B208" s="193"/>
      <c r="C208" s="46"/>
      <c r="D208" s="47"/>
      <c r="E208" s="48"/>
      <c r="F208" s="46"/>
      <c r="G208" s="59"/>
      <c r="H208" s="49"/>
      <c r="I208" s="194" t="str">
        <f t="shared" ca="1" si="2"/>
        <v xml:space="preserve"> - </v>
      </c>
      <c r="J208" s="41"/>
    </row>
    <row r="209" spans="1:10" s="54" customFormat="1" ht="12" x14ac:dyDescent="0.2">
      <c r="A209" s="56"/>
      <c r="B209" s="193"/>
      <c r="C209" s="46"/>
      <c r="D209" s="47"/>
      <c r="E209" s="48"/>
      <c r="F209" s="46"/>
      <c r="G209" s="59"/>
      <c r="H209" s="49"/>
      <c r="I209" s="194" t="str">
        <f t="shared" ca="1" si="2"/>
        <v xml:space="preserve"> - </v>
      </c>
      <c r="J209" s="41"/>
    </row>
    <row r="210" spans="1:10" s="54" customFormat="1" ht="12" x14ac:dyDescent="0.2">
      <c r="A210" s="56"/>
      <c r="B210" s="193"/>
      <c r="C210" s="46"/>
      <c r="D210" s="47"/>
      <c r="E210" s="48"/>
      <c r="F210" s="46"/>
      <c r="G210" s="59"/>
      <c r="H210" s="49"/>
      <c r="I210" s="194" t="str">
        <f t="shared" ca="1" si="2"/>
        <v xml:space="preserve"> - </v>
      </c>
      <c r="J210" s="41"/>
    </row>
    <row r="211" spans="1:10" s="54" customFormat="1" ht="12" x14ac:dyDescent="0.2">
      <c r="A211" s="56"/>
      <c r="B211" s="193"/>
      <c r="C211" s="46"/>
      <c r="D211" s="47"/>
      <c r="E211" s="48"/>
      <c r="F211" s="46"/>
      <c r="G211" s="59"/>
      <c r="H211" s="49"/>
      <c r="I211" s="194" t="str">
        <f t="shared" ca="1" si="2"/>
        <v xml:space="preserve"> - </v>
      </c>
      <c r="J211" s="41"/>
    </row>
    <row r="212" spans="1:10" s="54" customFormat="1" ht="12" x14ac:dyDescent="0.2">
      <c r="A212" s="56"/>
      <c r="B212" s="193"/>
      <c r="C212" s="46"/>
      <c r="D212" s="47"/>
      <c r="E212" s="48"/>
      <c r="F212" s="46"/>
      <c r="G212" s="59"/>
      <c r="H212" s="49"/>
      <c r="I212" s="194" t="str">
        <f t="shared" ca="1" si="2"/>
        <v xml:space="preserve"> - </v>
      </c>
      <c r="J212" s="41"/>
    </row>
    <row r="213" spans="1:10" s="54" customFormat="1" ht="12" x14ac:dyDescent="0.2">
      <c r="A213" s="56"/>
      <c r="B213" s="193"/>
      <c r="C213" s="46"/>
      <c r="D213" s="47"/>
      <c r="E213" s="48"/>
      <c r="F213" s="46"/>
      <c r="G213" s="59"/>
      <c r="H213" s="49"/>
      <c r="I213" s="194" t="str">
        <f t="shared" ca="1" si="2"/>
        <v xml:space="preserve"> - </v>
      </c>
      <c r="J213" s="41"/>
    </row>
    <row r="214" spans="1:10" s="54" customFormat="1" ht="12" x14ac:dyDescent="0.2">
      <c r="A214" s="56"/>
      <c r="B214" s="193"/>
      <c r="C214" s="46"/>
      <c r="D214" s="47"/>
      <c r="E214" s="48"/>
      <c r="F214" s="46"/>
      <c r="G214" s="59"/>
      <c r="H214" s="49"/>
      <c r="I214" s="194" t="str">
        <f t="shared" ca="1" si="2"/>
        <v xml:space="preserve"> - </v>
      </c>
      <c r="J214" s="41"/>
    </row>
    <row r="215" spans="1:10" s="54" customFormat="1" ht="12" x14ac:dyDescent="0.2">
      <c r="A215" s="56"/>
      <c r="B215" s="193"/>
      <c r="C215" s="46"/>
      <c r="D215" s="47"/>
      <c r="E215" s="48"/>
      <c r="F215" s="46"/>
      <c r="G215" s="59"/>
      <c r="H215" s="49"/>
      <c r="I215" s="194" t="str">
        <f t="shared" ca="1" si="2"/>
        <v xml:space="preserve"> - </v>
      </c>
      <c r="J215" s="41"/>
    </row>
    <row r="216" spans="1:10" s="54" customFormat="1" ht="12" x14ac:dyDescent="0.2">
      <c r="A216" s="56"/>
      <c r="B216" s="193"/>
      <c r="C216" s="46"/>
      <c r="D216" s="47"/>
      <c r="E216" s="48"/>
      <c r="F216" s="46"/>
      <c r="G216" s="59"/>
      <c r="H216" s="49"/>
      <c r="I216" s="194" t="str">
        <f t="shared" ca="1" si="2"/>
        <v xml:space="preserve"> - </v>
      </c>
      <c r="J216" s="41"/>
    </row>
    <row r="217" spans="1:10" s="54" customFormat="1" ht="12" x14ac:dyDescent="0.2">
      <c r="A217" s="56"/>
      <c r="B217" s="193"/>
      <c r="C217" s="46"/>
      <c r="D217" s="47"/>
      <c r="E217" s="48"/>
      <c r="F217" s="46"/>
      <c r="G217" s="59"/>
      <c r="H217" s="49"/>
      <c r="I217" s="194" t="str">
        <f t="shared" ca="1" si="2"/>
        <v xml:space="preserve"> - </v>
      </c>
      <c r="J217" s="41"/>
    </row>
    <row r="218" spans="1:10" s="54" customFormat="1" ht="12" x14ac:dyDescent="0.2">
      <c r="A218" s="56"/>
      <c r="B218" s="193"/>
      <c r="C218" s="46"/>
      <c r="D218" s="47"/>
      <c r="E218" s="48"/>
      <c r="F218" s="46"/>
      <c r="G218" s="59"/>
      <c r="H218" s="49"/>
      <c r="I218" s="194" t="str">
        <f t="shared" ca="1" si="2"/>
        <v xml:space="preserve"> - </v>
      </c>
      <c r="J218" s="41"/>
    </row>
    <row r="219" spans="1:10" s="54" customFormat="1" ht="12" x14ac:dyDescent="0.2">
      <c r="A219" s="56"/>
      <c r="B219" s="193"/>
      <c r="C219" s="46"/>
      <c r="D219" s="47"/>
      <c r="E219" s="48"/>
      <c r="F219" s="46"/>
      <c r="G219" s="59"/>
      <c r="H219" s="49"/>
      <c r="I219" s="194" t="str">
        <f t="shared" ca="1" si="2"/>
        <v xml:space="preserve"> - </v>
      </c>
      <c r="J219" s="41"/>
    </row>
    <row r="220" spans="1:10" s="54" customFormat="1" ht="12" x14ac:dyDescent="0.2">
      <c r="A220" s="56"/>
      <c r="B220" s="193"/>
      <c r="C220" s="46"/>
      <c r="D220" s="47"/>
      <c r="E220" s="48"/>
      <c r="F220" s="46"/>
      <c r="G220" s="59"/>
      <c r="H220" s="49"/>
      <c r="I220" s="194" t="str">
        <f t="shared" ca="1" si="2"/>
        <v xml:space="preserve"> - </v>
      </c>
      <c r="J220" s="41"/>
    </row>
    <row r="221" spans="1:10" s="54" customFormat="1" ht="12" x14ac:dyDescent="0.2">
      <c r="A221" s="56"/>
      <c r="B221" s="193"/>
      <c r="C221" s="46"/>
      <c r="D221" s="47"/>
      <c r="E221" s="48"/>
      <c r="F221" s="46"/>
      <c r="G221" s="59"/>
      <c r="H221" s="49"/>
      <c r="I221" s="194" t="str">
        <f t="shared" ca="1" si="2"/>
        <v xml:space="preserve"> - </v>
      </c>
      <c r="J221" s="41"/>
    </row>
    <row r="222" spans="1:10" s="54" customFormat="1" ht="12" x14ac:dyDescent="0.2">
      <c r="A222" s="56"/>
      <c r="B222" s="193"/>
      <c r="C222" s="46"/>
      <c r="D222" s="47"/>
      <c r="E222" s="48"/>
      <c r="F222" s="46"/>
      <c r="G222" s="59"/>
      <c r="H222" s="49"/>
      <c r="I222" s="194" t="str">
        <f t="shared" ca="1" si="2"/>
        <v xml:space="preserve"> - </v>
      </c>
      <c r="J222" s="41"/>
    </row>
    <row r="223" spans="1:10" s="54" customFormat="1" ht="12" x14ac:dyDescent="0.2">
      <c r="A223" s="69"/>
      <c r="B223" s="193"/>
      <c r="C223" s="46"/>
      <c r="D223" s="47"/>
      <c r="E223" s="48"/>
      <c r="F223" s="46"/>
      <c r="G223" s="59"/>
      <c r="H223" s="70"/>
      <c r="I223" s="194" t="str">
        <f t="shared" ca="1" si="2"/>
        <v xml:space="preserve"> - </v>
      </c>
      <c r="J223" s="41"/>
    </row>
    <row r="224" spans="1:10" s="54" customFormat="1" ht="12" x14ac:dyDescent="0.2">
      <c r="A224" s="69"/>
      <c r="B224" s="193"/>
      <c r="C224" s="46"/>
      <c r="D224" s="47"/>
      <c r="E224" s="48"/>
      <c r="F224" s="46"/>
      <c r="G224" s="59"/>
      <c r="H224" s="49"/>
      <c r="I224" s="194" t="str">
        <f t="shared" ca="1" si="2"/>
        <v xml:space="preserve"> - </v>
      </c>
      <c r="J224" s="41"/>
    </row>
    <row r="225" spans="1:10" s="54" customFormat="1" ht="12" x14ac:dyDescent="0.2">
      <c r="A225" s="69"/>
      <c r="B225" s="193"/>
      <c r="C225" s="46"/>
      <c r="D225" s="47"/>
      <c r="E225" s="48"/>
      <c r="F225" s="46"/>
      <c r="G225" s="59"/>
      <c r="H225" s="70"/>
      <c r="I225" s="194" t="str">
        <f t="shared" ca="1" si="2"/>
        <v xml:space="preserve"> - </v>
      </c>
      <c r="J225" s="41"/>
    </row>
    <row r="226" spans="1:10" s="54" customFormat="1" ht="12" x14ac:dyDescent="0.2">
      <c r="A226" s="69"/>
      <c r="B226" s="193"/>
      <c r="C226" s="46"/>
      <c r="D226" s="47"/>
      <c r="E226" s="48"/>
      <c r="F226" s="46"/>
      <c r="G226" s="59"/>
      <c r="H226" s="70"/>
      <c r="I226" s="194" t="str">
        <f t="shared" ca="1" si="2"/>
        <v xml:space="preserve"> - </v>
      </c>
      <c r="J226" s="41"/>
    </row>
    <row r="227" spans="1:10" s="54" customFormat="1" ht="12" x14ac:dyDescent="0.2">
      <c r="A227" s="69"/>
      <c r="B227" s="193"/>
      <c r="C227" s="46"/>
      <c r="D227" s="47"/>
      <c r="E227" s="48"/>
      <c r="F227" s="46"/>
      <c r="G227" s="59"/>
      <c r="H227" s="70"/>
      <c r="I227" s="194" t="str">
        <f t="shared" ca="1" si="2"/>
        <v xml:space="preserve"> - </v>
      </c>
      <c r="J227" s="41"/>
    </row>
    <row r="228" spans="1:10" s="54" customFormat="1" ht="12" x14ac:dyDescent="0.2">
      <c r="A228" s="69"/>
      <c r="B228" s="193"/>
      <c r="C228" s="46"/>
      <c r="D228" s="47"/>
      <c r="E228" s="48"/>
      <c r="F228" s="46"/>
      <c r="G228" s="59"/>
      <c r="H228" s="70"/>
      <c r="I228" s="194" t="str">
        <f t="shared" ca="1" si="2"/>
        <v xml:space="preserve"> - </v>
      </c>
      <c r="J228" s="41"/>
    </row>
    <row r="229" spans="1:10" s="54" customFormat="1" ht="12" x14ac:dyDescent="0.2">
      <c r="A229" s="69"/>
      <c r="B229" s="193"/>
      <c r="C229" s="46"/>
      <c r="D229" s="47"/>
      <c r="E229" s="48"/>
      <c r="F229" s="46"/>
      <c r="G229" s="59"/>
      <c r="H229" s="70"/>
      <c r="I229" s="194" t="str">
        <f t="shared" ref="I229:I292" ca="1" si="3">IF(AND(ISBLANK(G229),ISBLANK(H229))," - ",OFFSET(I229,-1,0,1,1)+H229-G229)</f>
        <v xml:space="preserve"> - </v>
      </c>
      <c r="J229" s="41"/>
    </row>
    <row r="230" spans="1:10" s="54" customFormat="1" ht="12" x14ac:dyDescent="0.2">
      <c r="A230" s="69"/>
      <c r="B230" s="193"/>
      <c r="C230" s="46"/>
      <c r="D230" s="47"/>
      <c r="E230" s="48"/>
      <c r="F230" s="46"/>
      <c r="G230" s="59"/>
      <c r="H230" s="70"/>
      <c r="I230" s="194" t="str">
        <f t="shared" ca="1" si="3"/>
        <v xml:space="preserve"> - </v>
      </c>
      <c r="J230" s="41"/>
    </row>
    <row r="231" spans="1:10" s="54" customFormat="1" ht="12" x14ac:dyDescent="0.2">
      <c r="A231" s="69"/>
      <c r="B231" s="193"/>
      <c r="C231" s="46"/>
      <c r="D231" s="47"/>
      <c r="E231" s="48"/>
      <c r="F231" s="46"/>
      <c r="G231" s="59"/>
      <c r="H231" s="70"/>
      <c r="I231" s="194" t="str">
        <f t="shared" ca="1" si="3"/>
        <v xml:space="preserve"> - </v>
      </c>
      <c r="J231" s="41"/>
    </row>
    <row r="232" spans="1:10" s="54" customFormat="1" ht="12" x14ac:dyDescent="0.2">
      <c r="A232" s="69"/>
      <c r="B232" s="193"/>
      <c r="C232" s="46"/>
      <c r="D232" s="47"/>
      <c r="E232" s="48"/>
      <c r="F232" s="46"/>
      <c r="G232" s="59"/>
      <c r="H232" s="70"/>
      <c r="I232" s="194" t="str">
        <f t="shared" ca="1" si="3"/>
        <v xml:space="preserve"> - </v>
      </c>
      <c r="J232" s="41"/>
    </row>
    <row r="233" spans="1:10" s="54" customFormat="1" ht="12" x14ac:dyDescent="0.2">
      <c r="A233" s="192"/>
      <c r="B233" s="193"/>
      <c r="C233" s="46"/>
      <c r="D233" s="47"/>
      <c r="E233" s="48"/>
      <c r="F233" s="46"/>
      <c r="G233" s="59"/>
      <c r="H233" s="49"/>
      <c r="I233" s="194" t="str">
        <f t="shared" ca="1" si="3"/>
        <v xml:space="preserve"> - </v>
      </c>
      <c r="J233" s="41"/>
    </row>
    <row r="234" spans="1:10" s="54" customFormat="1" ht="12" x14ac:dyDescent="0.2">
      <c r="A234" s="60"/>
      <c r="B234" s="193"/>
      <c r="C234" s="46"/>
      <c r="D234" s="47"/>
      <c r="E234" s="48"/>
      <c r="F234" s="46"/>
      <c r="G234" s="59"/>
      <c r="H234" s="49"/>
      <c r="I234" s="194" t="str">
        <f t="shared" ca="1" si="3"/>
        <v xml:space="preserve"> - </v>
      </c>
      <c r="J234" s="41"/>
    </row>
    <row r="235" spans="1:10" s="54" customFormat="1" ht="12" x14ac:dyDescent="0.2">
      <c r="A235" s="60"/>
      <c r="B235" s="193"/>
      <c r="C235" s="46"/>
      <c r="D235" s="47"/>
      <c r="E235" s="48"/>
      <c r="F235" s="46"/>
      <c r="G235" s="59"/>
      <c r="H235" s="49"/>
      <c r="I235" s="194" t="str">
        <f t="shared" ca="1" si="3"/>
        <v xml:space="preserve"> - </v>
      </c>
      <c r="J235" s="41"/>
    </row>
    <row r="236" spans="1:10" s="41" customFormat="1" ht="12" x14ac:dyDescent="0.2">
      <c r="A236" s="197"/>
      <c r="B236" s="198"/>
      <c r="C236" s="199"/>
      <c r="D236" s="200"/>
      <c r="E236" s="200"/>
      <c r="F236" s="199"/>
      <c r="G236" s="75"/>
      <c r="H236" s="59"/>
      <c r="I236" s="194" t="str">
        <f t="shared" ca="1" si="3"/>
        <v xml:space="preserve"> - </v>
      </c>
      <c r="J236" s="54"/>
    </row>
    <row r="237" spans="1:10" s="41" customFormat="1" ht="12" x14ac:dyDescent="0.2">
      <c r="A237" s="192"/>
      <c r="B237" s="193"/>
      <c r="C237" s="46"/>
      <c r="D237" s="47"/>
      <c r="E237" s="55"/>
      <c r="F237" s="46"/>
      <c r="G237" s="59"/>
      <c r="H237" s="49"/>
      <c r="I237" s="194" t="str">
        <f t="shared" ca="1" si="3"/>
        <v xml:space="preserve"> - </v>
      </c>
      <c r="J237" s="54"/>
    </row>
    <row r="238" spans="1:10" s="41" customFormat="1" ht="12" x14ac:dyDescent="0.2">
      <c r="A238" s="192"/>
      <c r="B238" s="193"/>
      <c r="C238" s="46"/>
      <c r="D238" s="47"/>
      <c r="E238" s="55"/>
      <c r="F238" s="46"/>
      <c r="G238" s="59"/>
      <c r="H238" s="49"/>
      <c r="I238" s="194" t="str">
        <f t="shared" ca="1" si="3"/>
        <v xml:space="preserve"> - </v>
      </c>
      <c r="J238" s="54"/>
    </row>
    <row r="239" spans="1:10" s="41" customFormat="1" ht="12" x14ac:dyDescent="0.2">
      <c r="A239" s="60"/>
      <c r="B239" s="193"/>
      <c r="C239" s="46"/>
      <c r="D239" s="47"/>
      <c r="E239" s="55"/>
      <c r="F239" s="46"/>
      <c r="G239" s="59"/>
      <c r="H239" s="49"/>
      <c r="I239" s="194" t="str">
        <f t="shared" ca="1" si="3"/>
        <v xml:space="preserve"> - </v>
      </c>
      <c r="J239" s="54"/>
    </row>
    <row r="240" spans="1:10" s="54" customFormat="1" ht="12" x14ac:dyDescent="0.2">
      <c r="A240" s="192"/>
      <c r="B240" s="192"/>
      <c r="C240" s="46"/>
      <c r="D240" s="47"/>
      <c r="E240" s="48"/>
      <c r="F240" s="190"/>
      <c r="G240" s="59"/>
      <c r="H240" s="59"/>
      <c r="I240" s="194" t="str">
        <f t="shared" ca="1" si="3"/>
        <v xml:space="preserve"> - </v>
      </c>
      <c r="J240" s="41"/>
    </row>
    <row r="241" spans="1:10" s="54" customFormat="1" ht="12" x14ac:dyDescent="0.2">
      <c r="A241" s="192"/>
      <c r="B241" s="192"/>
      <c r="C241" s="46"/>
      <c r="D241" s="191"/>
      <c r="E241" s="48"/>
      <c r="F241" s="190"/>
      <c r="G241" s="59"/>
      <c r="H241" s="59"/>
      <c r="I241" s="194" t="str">
        <f t="shared" ca="1" si="3"/>
        <v xml:space="preserve"> - </v>
      </c>
      <c r="J241" s="41"/>
    </row>
    <row r="242" spans="1:10" s="54" customFormat="1" ht="12" x14ac:dyDescent="0.2">
      <c r="A242" s="192"/>
      <c r="B242" s="192"/>
      <c r="C242" s="190"/>
      <c r="D242" s="191"/>
      <c r="E242" s="48"/>
      <c r="F242" s="190"/>
      <c r="G242" s="59"/>
      <c r="H242" s="59"/>
      <c r="I242" s="194" t="str">
        <f t="shared" ca="1" si="3"/>
        <v xml:space="preserve"> - </v>
      </c>
      <c r="J242" s="41"/>
    </row>
    <row r="243" spans="1:10" s="54" customFormat="1" ht="12" x14ac:dyDescent="0.2">
      <c r="A243" s="192"/>
      <c r="B243" s="193"/>
      <c r="C243" s="46"/>
      <c r="D243" s="47"/>
      <c r="E243" s="48"/>
      <c r="F243" s="46"/>
      <c r="G243" s="59"/>
      <c r="H243" s="49"/>
      <c r="I243" s="194" t="str">
        <f t="shared" ca="1" si="3"/>
        <v xml:space="preserve"> - </v>
      </c>
      <c r="J243" s="41"/>
    </row>
    <row r="244" spans="1:10" s="54" customFormat="1" ht="12" x14ac:dyDescent="0.2">
      <c r="A244" s="192"/>
      <c r="B244" s="193"/>
      <c r="C244" s="190"/>
      <c r="D244" s="47"/>
      <c r="E244" s="48"/>
      <c r="F244" s="46"/>
      <c r="G244" s="59"/>
      <c r="H244" s="59"/>
      <c r="I244" s="194" t="str">
        <f t="shared" ca="1" si="3"/>
        <v xml:space="preserve"> - </v>
      </c>
      <c r="J244" s="41"/>
    </row>
    <row r="245" spans="1:10" s="54" customFormat="1" ht="12" x14ac:dyDescent="0.2">
      <c r="A245" s="192"/>
      <c r="B245" s="192"/>
      <c r="C245" s="190"/>
      <c r="D245" s="191"/>
      <c r="E245" s="48"/>
      <c r="F245" s="190"/>
      <c r="G245" s="59"/>
      <c r="H245" s="59"/>
      <c r="I245" s="194" t="str">
        <f t="shared" ca="1" si="3"/>
        <v xml:space="preserve"> - </v>
      </c>
      <c r="J245" s="41"/>
    </row>
    <row r="246" spans="1:10" s="54" customFormat="1" ht="12" x14ac:dyDescent="0.2">
      <c r="A246" s="192"/>
      <c r="B246" s="192"/>
      <c r="C246" s="190"/>
      <c r="D246" s="191"/>
      <c r="E246" s="48"/>
      <c r="F246" s="190"/>
      <c r="G246" s="59"/>
      <c r="H246" s="59"/>
      <c r="I246" s="194" t="str">
        <f t="shared" ca="1" si="3"/>
        <v xml:space="preserve"> - </v>
      </c>
      <c r="J246" s="41"/>
    </row>
    <row r="247" spans="1:10" s="54" customFormat="1" ht="12" x14ac:dyDescent="0.2">
      <c r="A247" s="192"/>
      <c r="B247" s="192"/>
      <c r="C247" s="190"/>
      <c r="D247" s="191"/>
      <c r="E247" s="48"/>
      <c r="F247" s="190"/>
      <c r="G247" s="59"/>
      <c r="H247" s="59"/>
      <c r="I247" s="194" t="str">
        <f t="shared" ca="1" si="3"/>
        <v xml:space="preserve"> - </v>
      </c>
      <c r="J247" s="41"/>
    </row>
    <row r="248" spans="1:10" s="54" customFormat="1" ht="12" x14ac:dyDescent="0.2">
      <c r="A248" s="192"/>
      <c r="B248" s="192"/>
      <c r="C248" s="46"/>
      <c r="D248" s="47"/>
      <c r="E248" s="48"/>
      <c r="F248" s="190"/>
      <c r="G248" s="59"/>
      <c r="H248" s="59"/>
      <c r="I248" s="194" t="str">
        <f t="shared" ca="1" si="3"/>
        <v xml:space="preserve"> - </v>
      </c>
      <c r="J248" s="41"/>
    </row>
    <row r="249" spans="1:10" s="54" customFormat="1" ht="12" x14ac:dyDescent="0.2">
      <c r="A249" s="192"/>
      <c r="B249" s="193"/>
      <c r="C249" s="46"/>
      <c r="D249" s="47"/>
      <c r="E249" s="48"/>
      <c r="F249" s="46"/>
      <c r="G249" s="59"/>
      <c r="H249" s="49"/>
      <c r="I249" s="194" t="str">
        <f t="shared" ca="1" si="3"/>
        <v xml:space="preserve"> - </v>
      </c>
      <c r="J249" s="41"/>
    </row>
    <row r="250" spans="1:10" s="54" customFormat="1" ht="12" x14ac:dyDescent="0.2">
      <c r="A250" s="192"/>
      <c r="B250" s="193"/>
      <c r="C250" s="46"/>
      <c r="D250" s="47"/>
      <c r="E250" s="48"/>
      <c r="F250" s="46"/>
      <c r="G250" s="59"/>
      <c r="H250" s="49"/>
      <c r="I250" s="194" t="str">
        <f t="shared" ca="1" si="3"/>
        <v xml:space="preserve"> - </v>
      </c>
      <c r="J250" s="41"/>
    </row>
    <row r="251" spans="1:10" s="54" customFormat="1" ht="12" x14ac:dyDescent="0.2">
      <c r="A251" s="192"/>
      <c r="B251" s="193"/>
      <c r="C251" s="46"/>
      <c r="D251" s="47"/>
      <c r="E251" s="48"/>
      <c r="F251" s="46"/>
      <c r="G251" s="59"/>
      <c r="H251" s="49"/>
      <c r="I251" s="194" t="str">
        <f t="shared" ca="1" si="3"/>
        <v xml:space="preserve"> - </v>
      </c>
      <c r="J251" s="41"/>
    </row>
    <row r="252" spans="1:10" s="54" customFormat="1" ht="12" x14ac:dyDescent="0.2">
      <c r="A252" s="192"/>
      <c r="B252" s="193"/>
      <c r="C252" s="46"/>
      <c r="D252" s="191"/>
      <c r="E252" s="48"/>
      <c r="F252" s="190"/>
      <c r="G252" s="59"/>
      <c r="H252" s="49"/>
      <c r="I252" s="194" t="str">
        <f t="shared" ca="1" si="3"/>
        <v xml:space="preserve"> - </v>
      </c>
    </row>
    <row r="253" spans="1:10" s="54" customFormat="1" ht="12" x14ac:dyDescent="0.2">
      <c r="A253" s="192"/>
      <c r="B253" s="193"/>
      <c r="C253" s="46"/>
      <c r="D253" s="191"/>
      <c r="E253" s="48"/>
      <c r="F253" s="190"/>
      <c r="G253" s="59"/>
      <c r="H253" s="49"/>
      <c r="I253" s="194" t="str">
        <f t="shared" ca="1" si="3"/>
        <v xml:space="preserve"> - </v>
      </c>
    </row>
    <row r="254" spans="1:10" s="54" customFormat="1" ht="12" x14ac:dyDescent="0.2">
      <c r="A254" s="192"/>
      <c r="B254" s="193"/>
      <c r="C254" s="46"/>
      <c r="D254" s="47"/>
      <c r="E254" s="48"/>
      <c r="F254" s="46"/>
      <c r="G254" s="59"/>
      <c r="H254" s="49"/>
      <c r="I254" s="194" t="str">
        <f t="shared" ca="1" si="3"/>
        <v xml:space="preserve"> - </v>
      </c>
      <c r="J254" s="41"/>
    </row>
    <row r="255" spans="1:10" s="54" customFormat="1" ht="12" x14ac:dyDescent="0.2">
      <c r="A255" s="192"/>
      <c r="B255" s="193"/>
      <c r="C255" s="46"/>
      <c r="D255" s="47"/>
      <c r="E255" s="48"/>
      <c r="F255" s="46"/>
      <c r="G255" s="59"/>
      <c r="H255" s="49"/>
      <c r="I255" s="194" t="str">
        <f t="shared" ca="1" si="3"/>
        <v xml:space="preserve"> - </v>
      </c>
      <c r="J255" s="41"/>
    </row>
    <row r="256" spans="1:10" s="54" customFormat="1" ht="12" x14ac:dyDescent="0.2">
      <c r="A256" s="192"/>
      <c r="B256" s="193"/>
      <c r="C256" s="46"/>
      <c r="D256" s="47"/>
      <c r="E256" s="48"/>
      <c r="F256" s="46"/>
      <c r="G256" s="59"/>
      <c r="H256" s="49"/>
      <c r="I256" s="194" t="str">
        <f t="shared" ca="1" si="3"/>
        <v xml:space="preserve"> - </v>
      </c>
      <c r="J256" s="41"/>
    </row>
    <row r="257" spans="1:9" s="54" customFormat="1" ht="12" x14ac:dyDescent="0.2">
      <c r="A257" s="192"/>
      <c r="B257" s="193"/>
      <c r="C257" s="46"/>
      <c r="D257" s="47"/>
      <c r="E257" s="48"/>
      <c r="F257" s="46"/>
      <c r="G257" s="59"/>
      <c r="H257" s="49"/>
      <c r="I257" s="194" t="str">
        <f t="shared" ca="1" si="3"/>
        <v xml:space="preserve"> - </v>
      </c>
    </row>
    <row r="258" spans="1:9" s="54" customFormat="1" ht="12" x14ac:dyDescent="0.2">
      <c r="A258" s="192"/>
      <c r="B258" s="193"/>
      <c r="C258" s="46"/>
      <c r="D258" s="47"/>
      <c r="E258" s="48"/>
      <c r="F258" s="46"/>
      <c r="G258" s="59"/>
      <c r="H258" s="49"/>
      <c r="I258" s="194" t="str">
        <f t="shared" ca="1" si="3"/>
        <v xml:space="preserve"> - </v>
      </c>
    </row>
    <row r="259" spans="1:9" s="54" customFormat="1" ht="12" x14ac:dyDescent="0.2">
      <c r="A259" s="192"/>
      <c r="B259" s="193"/>
      <c r="C259" s="46"/>
      <c r="D259" s="47"/>
      <c r="E259" s="48"/>
      <c r="F259" s="46"/>
      <c r="G259" s="59"/>
      <c r="H259" s="49"/>
      <c r="I259" s="194" t="str">
        <f t="shared" ca="1" si="3"/>
        <v xml:space="preserve"> - </v>
      </c>
    </row>
    <row r="260" spans="1:9" s="54" customFormat="1" ht="12" x14ac:dyDescent="0.2">
      <c r="A260" s="192"/>
      <c r="B260" s="193"/>
      <c r="C260" s="46"/>
      <c r="D260" s="47"/>
      <c r="E260" s="48"/>
      <c r="F260" s="46"/>
      <c r="G260" s="59"/>
      <c r="H260" s="49"/>
      <c r="I260" s="194" t="str">
        <f t="shared" ca="1" si="3"/>
        <v xml:space="preserve"> - </v>
      </c>
    </row>
    <row r="261" spans="1:9" s="54" customFormat="1" ht="12" x14ac:dyDescent="0.2">
      <c r="A261" s="192"/>
      <c r="B261" s="193"/>
      <c r="C261" s="46"/>
      <c r="D261" s="47"/>
      <c r="E261" s="48"/>
      <c r="F261" s="46"/>
      <c r="G261" s="59"/>
      <c r="H261" s="49"/>
      <c r="I261" s="194" t="str">
        <f t="shared" ca="1" si="3"/>
        <v xml:space="preserve"> - </v>
      </c>
    </row>
    <row r="262" spans="1:9" s="54" customFormat="1" ht="12" x14ac:dyDescent="0.2">
      <c r="A262" s="192"/>
      <c r="B262" s="193"/>
      <c r="C262" s="46"/>
      <c r="D262" s="47"/>
      <c r="E262" s="48"/>
      <c r="F262" s="46"/>
      <c r="G262" s="59"/>
      <c r="H262" s="49"/>
      <c r="I262" s="194" t="str">
        <f t="shared" ca="1" si="3"/>
        <v xml:space="preserve"> - </v>
      </c>
    </row>
    <row r="263" spans="1:9" s="54" customFormat="1" ht="12" x14ac:dyDescent="0.2">
      <c r="A263" s="192"/>
      <c r="B263" s="193"/>
      <c r="C263" s="46"/>
      <c r="D263" s="47"/>
      <c r="E263" s="48"/>
      <c r="F263" s="46"/>
      <c r="G263" s="59"/>
      <c r="H263" s="49"/>
      <c r="I263" s="194" t="str">
        <f t="shared" ca="1" si="3"/>
        <v xml:space="preserve"> - </v>
      </c>
    </row>
    <row r="264" spans="1:9" s="54" customFormat="1" ht="12" x14ac:dyDescent="0.2">
      <c r="A264" s="192"/>
      <c r="B264" s="193"/>
      <c r="C264" s="46"/>
      <c r="D264" s="47"/>
      <c r="E264" s="48"/>
      <c r="F264" s="46"/>
      <c r="G264" s="59"/>
      <c r="H264" s="49"/>
      <c r="I264" s="194" t="str">
        <f t="shared" ca="1" si="3"/>
        <v xml:space="preserve"> - </v>
      </c>
    </row>
    <row r="265" spans="1:9" s="54" customFormat="1" ht="12" x14ac:dyDescent="0.2">
      <c r="A265" s="192"/>
      <c r="B265" s="193"/>
      <c r="C265" s="46"/>
      <c r="D265" s="47"/>
      <c r="E265" s="48"/>
      <c r="F265" s="46"/>
      <c r="G265" s="59"/>
      <c r="H265" s="49"/>
      <c r="I265" s="194" t="str">
        <f t="shared" ca="1" si="3"/>
        <v xml:space="preserve"> - </v>
      </c>
    </row>
    <row r="266" spans="1:9" s="54" customFormat="1" ht="12" x14ac:dyDescent="0.2">
      <c r="A266" s="192"/>
      <c r="B266" s="193"/>
      <c r="C266" s="46"/>
      <c r="D266" s="47"/>
      <c r="E266" s="48"/>
      <c r="F266" s="46"/>
      <c r="G266" s="59"/>
      <c r="H266" s="49"/>
      <c r="I266" s="194" t="str">
        <f t="shared" ca="1" si="3"/>
        <v xml:space="preserve"> - </v>
      </c>
    </row>
    <row r="267" spans="1:9" s="54" customFormat="1" ht="12" x14ac:dyDescent="0.2">
      <c r="A267" s="192"/>
      <c r="B267" s="193"/>
      <c r="C267" s="46"/>
      <c r="D267" s="47"/>
      <c r="E267" s="48"/>
      <c r="F267" s="46"/>
      <c r="G267" s="59"/>
      <c r="H267" s="49"/>
      <c r="I267" s="194" t="str">
        <f t="shared" ca="1" si="3"/>
        <v xml:space="preserve"> - </v>
      </c>
    </row>
    <row r="268" spans="1:9" s="54" customFormat="1" ht="12" x14ac:dyDescent="0.2">
      <c r="A268" s="192"/>
      <c r="B268" s="193"/>
      <c r="C268" s="46"/>
      <c r="D268" s="47"/>
      <c r="E268" s="48"/>
      <c r="F268" s="46"/>
      <c r="G268" s="59"/>
      <c r="H268" s="49"/>
      <c r="I268" s="194" t="str">
        <f t="shared" ca="1" si="3"/>
        <v xml:space="preserve"> - </v>
      </c>
    </row>
    <row r="269" spans="1:9" s="54" customFormat="1" ht="12" x14ac:dyDescent="0.2">
      <c r="A269" s="192"/>
      <c r="B269" s="193"/>
      <c r="C269" s="46"/>
      <c r="D269" s="47"/>
      <c r="E269" s="48"/>
      <c r="F269" s="46"/>
      <c r="G269" s="59"/>
      <c r="H269" s="49"/>
      <c r="I269" s="194" t="str">
        <f t="shared" ca="1" si="3"/>
        <v xml:space="preserve"> - </v>
      </c>
    </row>
    <row r="270" spans="1:9" s="54" customFormat="1" ht="12" x14ac:dyDescent="0.2">
      <c r="A270" s="192"/>
      <c r="B270" s="193"/>
      <c r="C270" s="46"/>
      <c r="D270" s="47"/>
      <c r="E270" s="48"/>
      <c r="F270" s="46"/>
      <c r="G270" s="59"/>
      <c r="H270" s="49"/>
      <c r="I270" s="194" t="str">
        <f t="shared" ca="1" si="3"/>
        <v xml:space="preserve"> - </v>
      </c>
    </row>
    <row r="271" spans="1:9" s="54" customFormat="1" ht="12" x14ac:dyDescent="0.2">
      <c r="A271" s="192"/>
      <c r="B271" s="193"/>
      <c r="C271" s="46"/>
      <c r="D271" s="47"/>
      <c r="E271" s="48"/>
      <c r="F271" s="46"/>
      <c r="G271" s="59"/>
      <c r="H271" s="49"/>
      <c r="I271" s="194" t="str">
        <f t="shared" ca="1" si="3"/>
        <v xml:space="preserve"> - </v>
      </c>
    </row>
    <row r="272" spans="1:9" s="54" customFormat="1" ht="12" x14ac:dyDescent="0.2">
      <c r="A272" s="192"/>
      <c r="B272" s="193"/>
      <c r="C272" s="46"/>
      <c r="D272" s="47"/>
      <c r="E272" s="48"/>
      <c r="F272" s="46"/>
      <c r="G272" s="59"/>
      <c r="H272" s="49"/>
      <c r="I272" s="194" t="str">
        <f t="shared" ca="1" si="3"/>
        <v xml:space="preserve"> - </v>
      </c>
    </row>
    <row r="273" spans="1:9" s="54" customFormat="1" ht="12" x14ac:dyDescent="0.2">
      <c r="A273" s="192"/>
      <c r="B273" s="193"/>
      <c r="C273" s="46"/>
      <c r="D273" s="47"/>
      <c r="E273" s="48"/>
      <c r="F273" s="46"/>
      <c r="G273" s="59"/>
      <c r="H273" s="49"/>
      <c r="I273" s="194" t="str">
        <f t="shared" ca="1" si="3"/>
        <v xml:space="preserve"> - </v>
      </c>
    </row>
    <row r="274" spans="1:9" s="54" customFormat="1" ht="12" x14ac:dyDescent="0.2">
      <c r="A274" s="192"/>
      <c r="B274" s="193"/>
      <c r="C274" s="46"/>
      <c r="D274" s="47"/>
      <c r="E274" s="48"/>
      <c r="F274" s="46"/>
      <c r="G274" s="59"/>
      <c r="H274" s="49"/>
      <c r="I274" s="194" t="str">
        <f t="shared" ca="1" si="3"/>
        <v xml:space="preserve"> - </v>
      </c>
    </row>
    <row r="275" spans="1:9" s="54" customFormat="1" ht="12" x14ac:dyDescent="0.2">
      <c r="A275" s="192"/>
      <c r="B275" s="193"/>
      <c r="C275" s="46"/>
      <c r="D275" s="47"/>
      <c r="E275" s="48"/>
      <c r="F275" s="46"/>
      <c r="G275" s="59"/>
      <c r="H275" s="49"/>
      <c r="I275" s="194" t="str">
        <f t="shared" ca="1" si="3"/>
        <v xml:space="preserve"> - </v>
      </c>
    </row>
    <row r="276" spans="1:9" s="54" customFormat="1" ht="12" x14ac:dyDescent="0.2">
      <c r="A276" s="192"/>
      <c r="B276" s="193"/>
      <c r="C276" s="46"/>
      <c r="D276" s="47"/>
      <c r="E276" s="48"/>
      <c r="F276" s="46"/>
      <c r="G276" s="59"/>
      <c r="H276" s="49"/>
      <c r="I276" s="194" t="str">
        <f t="shared" ca="1" si="3"/>
        <v xml:space="preserve"> - </v>
      </c>
    </row>
    <row r="277" spans="1:9" s="54" customFormat="1" ht="12" x14ac:dyDescent="0.2">
      <c r="A277" s="192"/>
      <c r="B277" s="193"/>
      <c r="C277" s="46"/>
      <c r="D277" s="47"/>
      <c r="E277" s="48"/>
      <c r="F277" s="46"/>
      <c r="G277" s="59"/>
      <c r="H277" s="49"/>
      <c r="I277" s="194" t="str">
        <f t="shared" ca="1" si="3"/>
        <v xml:space="preserve"> - </v>
      </c>
    </row>
    <row r="278" spans="1:9" s="54" customFormat="1" ht="12" x14ac:dyDescent="0.2">
      <c r="A278" s="192"/>
      <c r="B278" s="193"/>
      <c r="C278" s="46"/>
      <c r="D278" s="47"/>
      <c r="E278" s="48"/>
      <c r="F278" s="46"/>
      <c r="G278" s="59"/>
      <c r="H278" s="49"/>
      <c r="I278" s="194" t="str">
        <f t="shared" ca="1" si="3"/>
        <v xml:space="preserve"> - </v>
      </c>
    </row>
    <row r="279" spans="1:9" s="54" customFormat="1" ht="12" x14ac:dyDescent="0.2">
      <c r="A279" s="192"/>
      <c r="B279" s="192"/>
      <c r="C279" s="46"/>
      <c r="D279" s="47"/>
      <c r="E279" s="55"/>
      <c r="F279" s="46"/>
      <c r="G279" s="78"/>
      <c r="H279" s="59"/>
      <c r="I279" s="194" t="str">
        <f t="shared" ca="1" si="3"/>
        <v xml:space="preserve"> - </v>
      </c>
    </row>
    <row r="280" spans="1:9" s="58" customFormat="1" x14ac:dyDescent="0.2">
      <c r="A280" s="35"/>
      <c r="B280" s="35"/>
      <c r="C280" s="51"/>
      <c r="D280" s="52"/>
      <c r="E280" s="76"/>
      <c r="F280" s="51"/>
      <c r="G280" s="77"/>
      <c r="H280" s="39"/>
      <c r="I280" s="194" t="str">
        <f t="shared" ca="1" si="3"/>
        <v xml:space="preserve"> - </v>
      </c>
    </row>
    <row r="281" spans="1:9" s="58" customFormat="1" x14ac:dyDescent="0.2">
      <c r="A281" s="35"/>
      <c r="B281" s="35"/>
      <c r="C281" s="51"/>
      <c r="D281" s="37"/>
      <c r="E281" s="76"/>
      <c r="F281" s="36"/>
      <c r="G281" s="77"/>
      <c r="H281" s="39"/>
      <c r="I281" s="194" t="str">
        <f t="shared" ca="1" si="3"/>
        <v xml:space="preserve"> - </v>
      </c>
    </row>
    <row r="282" spans="1:9" s="58" customFormat="1" x14ac:dyDescent="0.2">
      <c r="A282" s="35"/>
      <c r="B282" s="45"/>
      <c r="C282" s="51"/>
      <c r="D282" s="52"/>
      <c r="E282" s="76"/>
      <c r="F282" s="51"/>
      <c r="G282" s="77"/>
      <c r="H282" s="39"/>
      <c r="I282" s="194" t="str">
        <f t="shared" ca="1" si="3"/>
        <v xml:space="preserve"> - </v>
      </c>
    </row>
    <row r="283" spans="1:9" s="58" customFormat="1" x14ac:dyDescent="0.2">
      <c r="A283" s="35"/>
      <c r="B283" s="35"/>
      <c r="C283" s="51"/>
      <c r="D283" s="37"/>
      <c r="E283" s="38"/>
      <c r="F283" s="51"/>
      <c r="G283" s="39"/>
      <c r="H283" s="39"/>
      <c r="I283" s="194" t="str">
        <f t="shared" ca="1" si="3"/>
        <v xml:space="preserve"> - </v>
      </c>
    </row>
    <row r="284" spans="1:9" s="58" customFormat="1" x14ac:dyDescent="0.2">
      <c r="A284" s="35"/>
      <c r="B284" s="35"/>
      <c r="C284" s="51"/>
      <c r="D284" s="37"/>
      <c r="E284" s="38"/>
      <c r="F284" s="36"/>
      <c r="G284" s="39"/>
      <c r="H284" s="39"/>
      <c r="I284" s="194" t="str">
        <f t="shared" ca="1" si="3"/>
        <v xml:space="preserve"> - </v>
      </c>
    </row>
    <row r="285" spans="1:9" s="58" customFormat="1" x14ac:dyDescent="0.2">
      <c r="A285" s="35"/>
      <c r="B285" s="35"/>
      <c r="C285" s="51"/>
      <c r="D285" s="37"/>
      <c r="E285" s="38"/>
      <c r="F285" s="36"/>
      <c r="G285" s="39"/>
      <c r="H285" s="39"/>
      <c r="I285" s="194" t="str">
        <f t="shared" ca="1" si="3"/>
        <v xml:space="preserve"> - </v>
      </c>
    </row>
    <row r="286" spans="1:9" s="58" customFormat="1" x14ac:dyDescent="0.2">
      <c r="A286" s="35"/>
      <c r="B286" s="35"/>
      <c r="C286" s="51"/>
      <c r="D286" s="52"/>
      <c r="E286" s="38"/>
      <c r="F286" s="36"/>
      <c r="G286" s="77"/>
      <c r="H286" s="77"/>
      <c r="I286" s="194" t="str">
        <f t="shared" ca="1" si="3"/>
        <v xml:space="preserve"> - </v>
      </c>
    </row>
    <row r="287" spans="1:9" s="58" customFormat="1" x14ac:dyDescent="0.2">
      <c r="A287" s="35"/>
      <c r="B287" s="45"/>
      <c r="C287" s="51"/>
      <c r="D287" s="52"/>
      <c r="E287" s="38"/>
      <c r="F287" s="51"/>
      <c r="G287" s="77"/>
      <c r="H287" s="195"/>
      <c r="I287" s="194" t="str">
        <f t="shared" ca="1" si="3"/>
        <v xml:space="preserve"> - </v>
      </c>
    </row>
    <row r="288" spans="1:9" s="58" customFormat="1" x14ac:dyDescent="0.2">
      <c r="A288" s="35"/>
      <c r="B288" s="35"/>
      <c r="C288" s="51"/>
      <c r="D288" s="52"/>
      <c r="E288" s="38"/>
      <c r="F288" s="36"/>
      <c r="G288" s="77"/>
      <c r="H288" s="77"/>
      <c r="I288" s="194" t="str">
        <f t="shared" ca="1" si="3"/>
        <v xml:space="preserve"> - </v>
      </c>
    </row>
    <row r="289" spans="1:10" s="58" customFormat="1" x14ac:dyDescent="0.2">
      <c r="A289" s="35"/>
      <c r="B289" s="35"/>
      <c r="C289" s="51"/>
      <c r="D289" s="52"/>
      <c r="E289" s="38"/>
      <c r="F289" s="36"/>
      <c r="G289" s="77"/>
      <c r="H289" s="77"/>
      <c r="I289" s="194" t="str">
        <f t="shared" ca="1" si="3"/>
        <v xml:space="preserve"> - </v>
      </c>
    </row>
    <row r="290" spans="1:10" s="58" customFormat="1" x14ac:dyDescent="0.2">
      <c r="A290" s="35"/>
      <c r="B290" s="35"/>
      <c r="C290" s="51"/>
      <c r="D290" s="52"/>
      <c r="E290" s="38"/>
      <c r="F290" s="36"/>
      <c r="G290" s="77"/>
      <c r="H290" s="77"/>
      <c r="I290" s="194" t="str">
        <f t="shared" ca="1" si="3"/>
        <v xml:space="preserve"> - </v>
      </c>
    </row>
    <row r="291" spans="1:10" s="58" customFormat="1" x14ac:dyDescent="0.2">
      <c r="A291" s="35"/>
      <c r="B291" s="45"/>
      <c r="C291" s="51"/>
      <c r="D291" s="52"/>
      <c r="E291" s="38"/>
      <c r="F291" s="51"/>
      <c r="G291" s="77"/>
      <c r="H291" s="195"/>
      <c r="I291" s="194" t="str">
        <f t="shared" ca="1" si="3"/>
        <v xml:space="preserve"> - </v>
      </c>
    </row>
    <row r="292" spans="1:10" s="58" customFormat="1" x14ac:dyDescent="0.2">
      <c r="A292" s="35"/>
      <c r="B292" s="35"/>
      <c r="C292" s="51"/>
      <c r="D292" s="52"/>
      <c r="E292" s="76"/>
      <c r="F292" s="36"/>
      <c r="G292" s="77"/>
      <c r="H292" s="77"/>
      <c r="I292" s="194" t="str">
        <f t="shared" ca="1" si="3"/>
        <v xml:space="preserve"> - </v>
      </c>
    </row>
    <row r="293" spans="1:10" s="58" customFormat="1" x14ac:dyDescent="0.2">
      <c r="A293" s="35"/>
      <c r="B293" s="35"/>
      <c r="C293" s="51"/>
      <c r="D293" s="52"/>
      <c r="E293" s="38"/>
      <c r="F293" s="36"/>
      <c r="G293" s="77"/>
      <c r="H293" s="77"/>
      <c r="I293" s="194" t="str">
        <f t="shared" ref="I293:I308" ca="1" si="4">IF(AND(ISBLANK(G293),ISBLANK(H293))," - ",OFFSET(I293,-1,0,1,1)+H293-G293)</f>
        <v xml:space="preserve"> - </v>
      </c>
    </row>
    <row r="294" spans="1:10" s="58" customFormat="1" x14ac:dyDescent="0.2">
      <c r="A294" s="35"/>
      <c r="B294" s="35"/>
      <c r="C294" s="51"/>
      <c r="D294" s="52"/>
      <c r="E294" s="38"/>
      <c r="F294" s="51"/>
      <c r="G294" s="77"/>
      <c r="H294" s="77"/>
      <c r="I294" s="194" t="str">
        <f t="shared" ca="1" si="4"/>
        <v xml:space="preserve"> - </v>
      </c>
    </row>
    <row r="295" spans="1:10" s="58" customFormat="1" x14ac:dyDescent="0.2">
      <c r="A295" s="35"/>
      <c r="B295" s="45"/>
      <c r="C295" s="51"/>
      <c r="D295" s="52"/>
      <c r="E295" s="38"/>
      <c r="F295" s="51"/>
      <c r="G295" s="39"/>
      <c r="H295" s="195"/>
      <c r="I295" s="194" t="str">
        <f t="shared" ca="1" si="4"/>
        <v xml:space="preserve"> - </v>
      </c>
    </row>
    <row r="296" spans="1:10" s="156" customFormat="1" x14ac:dyDescent="0.2">
      <c r="A296" s="35"/>
      <c r="B296" s="35"/>
      <c r="C296" s="46"/>
      <c r="D296" s="52"/>
      <c r="E296" s="38"/>
      <c r="F296" s="36"/>
      <c r="G296" s="39"/>
      <c r="H296" s="77"/>
      <c r="I296" s="194" t="str">
        <f t="shared" ca="1" si="4"/>
        <v xml:space="preserve"> - </v>
      </c>
      <c r="J296" s="54"/>
    </row>
    <row r="297" spans="1:10" s="156" customFormat="1" x14ac:dyDescent="0.2">
      <c r="A297" s="35"/>
      <c r="B297" s="35"/>
      <c r="C297" s="46"/>
      <c r="D297" s="52"/>
      <c r="E297" s="38"/>
      <c r="F297" s="36"/>
      <c r="G297" s="39"/>
      <c r="H297" s="77"/>
      <c r="I297" s="194" t="str">
        <f t="shared" ca="1" si="4"/>
        <v xml:space="preserve"> - </v>
      </c>
      <c r="J297" s="54"/>
    </row>
    <row r="298" spans="1:10" s="156" customFormat="1" x14ac:dyDescent="0.2">
      <c r="A298" s="35"/>
      <c r="B298" s="35"/>
      <c r="C298" s="51"/>
      <c r="D298" s="52"/>
      <c r="E298" s="38"/>
      <c r="F298" s="36"/>
      <c r="G298" s="39"/>
      <c r="H298" s="77"/>
      <c r="I298" s="194" t="str">
        <f t="shared" ca="1" si="4"/>
        <v xml:space="preserve"> - </v>
      </c>
      <c r="J298" s="54"/>
    </row>
    <row r="299" spans="1:10" s="156" customFormat="1" x14ac:dyDescent="0.2">
      <c r="A299" s="35"/>
      <c r="B299" s="35"/>
      <c r="C299" s="51"/>
      <c r="D299" s="52"/>
      <c r="E299" s="38"/>
      <c r="F299" s="36"/>
      <c r="G299" s="39"/>
      <c r="H299" s="77"/>
      <c r="I299" s="194" t="str">
        <f t="shared" ca="1" si="4"/>
        <v xml:space="preserve"> - </v>
      </c>
      <c r="J299" s="54"/>
    </row>
    <row r="300" spans="1:10" s="156" customFormat="1" x14ac:dyDescent="0.2">
      <c r="A300" s="60"/>
      <c r="B300" s="45"/>
      <c r="C300" s="46"/>
      <c r="D300" s="47"/>
      <c r="E300" s="48"/>
      <c r="F300" s="46"/>
      <c r="G300" s="78"/>
      <c r="H300" s="70"/>
      <c r="I300" s="194" t="str">
        <f t="shared" ca="1" si="4"/>
        <v xml:space="preserve"> - </v>
      </c>
      <c r="J300" s="54"/>
    </row>
    <row r="301" spans="1:10" s="156" customFormat="1" x14ac:dyDescent="0.2">
      <c r="A301" s="60"/>
      <c r="B301" s="45"/>
      <c r="C301" s="46"/>
      <c r="D301" s="47"/>
      <c r="E301" s="48"/>
      <c r="F301" s="46"/>
      <c r="G301" s="59"/>
      <c r="H301" s="70"/>
      <c r="I301" s="194" t="str">
        <f t="shared" ca="1" si="4"/>
        <v xml:space="preserve"> - </v>
      </c>
      <c r="J301" s="54"/>
    </row>
    <row r="302" spans="1:10" s="156" customFormat="1" x14ac:dyDescent="0.2">
      <c r="A302" s="60"/>
      <c r="B302" s="45"/>
      <c r="C302" s="46"/>
      <c r="D302" s="47"/>
      <c r="E302" s="48"/>
      <c r="F302" s="46"/>
      <c r="G302" s="59"/>
      <c r="H302" s="70"/>
      <c r="I302" s="194" t="str">
        <f t="shared" ca="1" si="4"/>
        <v xml:space="preserve"> - </v>
      </c>
      <c r="J302" s="54"/>
    </row>
    <row r="303" spans="1:10" s="156" customFormat="1" x14ac:dyDescent="0.2">
      <c r="A303" s="60"/>
      <c r="B303" s="45"/>
      <c r="C303" s="46"/>
      <c r="D303" s="47"/>
      <c r="E303" s="48"/>
      <c r="F303" s="46"/>
      <c r="G303" s="59"/>
      <c r="H303" s="70"/>
      <c r="I303" s="194" t="str">
        <f t="shared" ca="1" si="4"/>
        <v xml:space="preserve"> - </v>
      </c>
      <c r="J303" s="54"/>
    </row>
    <row r="304" spans="1:10" s="156" customFormat="1" x14ac:dyDescent="0.2">
      <c r="A304" s="35"/>
      <c r="B304" s="35"/>
      <c r="C304" s="51"/>
      <c r="D304" s="52"/>
      <c r="E304" s="38"/>
      <c r="F304" s="36"/>
      <c r="G304" s="39"/>
      <c r="H304" s="77"/>
      <c r="I304" s="194" t="str">
        <f t="shared" ca="1" si="4"/>
        <v xml:space="preserve"> - </v>
      </c>
      <c r="J304" s="54"/>
    </row>
    <row r="305" spans="1:10" s="156" customFormat="1" x14ac:dyDescent="0.2">
      <c r="A305" s="35"/>
      <c r="B305" s="35"/>
      <c r="C305" s="51"/>
      <c r="D305" s="52"/>
      <c r="E305" s="38"/>
      <c r="F305" s="51"/>
      <c r="G305" s="39"/>
      <c r="H305" s="77"/>
      <c r="I305" s="194" t="str">
        <f t="shared" ca="1" si="4"/>
        <v xml:space="preserve"> - </v>
      </c>
      <c r="J305" s="54"/>
    </row>
    <row r="306" spans="1:10" s="156" customFormat="1" x14ac:dyDescent="0.2">
      <c r="A306" s="35"/>
      <c r="B306" s="35"/>
      <c r="C306" s="51"/>
      <c r="D306" s="52"/>
      <c r="E306" s="38"/>
      <c r="F306" s="36"/>
      <c r="G306" s="39"/>
      <c r="H306" s="77"/>
      <c r="I306" s="194" t="str">
        <f t="shared" ca="1" si="4"/>
        <v xml:space="preserve"> - </v>
      </c>
      <c r="J306" s="54"/>
    </row>
    <row r="307" spans="1:10" s="156" customFormat="1" x14ac:dyDescent="0.2">
      <c r="A307" s="79"/>
      <c r="B307" s="45"/>
      <c r="C307" s="46"/>
      <c r="D307" s="47"/>
      <c r="E307" s="55"/>
      <c r="F307" s="46"/>
      <c r="G307" s="78"/>
      <c r="H307" s="78"/>
      <c r="I307" s="194" t="str">
        <f t="shared" ca="1" si="4"/>
        <v xml:space="preserve"> - </v>
      </c>
      <c r="J307" s="54"/>
    </row>
    <row r="308" spans="1:10" s="156" customFormat="1" x14ac:dyDescent="0.2">
      <c r="A308" s="60"/>
      <c r="B308" s="45"/>
      <c r="C308" s="46"/>
      <c r="D308" s="47"/>
      <c r="E308" s="55"/>
      <c r="F308" s="46"/>
      <c r="G308" s="78"/>
      <c r="H308" s="78"/>
      <c r="I308" s="194" t="str">
        <f t="shared" ca="1" si="4"/>
        <v xml:space="preserve"> - </v>
      </c>
      <c r="J308" s="54"/>
    </row>
    <row r="309" spans="1:10" ht="14.25" x14ac:dyDescent="0.2">
      <c r="A309" s="80"/>
      <c r="B309" s="81"/>
      <c r="C309" s="82"/>
      <c r="D309" s="83"/>
      <c r="E309" s="84"/>
      <c r="F309" s="82"/>
      <c r="G309" s="85"/>
      <c r="H309" s="85"/>
      <c r="I309" s="86"/>
      <c r="J309"/>
    </row>
    <row r="310" spans="1:10" x14ac:dyDescent="0.2">
      <c r="G310" s="9">
        <f>SUBTOTAL(9, G18:G309)</f>
        <v>1976508.3600000003</v>
      </c>
      <c r="H310" s="9">
        <f>SUBTOTAL(9, H31:H306)</f>
        <v>2202000</v>
      </c>
    </row>
    <row r="311" spans="1:10" x14ac:dyDescent="0.2">
      <c r="G311" s="9">
        <f>G310-H310</f>
        <v>-225491.63999999966</v>
      </c>
    </row>
    <row r="313" spans="1:10" x14ac:dyDescent="0.2">
      <c r="G313" s="9">
        <v>312415.13</v>
      </c>
    </row>
    <row r="315" spans="1:10" x14ac:dyDescent="0.2">
      <c r="G315" s="9">
        <v>862280.07545015798</v>
      </c>
    </row>
    <row r="316" spans="1:10" x14ac:dyDescent="0.2">
      <c r="G316" s="9">
        <v>39827.659999999996</v>
      </c>
    </row>
    <row r="317" spans="1:10" x14ac:dyDescent="0.2">
      <c r="G317" s="9">
        <f>G316-G315</f>
        <v>-822452.41545015795</v>
      </c>
    </row>
    <row r="318" spans="1:10" s="9" customFormat="1" x14ac:dyDescent="0.2">
      <c r="A318" s="8"/>
      <c r="B318" s="13"/>
      <c r="C318" s="8"/>
      <c r="D318" s="8"/>
      <c r="E318" s="8"/>
      <c r="F318" s="8"/>
      <c r="J318" s="8"/>
    </row>
    <row r="319" spans="1:10" s="9" customFormat="1" x14ac:dyDescent="0.2">
      <c r="A319" s="8"/>
      <c r="B319" s="13"/>
      <c r="C319" s="8"/>
      <c r="D319" s="8"/>
      <c r="E319" s="8"/>
      <c r="F319" s="8"/>
      <c r="J319" s="8"/>
    </row>
    <row r="320" spans="1:10" s="9" customFormat="1" x14ac:dyDescent="0.2">
      <c r="A320" s="8"/>
      <c r="B320" s="13"/>
      <c r="C320" s="8"/>
      <c r="D320" s="8"/>
      <c r="E320" s="8"/>
      <c r="F320" s="8"/>
      <c r="J320" s="8"/>
    </row>
  </sheetData>
  <conditionalFormatting sqref="I15:I308">
    <cfRule type="cellIs" dxfId="23" priority="3" stopIfTrue="1" operator="lessThan">
      <formula>0</formula>
    </cfRule>
  </conditionalFormatting>
  <conditionalFormatting sqref="I3">
    <cfRule type="cellIs" dxfId="22" priority="1" stopIfTrue="1" operator="lessThan">
      <formula>0</formula>
    </cfRule>
  </conditionalFormatting>
  <dataValidations count="5">
    <dataValidation type="list" allowBlank="1" showInputMessage="1" showErrorMessage="1" sqref="E293:E306 G301:G306 E283:E291 G283 G295:G299 E240:E278 G245:G251 G225 G216:G223 H125 H71:H83 E15:E235 G16:G183" xr:uid="{DF70B59F-F0DD-4526-A79A-E811AE002966}">
      <formula1>categoryList</formula1>
    </dataValidation>
    <dataValidation type="list" allowBlank="1" showInputMessage="1" showErrorMessage="1" sqref="A245:A306 B245:B308 A15:B244" xr:uid="{72625D72-7B68-4C9C-8EED-C071EDBFF5AE}">
      <formula1>dateList</formula1>
    </dataValidation>
    <dataValidation type="list" allowBlank="1" showInputMessage="1" showErrorMessage="1" sqref="C286:C287 C242:C283 C233:C239 C15:C222" xr:uid="{07F27186-FF44-46ED-952D-A2D392EE9B84}">
      <formula1>numList</formula1>
    </dataValidation>
    <dataValidation type="list" allowBlank="1" showInputMessage="1" showErrorMessage="1" sqref="D293 D241:D285 D233:D235 D217:D222 D15:D45 D71:D183" xr:uid="{4961C7B1-C153-42D5-84E2-D2A4EA6B6F7F}">
      <formula1>payeeList</formula1>
    </dataValidation>
    <dataValidation type="list" allowBlank="1" showInputMessage="1" showErrorMessage="1" sqref="F15:F306" xr:uid="{0E53BA7F-63AB-47EA-9820-8D015F9CDB77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73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411629E-E1D7-4016-9751-47280449274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82" id="{04C16D15-B7B6-4124-8CF5-86E93E337EB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I15:I308</xm:sqref>
        </x14:conditionalFormatting>
        <x14:conditionalFormatting xmlns:xm="http://schemas.microsoft.com/office/excel/2006/main">
          <x14:cfRule type="iconSet" priority="84" id="{6595C633-D21F-4544-88A2-A5C0741525A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I29:I308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277"/>
  <sheetViews>
    <sheetView showGridLines="0" zoomScale="115" zoomScaleNormal="115" workbookViewId="0">
      <pane ySplit="14" topLeftCell="A33" activePane="bottomLeft" state="frozen"/>
      <selection activeCell="B18" sqref="B18"/>
      <selection pane="bottomLeft" activeCell="D29" sqref="D29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11.25" style="9" customWidth="1"/>
    <col min="13" max="13" width="10.875" style="8" bestFit="1" customWidth="1"/>
    <col min="14" max="14" width="9" style="87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43132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VLOOKUP(9E+100,Table13456789101112133456789101112133456789101112133[Balance],1)</f>
        <v>68674.990715714826</v>
      </c>
      <c r="K3" s="16"/>
      <c r="N3" s="12">
        <f>IFERROR(LARGE(Table13456789101112133456789101112133456789101112133[[#All],[Cheque /EFT Number]],1)+1,1)</f>
        <v>688143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SUMIF(Table13456789101112133456789101112133456789101112133[R],"=r",Table13456789101112133456789101112133456789101112133[Deposit,
Credit (+)])+SUMIF(Table13456789101112133456789101112133456789101112133[R],"=c",Table13456789101112133456789101112133456789101112133[Deposit,
Credit (+)])-SUMIF(Table13456789101112133456789101112133456789101112133[R],"=R",Table13456789101112133456789101112133456789101112133[Withdrawal,
Payment (-)])-SUMIF(Table13456789101112133456789101112133456789101112133[R],"=C",Table13456789101112133456789101112133456789101112133[Withdrawal,
Payment (-)])</f>
        <v>0</v>
      </c>
      <c r="K4" s="19"/>
      <c r="N4" s="12">
        <f>N3-1</f>
        <v>688142</v>
      </c>
      <c r="O4" s="11" t="s">
        <v>7</v>
      </c>
    </row>
    <row r="5" spans="1:15" hidden="1" x14ac:dyDescent="0.25">
      <c r="H5" s="20"/>
      <c r="N5" s="12">
        <f>N4-1</f>
        <v>688141</v>
      </c>
    </row>
    <row r="6" spans="1:15" hidden="1" x14ac:dyDescent="0.25">
      <c r="H6" s="20"/>
      <c r="M6" s="136"/>
      <c r="N6" s="12">
        <f>N5-1</f>
        <v>688140</v>
      </c>
    </row>
    <row r="7" spans="1:15" hidden="1" x14ac:dyDescent="0.25">
      <c r="H7" s="20"/>
      <c r="N7" s="12">
        <f>N6-1</f>
        <v>688139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M12" s="136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L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43" customFormat="1" ht="12.75" x14ac:dyDescent="0.2">
      <c r="A15" s="34"/>
      <c r="B15" s="35"/>
      <c r="C15" s="36"/>
      <c r="D15" s="37" t="s">
        <v>191</v>
      </c>
      <c r="E15" s="38"/>
      <c r="F15" s="36"/>
      <c r="G15" s="39"/>
      <c r="H15" s="39"/>
      <c r="I15" s="40">
        <f ca="1">Jan!I122</f>
        <v>19648.270715714574</v>
      </c>
      <c r="J15" s="41"/>
      <c r="K15" s="42"/>
      <c r="L15" s="42"/>
      <c r="M15" s="135"/>
      <c r="N15" s="44"/>
    </row>
    <row r="16" spans="1:15" s="43" customFormat="1" ht="12.75" x14ac:dyDescent="0.2">
      <c r="A16" s="35">
        <v>43132</v>
      </c>
      <c r="B16" s="45"/>
      <c r="C16" s="46" t="s">
        <v>192</v>
      </c>
      <c r="D16" s="47" t="s">
        <v>28</v>
      </c>
      <c r="E16" s="48"/>
      <c r="F16" s="46"/>
      <c r="G16" s="90">
        <v>10667.84</v>
      </c>
      <c r="H16" s="59"/>
      <c r="I16" s="50">
        <f ca="1">IF(AND(ISBLANK(G16),ISBLANK(H16)),"",OFFSET(I16,-1,0,1,1)+H16-G16)</f>
        <v>8980.430715714574</v>
      </c>
      <c r="J16" s="41"/>
      <c r="K16" s="42"/>
      <c r="L16" s="42"/>
      <c r="M16" s="42"/>
      <c r="N16" s="137"/>
    </row>
    <row r="17" spans="1:14" s="43" customFormat="1" ht="12.75" x14ac:dyDescent="0.2">
      <c r="A17" s="35">
        <v>43132</v>
      </c>
      <c r="B17" s="45"/>
      <c r="C17" s="51" t="s">
        <v>193</v>
      </c>
      <c r="D17" s="52" t="s">
        <v>30</v>
      </c>
      <c r="E17" s="38"/>
      <c r="F17" s="51"/>
      <c r="G17" s="92">
        <v>170</v>
      </c>
      <c r="H17" s="53"/>
      <c r="I17" s="40">
        <f ca="1">IF(AND(ISBLANK(G17),ISBLANK(H17))," - ",OFFSET(I17,-1,0,1,1)+H17-G17)</f>
        <v>8810.430715714574</v>
      </c>
      <c r="J17" s="54"/>
      <c r="K17" s="42"/>
      <c r="L17" s="42"/>
      <c r="M17" s="42"/>
      <c r="N17" s="137"/>
    </row>
    <row r="18" spans="1:14" s="43" customFormat="1" ht="12.75" x14ac:dyDescent="0.2">
      <c r="A18" s="35">
        <v>43132</v>
      </c>
      <c r="B18" s="45"/>
      <c r="C18" s="51" t="s">
        <v>194</v>
      </c>
      <c r="D18" s="52" t="s">
        <v>32</v>
      </c>
      <c r="E18" s="38"/>
      <c r="F18" s="51"/>
      <c r="G18" s="92">
        <v>155</v>
      </c>
      <c r="H18" s="53"/>
      <c r="I18" s="40">
        <f t="shared" ref="I18:I86" ca="1" si="0">IF(AND(ISBLANK(G18),ISBLANK(H18))," - ",OFFSET(I18,-1,0,1,1)+H18-G18)</f>
        <v>8655.430715714574</v>
      </c>
      <c r="J18" s="54"/>
      <c r="K18" s="42"/>
      <c r="L18" s="42"/>
      <c r="M18" s="42"/>
      <c r="N18" s="137"/>
    </row>
    <row r="19" spans="1:14" s="43" customFormat="1" ht="12.75" x14ac:dyDescent="0.2">
      <c r="A19" s="35">
        <v>43132</v>
      </c>
      <c r="B19" s="45"/>
      <c r="C19" s="46" t="s">
        <v>195</v>
      </c>
      <c r="D19" s="47" t="s">
        <v>40</v>
      </c>
      <c r="E19" s="48"/>
      <c r="F19" s="46"/>
      <c r="G19" s="90">
        <v>450</v>
      </c>
      <c r="H19" s="49"/>
      <c r="I19" s="40">
        <f t="shared" ca="1" si="0"/>
        <v>8205.430715714574</v>
      </c>
      <c r="J19" s="54"/>
      <c r="K19" s="42"/>
      <c r="L19" s="42"/>
      <c r="M19" s="42"/>
      <c r="N19" s="137"/>
    </row>
    <row r="20" spans="1:14" s="43" customFormat="1" ht="12.75" x14ac:dyDescent="0.2">
      <c r="A20" s="35">
        <v>43132</v>
      </c>
      <c r="B20" s="61"/>
      <c r="C20" s="62" t="s">
        <v>196</v>
      </c>
      <c r="D20" s="63" t="s">
        <v>197</v>
      </c>
      <c r="E20" s="64"/>
      <c r="F20" s="62"/>
      <c r="G20" s="103">
        <v>850</v>
      </c>
      <c r="H20" s="66"/>
      <c r="I20" s="40">
        <f t="shared" ca="1" si="0"/>
        <v>7355.430715714574</v>
      </c>
      <c r="J20" s="88"/>
      <c r="K20" s="42"/>
      <c r="L20" s="42"/>
      <c r="M20" s="42"/>
      <c r="N20" s="137"/>
    </row>
    <row r="21" spans="1:14" s="43" customFormat="1" ht="12.75" x14ac:dyDescent="0.2">
      <c r="A21" s="35">
        <v>43134</v>
      </c>
      <c r="B21" s="45"/>
      <c r="C21" s="46" t="s">
        <v>37</v>
      </c>
      <c r="D21" s="47" t="s">
        <v>26</v>
      </c>
      <c r="E21" s="48"/>
      <c r="F21" s="46"/>
      <c r="G21" s="59"/>
      <c r="H21" s="93">
        <v>300000</v>
      </c>
      <c r="I21" s="40">
        <f t="shared" ca="1" si="0"/>
        <v>307355.43071571458</v>
      </c>
      <c r="J21" s="54"/>
      <c r="K21" s="42"/>
      <c r="L21" s="42"/>
      <c r="M21" s="42"/>
      <c r="N21" s="137"/>
    </row>
    <row r="22" spans="1:14" s="43" customFormat="1" ht="12.75" x14ac:dyDescent="0.2">
      <c r="A22" s="35">
        <v>43134</v>
      </c>
      <c r="B22" s="45"/>
      <c r="C22" s="46" t="s">
        <v>210</v>
      </c>
      <c r="D22" s="47" t="s">
        <v>198</v>
      </c>
      <c r="E22" s="55"/>
      <c r="F22" s="46"/>
      <c r="G22" s="91">
        <v>390</v>
      </c>
      <c r="H22" s="49"/>
      <c r="I22" s="40">
        <f t="shared" ca="1" si="0"/>
        <v>306965.43071571458</v>
      </c>
      <c r="J22" s="41"/>
      <c r="K22" s="42"/>
      <c r="L22" s="57"/>
      <c r="M22" s="42"/>
      <c r="N22" s="137"/>
    </row>
    <row r="23" spans="1:14" s="43" customFormat="1" ht="12.75" x14ac:dyDescent="0.2">
      <c r="A23" s="35">
        <v>43134</v>
      </c>
      <c r="B23" s="45"/>
      <c r="C23" s="46" t="s">
        <v>211</v>
      </c>
      <c r="D23" s="47" t="s">
        <v>45</v>
      </c>
      <c r="E23" s="55"/>
      <c r="F23" s="46"/>
      <c r="G23" s="91">
        <v>9805</v>
      </c>
      <c r="H23" s="49"/>
      <c r="I23" s="40">
        <f t="shared" ca="1" si="0"/>
        <v>297160.43071571458</v>
      </c>
      <c r="J23" s="41"/>
      <c r="K23" s="42"/>
      <c r="L23" s="42"/>
      <c r="M23" s="42"/>
      <c r="N23" s="137"/>
    </row>
    <row r="24" spans="1:14" s="43" customFormat="1" ht="12.75" x14ac:dyDescent="0.2">
      <c r="A24" s="35">
        <v>43134</v>
      </c>
      <c r="B24" s="45"/>
      <c r="C24" s="46" t="s">
        <v>212</v>
      </c>
      <c r="D24" s="47" t="s">
        <v>199</v>
      </c>
      <c r="E24" s="55"/>
      <c r="F24" s="46"/>
      <c r="G24" s="91">
        <v>530</v>
      </c>
      <c r="H24" s="49"/>
      <c r="I24" s="40">
        <f t="shared" ca="1" si="0"/>
        <v>296630.43071571458</v>
      </c>
      <c r="J24" s="41"/>
      <c r="K24" s="42"/>
      <c r="L24" s="42"/>
      <c r="M24" s="42"/>
      <c r="N24" s="137"/>
    </row>
    <row r="25" spans="1:14" s="43" customFormat="1" ht="12.75" x14ac:dyDescent="0.2">
      <c r="A25" s="35">
        <v>43134</v>
      </c>
      <c r="B25" s="45"/>
      <c r="C25" s="46" t="s">
        <v>213</v>
      </c>
      <c r="D25" s="47" t="s">
        <v>144</v>
      </c>
      <c r="E25" s="55"/>
      <c r="F25" s="46"/>
      <c r="G25" s="91">
        <v>902.57</v>
      </c>
      <c r="H25" s="49"/>
      <c r="I25" s="40">
        <f t="shared" ca="1" si="0"/>
        <v>295727.86071571457</v>
      </c>
      <c r="J25" s="41"/>
      <c r="K25" s="42"/>
      <c r="L25" s="42"/>
      <c r="M25" s="42"/>
      <c r="N25" s="137"/>
    </row>
    <row r="26" spans="1:14" s="43" customFormat="1" ht="12.75" x14ac:dyDescent="0.2">
      <c r="A26" s="35">
        <v>43134</v>
      </c>
      <c r="B26" s="45"/>
      <c r="C26" s="46" t="s">
        <v>214</v>
      </c>
      <c r="D26" s="47" t="s">
        <v>51</v>
      </c>
      <c r="E26" s="55"/>
      <c r="F26" s="46"/>
      <c r="G26" s="91">
        <v>3842.5</v>
      </c>
      <c r="H26" s="49"/>
      <c r="I26" s="40">
        <f t="shared" ca="1" si="0"/>
        <v>291885.36071571457</v>
      </c>
      <c r="J26" s="41"/>
      <c r="K26" s="42"/>
      <c r="L26" s="42"/>
      <c r="M26" s="42"/>
      <c r="N26" s="137"/>
    </row>
    <row r="27" spans="1:14" s="58" customFormat="1" ht="12.75" x14ac:dyDescent="0.2">
      <c r="A27" s="56">
        <v>43134</v>
      </c>
      <c r="B27" s="45"/>
      <c r="C27" s="46" t="s">
        <v>215</v>
      </c>
      <c r="D27" s="47" t="s">
        <v>200</v>
      </c>
      <c r="E27" s="48"/>
      <c r="F27" s="46"/>
      <c r="G27" s="90">
        <v>9750</v>
      </c>
      <c r="H27" s="49"/>
      <c r="I27" s="40">
        <f t="shared" ca="1" si="0"/>
        <v>282135.36071571457</v>
      </c>
      <c r="J27" s="41"/>
      <c r="K27" s="57"/>
      <c r="L27" s="57"/>
      <c r="M27" s="42"/>
      <c r="N27" s="137"/>
    </row>
    <row r="28" spans="1:14" s="58" customFormat="1" ht="12.75" x14ac:dyDescent="0.2">
      <c r="A28" s="56">
        <v>43134</v>
      </c>
      <c r="B28" s="45"/>
      <c r="C28" s="46" t="s">
        <v>216</v>
      </c>
      <c r="D28" s="47" t="s">
        <v>64</v>
      </c>
      <c r="E28" s="48"/>
      <c r="F28" s="46"/>
      <c r="G28" s="90">
        <v>1281.28</v>
      </c>
      <c r="H28" s="49"/>
      <c r="I28" s="40">
        <f t="shared" ca="1" si="0"/>
        <v>280854.08071571455</v>
      </c>
      <c r="J28" s="41"/>
      <c r="K28" s="57"/>
      <c r="L28" s="57"/>
      <c r="M28" s="57"/>
      <c r="N28" s="137"/>
    </row>
    <row r="29" spans="1:14" s="58" customFormat="1" ht="12.75" x14ac:dyDescent="0.2">
      <c r="A29" s="56">
        <v>43134</v>
      </c>
      <c r="B29" s="45"/>
      <c r="C29" s="46" t="s">
        <v>217</v>
      </c>
      <c r="D29" s="47" t="s">
        <v>69</v>
      </c>
      <c r="E29" s="48"/>
      <c r="F29" s="46"/>
      <c r="G29" s="90">
        <v>270</v>
      </c>
      <c r="H29" s="49"/>
      <c r="I29" s="40">
        <f t="shared" ca="1" si="0"/>
        <v>280584.08071571455</v>
      </c>
      <c r="J29" s="41"/>
      <c r="K29" s="57"/>
      <c r="L29" s="57"/>
      <c r="M29" s="57"/>
      <c r="N29" s="137"/>
    </row>
    <row r="30" spans="1:14" s="58" customFormat="1" ht="12.75" x14ac:dyDescent="0.2">
      <c r="A30" s="56">
        <v>43134</v>
      </c>
      <c r="B30" s="45"/>
      <c r="C30" s="46" t="s">
        <v>218</v>
      </c>
      <c r="D30" s="47" t="s">
        <v>201</v>
      </c>
      <c r="E30" s="48"/>
      <c r="F30" s="46"/>
      <c r="G30" s="90">
        <v>2568.6799999999998</v>
      </c>
      <c r="H30" s="49"/>
      <c r="I30" s="40">
        <f t="shared" ca="1" si="0"/>
        <v>278015.40071571455</v>
      </c>
      <c r="J30" s="41"/>
      <c r="K30" s="57"/>
      <c r="L30" s="57"/>
      <c r="M30" s="57"/>
      <c r="N30" s="137"/>
    </row>
    <row r="31" spans="1:14" s="58" customFormat="1" ht="12.75" x14ac:dyDescent="0.2">
      <c r="A31" s="56">
        <v>43134</v>
      </c>
      <c r="B31" s="45"/>
      <c r="C31" s="46" t="s">
        <v>219</v>
      </c>
      <c r="D31" s="47" t="s">
        <v>202</v>
      </c>
      <c r="E31" s="48"/>
      <c r="F31" s="46"/>
      <c r="G31" s="90">
        <v>153.69999999999999</v>
      </c>
      <c r="H31" s="49"/>
      <c r="I31" s="40">
        <f t="shared" ca="1" si="0"/>
        <v>277861.70071571454</v>
      </c>
      <c r="J31" s="41"/>
      <c r="K31" s="57"/>
      <c r="L31" s="57"/>
      <c r="M31" s="57"/>
      <c r="N31" s="137"/>
    </row>
    <row r="32" spans="1:14" s="58" customFormat="1" ht="12.75" x14ac:dyDescent="0.2">
      <c r="A32" s="56">
        <v>43134</v>
      </c>
      <c r="B32" s="45"/>
      <c r="C32" s="46" t="s">
        <v>220</v>
      </c>
      <c r="D32" s="47" t="s">
        <v>203</v>
      </c>
      <c r="E32" s="48"/>
      <c r="F32" s="46"/>
      <c r="G32" s="90">
        <v>763.2</v>
      </c>
      <c r="H32" s="49"/>
      <c r="I32" s="40">
        <f t="shared" ca="1" si="0"/>
        <v>277098.50071571453</v>
      </c>
      <c r="J32" s="41"/>
      <c r="K32" s="57"/>
      <c r="M32" s="57"/>
      <c r="N32" s="137"/>
    </row>
    <row r="33" spans="1:14" s="58" customFormat="1" ht="12.75" x14ac:dyDescent="0.2">
      <c r="A33" s="56">
        <v>43136</v>
      </c>
      <c r="B33" s="104"/>
      <c r="C33" s="105" t="s">
        <v>249</v>
      </c>
      <c r="D33" s="106" t="s">
        <v>250</v>
      </c>
      <c r="E33" s="107"/>
      <c r="F33" s="105"/>
      <c r="G33" s="108"/>
      <c r="H33" s="112">
        <v>750</v>
      </c>
      <c r="I33" s="40">
        <f t="shared" ca="1" si="0"/>
        <v>277848.50071571453</v>
      </c>
      <c r="J33" s="110"/>
      <c r="K33" s="57"/>
      <c r="L33" s="57"/>
      <c r="M33" s="57"/>
      <c r="N33" s="137"/>
    </row>
    <row r="34" spans="1:14" s="58" customFormat="1" ht="12.75" x14ac:dyDescent="0.2">
      <c r="A34" s="56">
        <v>43136</v>
      </c>
      <c r="B34" s="104"/>
      <c r="C34" s="46" t="s">
        <v>1346</v>
      </c>
      <c r="D34" s="47" t="s">
        <v>1347</v>
      </c>
      <c r="E34" s="107"/>
      <c r="F34" s="105"/>
      <c r="G34" s="108"/>
      <c r="H34" s="112">
        <v>2000</v>
      </c>
      <c r="I34" s="40">
        <f t="shared" ca="1" si="0"/>
        <v>279848.50071571453</v>
      </c>
      <c r="J34" s="110"/>
      <c r="K34" s="57"/>
      <c r="L34" s="57"/>
      <c r="M34" s="57"/>
      <c r="N34" s="137"/>
    </row>
    <row r="35" spans="1:14" s="58" customFormat="1" ht="12.75" x14ac:dyDescent="0.2">
      <c r="A35" s="56">
        <v>43136</v>
      </c>
      <c r="B35" s="45"/>
      <c r="C35" s="46" t="s">
        <v>221</v>
      </c>
      <c r="D35" s="47" t="s">
        <v>204</v>
      </c>
      <c r="E35" s="48"/>
      <c r="F35" s="46"/>
      <c r="G35" s="90">
        <v>1260</v>
      </c>
      <c r="H35" s="49"/>
      <c r="I35" s="40">
        <f t="shared" ca="1" si="0"/>
        <v>278588.50071571453</v>
      </c>
      <c r="J35" s="41"/>
      <c r="K35" s="57"/>
      <c r="L35" s="57"/>
      <c r="M35" s="57"/>
      <c r="N35" s="137"/>
    </row>
    <row r="36" spans="1:14" s="58" customFormat="1" ht="15" customHeight="1" x14ac:dyDescent="0.2">
      <c r="A36" s="56">
        <v>43136</v>
      </c>
      <c r="B36" s="45"/>
      <c r="C36" s="46" t="s">
        <v>222</v>
      </c>
      <c r="D36" s="47" t="s">
        <v>205</v>
      </c>
      <c r="E36" s="48"/>
      <c r="F36" s="46"/>
      <c r="G36" s="90">
        <v>760.6</v>
      </c>
      <c r="H36" s="49"/>
      <c r="I36" s="40">
        <f t="shared" ca="1" si="0"/>
        <v>277827.90071571455</v>
      </c>
      <c r="J36" s="41"/>
      <c r="K36" s="57"/>
      <c r="L36" s="57"/>
      <c r="M36" s="57"/>
      <c r="N36" s="137"/>
    </row>
    <row r="37" spans="1:14" s="58" customFormat="1" ht="12.75" x14ac:dyDescent="0.2">
      <c r="A37" s="56">
        <v>43136</v>
      </c>
      <c r="B37" s="45"/>
      <c r="C37" s="46" t="s">
        <v>223</v>
      </c>
      <c r="D37" s="47" t="s">
        <v>206</v>
      </c>
      <c r="E37" s="48"/>
      <c r="F37" s="46"/>
      <c r="G37" s="90">
        <v>11720</v>
      </c>
      <c r="H37" s="49"/>
      <c r="I37" s="40">
        <f t="shared" ca="1" si="0"/>
        <v>266107.90071571455</v>
      </c>
      <c r="J37" s="41"/>
      <c r="K37" s="57"/>
      <c r="L37" s="57"/>
      <c r="M37" s="57"/>
      <c r="N37" s="137"/>
    </row>
    <row r="38" spans="1:14" s="58" customFormat="1" ht="12.75" x14ac:dyDescent="0.2">
      <c r="A38" s="56">
        <v>43136</v>
      </c>
      <c r="B38" s="45"/>
      <c r="C38" s="46" t="s">
        <v>224</v>
      </c>
      <c r="D38" s="47" t="s">
        <v>207</v>
      </c>
      <c r="E38" s="48"/>
      <c r="F38" s="46"/>
      <c r="G38" s="90">
        <v>195000</v>
      </c>
      <c r="H38" s="49"/>
      <c r="I38" s="40">
        <f t="shared" ca="1" si="0"/>
        <v>71107.900715714553</v>
      </c>
      <c r="J38" s="41"/>
      <c r="K38" s="57"/>
      <c r="L38" s="57"/>
      <c r="M38" s="57"/>
      <c r="N38" s="137"/>
    </row>
    <row r="39" spans="1:14" s="58" customFormat="1" ht="12.75" x14ac:dyDescent="0.2">
      <c r="A39" s="56">
        <v>43136</v>
      </c>
      <c r="B39" s="45"/>
      <c r="C39" s="46" t="s">
        <v>225</v>
      </c>
      <c r="D39" s="47" t="s">
        <v>208</v>
      </c>
      <c r="E39" s="48"/>
      <c r="F39" s="46"/>
      <c r="G39" s="90">
        <v>10600</v>
      </c>
      <c r="H39" s="49"/>
      <c r="I39" s="40">
        <f t="shared" ca="1" si="0"/>
        <v>60507.900715714553</v>
      </c>
      <c r="J39" s="41"/>
      <c r="K39" s="57"/>
      <c r="L39" s="57"/>
      <c r="M39" s="57"/>
      <c r="N39" s="137"/>
    </row>
    <row r="40" spans="1:14" s="58" customFormat="1" ht="12.75" x14ac:dyDescent="0.2">
      <c r="A40" s="56">
        <v>43136</v>
      </c>
      <c r="B40" s="45"/>
      <c r="C40" s="46" t="s">
        <v>226</v>
      </c>
      <c r="D40" s="47" t="s">
        <v>209</v>
      </c>
      <c r="E40" s="48"/>
      <c r="F40" s="46"/>
      <c r="G40" s="90">
        <v>1751.15</v>
      </c>
      <c r="H40" s="49"/>
      <c r="I40" s="40">
        <f t="shared" ca="1" si="0"/>
        <v>58756.750715714552</v>
      </c>
      <c r="J40" s="41"/>
      <c r="K40" s="57"/>
      <c r="L40" s="57"/>
      <c r="M40" s="57"/>
      <c r="N40" s="137"/>
    </row>
    <row r="41" spans="1:14" s="58" customFormat="1" ht="12.75" x14ac:dyDescent="0.2">
      <c r="A41" s="56">
        <v>43136</v>
      </c>
      <c r="B41" s="45"/>
      <c r="C41" s="46" t="s">
        <v>227</v>
      </c>
      <c r="D41" s="47" t="s">
        <v>209</v>
      </c>
      <c r="E41" s="48"/>
      <c r="F41" s="46"/>
      <c r="G41" s="90">
        <v>417</v>
      </c>
      <c r="H41" s="49"/>
      <c r="I41" s="40">
        <f t="shared" ca="1" si="0"/>
        <v>58339.750715714552</v>
      </c>
      <c r="J41" s="41"/>
      <c r="K41" s="57"/>
      <c r="L41" s="57"/>
      <c r="M41" s="57"/>
      <c r="N41" s="137"/>
    </row>
    <row r="42" spans="1:14" s="58" customFormat="1" ht="12.75" x14ac:dyDescent="0.2">
      <c r="A42" s="56">
        <v>43136</v>
      </c>
      <c r="B42" s="45"/>
      <c r="C42" s="46" t="s">
        <v>230</v>
      </c>
      <c r="D42" s="47" t="s">
        <v>53</v>
      </c>
      <c r="E42" s="48"/>
      <c r="F42" s="46"/>
      <c r="G42" s="90">
        <v>522.4</v>
      </c>
      <c r="H42" s="49"/>
      <c r="I42" s="40">
        <f t="shared" ca="1" si="0"/>
        <v>57817.35071571455</v>
      </c>
      <c r="J42" s="41"/>
      <c r="K42" s="57"/>
      <c r="L42" s="57"/>
      <c r="M42" s="57"/>
      <c r="N42" s="137"/>
    </row>
    <row r="43" spans="1:14" s="58" customFormat="1" ht="12.75" x14ac:dyDescent="0.2">
      <c r="A43" s="56">
        <v>43136</v>
      </c>
      <c r="B43" s="45"/>
      <c r="C43" s="46" t="s">
        <v>231</v>
      </c>
      <c r="D43" s="47" t="s">
        <v>228</v>
      </c>
      <c r="E43" s="48"/>
      <c r="F43" s="46"/>
      <c r="G43" s="90">
        <v>6000</v>
      </c>
      <c r="H43" s="49"/>
      <c r="I43" s="40">
        <f t="shared" ca="1" si="0"/>
        <v>51817.35071571455</v>
      </c>
      <c r="J43" s="41"/>
      <c r="K43" s="57"/>
      <c r="L43" s="57"/>
      <c r="M43" s="57"/>
      <c r="N43" s="137"/>
    </row>
    <row r="44" spans="1:14" s="58" customFormat="1" ht="12.75" x14ac:dyDescent="0.2">
      <c r="A44" s="56">
        <v>43136</v>
      </c>
      <c r="B44" s="45"/>
      <c r="C44" s="46" t="s">
        <v>232</v>
      </c>
      <c r="D44" s="47" t="s">
        <v>229</v>
      </c>
      <c r="E44" s="48"/>
      <c r="F44" s="46"/>
      <c r="G44" s="90">
        <v>600</v>
      </c>
      <c r="H44" s="49"/>
      <c r="I44" s="40">
        <f t="shared" ca="1" si="0"/>
        <v>51217.35071571455</v>
      </c>
      <c r="J44" s="41"/>
      <c r="K44" s="57"/>
      <c r="L44" s="57"/>
      <c r="M44" s="57"/>
      <c r="N44" s="137"/>
    </row>
    <row r="45" spans="1:14" s="58" customFormat="1" ht="12.75" x14ac:dyDescent="0.2">
      <c r="A45" s="56">
        <v>43137</v>
      </c>
      <c r="B45" s="45"/>
      <c r="C45" s="46" t="s">
        <v>126</v>
      </c>
      <c r="D45" s="47" t="s">
        <v>251</v>
      </c>
      <c r="E45" s="48"/>
      <c r="F45" s="46"/>
      <c r="G45" s="90">
        <v>68759.8</v>
      </c>
      <c r="H45" s="49"/>
      <c r="I45" s="40">
        <f t="shared" ca="1" si="0"/>
        <v>-17542.449284285452</v>
      </c>
      <c r="J45" s="41"/>
      <c r="K45" s="57"/>
      <c r="L45" s="57"/>
      <c r="M45" s="57"/>
      <c r="N45" s="137"/>
    </row>
    <row r="46" spans="1:14" s="58" customFormat="1" ht="14.25" customHeight="1" x14ac:dyDescent="0.2">
      <c r="A46" s="56">
        <v>43137</v>
      </c>
      <c r="B46" s="45"/>
      <c r="C46" s="46" t="s">
        <v>126</v>
      </c>
      <c r="D46" s="47" t="s">
        <v>252</v>
      </c>
      <c r="E46" s="48"/>
      <c r="F46" s="46"/>
      <c r="G46" s="90">
        <v>88289.4</v>
      </c>
      <c r="H46" s="49"/>
      <c r="I46" s="40">
        <f t="shared" ca="1" si="0"/>
        <v>-105831.84928428545</v>
      </c>
      <c r="J46" s="41"/>
      <c r="K46" s="57"/>
      <c r="L46" s="57"/>
      <c r="M46" s="57"/>
      <c r="N46" s="137"/>
    </row>
    <row r="47" spans="1:14" s="58" customFormat="1" ht="12.75" x14ac:dyDescent="0.2">
      <c r="A47" s="56">
        <v>43132</v>
      </c>
      <c r="B47" s="45"/>
      <c r="C47" s="46" t="s">
        <v>126</v>
      </c>
      <c r="D47" s="47" t="s">
        <v>253</v>
      </c>
      <c r="E47" s="48"/>
      <c r="F47" s="46"/>
      <c r="G47" s="90">
        <v>18301.78</v>
      </c>
      <c r="H47" s="49"/>
      <c r="I47" s="40">
        <f t="shared" ca="1" si="0"/>
        <v>-124133.62928428545</v>
      </c>
      <c r="J47" s="41"/>
      <c r="K47" s="57"/>
      <c r="L47" s="57"/>
      <c r="M47" s="57"/>
      <c r="N47" s="137"/>
    </row>
    <row r="48" spans="1:14" s="58" customFormat="1" ht="12.75" x14ac:dyDescent="0.2">
      <c r="A48" s="56">
        <v>43138</v>
      </c>
      <c r="B48" s="45"/>
      <c r="C48" s="46" t="s">
        <v>408</v>
      </c>
      <c r="D48" s="47" t="s">
        <v>254</v>
      </c>
      <c r="E48" s="48"/>
      <c r="F48" s="46"/>
      <c r="G48" s="59"/>
      <c r="H48" s="93">
        <v>1500000</v>
      </c>
      <c r="I48" s="40">
        <f t="shared" ca="1" si="0"/>
        <v>1375866.3707157145</v>
      </c>
      <c r="J48" s="41"/>
      <c r="K48" s="57"/>
      <c r="L48" s="57"/>
      <c r="N48" s="137"/>
    </row>
    <row r="49" spans="1:14" s="58" customFormat="1" ht="12.75" x14ac:dyDescent="0.2">
      <c r="A49" s="56">
        <v>43138</v>
      </c>
      <c r="B49" s="45"/>
      <c r="C49" s="46" t="s">
        <v>409</v>
      </c>
      <c r="D49" s="47" t="s">
        <v>255</v>
      </c>
      <c r="E49" s="48"/>
      <c r="F49" s="46"/>
      <c r="G49" s="59"/>
      <c r="H49" s="93">
        <v>750</v>
      </c>
      <c r="I49" s="40">
        <f t="shared" ca="1" si="0"/>
        <v>1376616.3707157145</v>
      </c>
      <c r="J49" s="41"/>
      <c r="K49" s="57"/>
      <c r="L49" s="57"/>
      <c r="N49" s="137"/>
    </row>
    <row r="50" spans="1:14" s="58" customFormat="1" ht="12.75" x14ac:dyDescent="0.2">
      <c r="A50" s="56">
        <v>43138</v>
      </c>
      <c r="B50" s="45"/>
      <c r="C50" s="46" t="s">
        <v>410</v>
      </c>
      <c r="D50" s="47" t="s">
        <v>256</v>
      </c>
      <c r="E50" s="48"/>
      <c r="F50" s="46"/>
      <c r="G50" s="59"/>
      <c r="H50" s="93">
        <v>120000</v>
      </c>
      <c r="I50" s="40">
        <f t="shared" ca="1" si="0"/>
        <v>1496616.3707157145</v>
      </c>
      <c r="J50" s="41"/>
      <c r="K50" s="57"/>
      <c r="L50" s="57"/>
      <c r="M50" s="57"/>
      <c r="N50" s="137"/>
    </row>
    <row r="51" spans="1:14" s="58" customFormat="1" ht="12.75" x14ac:dyDescent="0.2">
      <c r="A51" s="56">
        <v>43138</v>
      </c>
      <c r="B51" s="45"/>
      <c r="C51" s="46" t="s">
        <v>37</v>
      </c>
      <c r="D51" s="47" t="s">
        <v>26</v>
      </c>
      <c r="E51" s="48"/>
      <c r="F51" s="46"/>
      <c r="G51" s="59"/>
      <c r="H51" s="93">
        <v>160000</v>
      </c>
      <c r="I51" s="40">
        <f t="shared" ca="1" si="0"/>
        <v>1656616.3707157145</v>
      </c>
      <c r="J51" s="41"/>
      <c r="K51" s="57"/>
      <c r="L51" s="57"/>
      <c r="M51" s="57"/>
      <c r="N51" s="137"/>
    </row>
    <row r="52" spans="1:14" s="58" customFormat="1" ht="12.75" x14ac:dyDescent="0.2">
      <c r="A52" s="56">
        <v>43139</v>
      </c>
      <c r="B52" s="45"/>
      <c r="C52" s="46" t="s">
        <v>411</v>
      </c>
      <c r="D52" s="47" t="s">
        <v>257</v>
      </c>
      <c r="E52" s="48"/>
      <c r="F52" s="46"/>
      <c r="G52" s="59"/>
      <c r="H52" s="93">
        <v>360</v>
      </c>
      <c r="I52" s="40">
        <f t="shared" ca="1" si="0"/>
        <v>1656976.3707157145</v>
      </c>
      <c r="J52" s="41"/>
      <c r="K52" s="57"/>
      <c r="L52" s="57"/>
      <c r="M52" s="57"/>
      <c r="N52" s="137"/>
    </row>
    <row r="53" spans="1:14" s="58" customFormat="1" ht="12.75" x14ac:dyDescent="0.2">
      <c r="A53" s="56">
        <v>43140</v>
      </c>
      <c r="B53" s="45"/>
      <c r="C53" s="46" t="s">
        <v>259</v>
      </c>
      <c r="D53" s="47" t="s">
        <v>258</v>
      </c>
      <c r="E53" s="48"/>
      <c r="F53" s="46"/>
      <c r="G53" s="90">
        <v>1600000</v>
      </c>
      <c r="H53" s="49"/>
      <c r="I53" s="40">
        <f t="shared" ca="1" si="0"/>
        <v>56976.370715714525</v>
      </c>
      <c r="J53" s="41"/>
      <c r="K53" s="57"/>
      <c r="L53" s="57"/>
      <c r="M53" s="57"/>
      <c r="N53" s="137"/>
    </row>
    <row r="54" spans="1:14" s="58" customFormat="1" ht="12.75" x14ac:dyDescent="0.2">
      <c r="A54" s="56">
        <v>43140</v>
      </c>
      <c r="B54" s="45"/>
      <c r="C54" s="46" t="s">
        <v>413</v>
      </c>
      <c r="D54" s="47" t="s">
        <v>260</v>
      </c>
      <c r="E54" s="48"/>
      <c r="F54" s="46"/>
      <c r="G54" s="59"/>
      <c r="H54" s="90">
        <v>150000</v>
      </c>
      <c r="I54" s="40">
        <f t="shared" ca="1" si="0"/>
        <v>206976.37071571453</v>
      </c>
      <c r="J54" s="41"/>
      <c r="K54" s="57"/>
      <c r="L54" s="57"/>
      <c r="M54" s="57"/>
      <c r="N54" s="137"/>
    </row>
    <row r="55" spans="1:14" s="58" customFormat="1" ht="12.75" x14ac:dyDescent="0.2">
      <c r="A55" s="56">
        <v>43140</v>
      </c>
      <c r="B55" s="45"/>
      <c r="C55" s="46" t="s">
        <v>412</v>
      </c>
      <c r="D55" s="47" t="s">
        <v>261</v>
      </c>
      <c r="E55" s="48"/>
      <c r="F55" s="46"/>
      <c r="G55" s="59"/>
      <c r="H55" s="90">
        <v>150000</v>
      </c>
      <c r="I55" s="40">
        <f t="shared" ca="1" si="0"/>
        <v>356976.37071571453</v>
      </c>
      <c r="J55" s="41"/>
      <c r="K55" s="57"/>
      <c r="L55" s="57"/>
      <c r="M55" s="57"/>
      <c r="N55" s="137"/>
    </row>
    <row r="56" spans="1:14" s="58" customFormat="1" ht="12.75" x14ac:dyDescent="0.2">
      <c r="A56" s="56">
        <v>43140</v>
      </c>
      <c r="B56" s="45"/>
      <c r="C56" s="46" t="s">
        <v>414</v>
      </c>
      <c r="D56" s="47" t="s">
        <v>262</v>
      </c>
      <c r="E56" s="48"/>
      <c r="F56" s="46"/>
      <c r="G56" s="59"/>
      <c r="H56" s="93">
        <v>1000000</v>
      </c>
      <c r="I56" s="40">
        <f t="shared" ca="1" si="0"/>
        <v>1356976.3707157145</v>
      </c>
      <c r="J56" s="41"/>
      <c r="K56" s="57"/>
      <c r="L56" s="57"/>
      <c r="M56" s="57"/>
      <c r="N56" s="137"/>
    </row>
    <row r="57" spans="1:14" s="58" customFormat="1" ht="12.75" x14ac:dyDescent="0.2">
      <c r="A57" s="56">
        <v>43140</v>
      </c>
      <c r="B57" s="45"/>
      <c r="C57" s="46" t="s">
        <v>126</v>
      </c>
      <c r="D57" s="47" t="s">
        <v>318</v>
      </c>
      <c r="E57" s="48"/>
      <c r="F57" s="46"/>
      <c r="G57" s="90">
        <v>35242.68</v>
      </c>
      <c r="H57" s="49"/>
      <c r="I57" s="40">
        <f t="shared" ca="1" si="0"/>
        <v>1321733.6907157146</v>
      </c>
      <c r="J57" s="41"/>
      <c r="K57" s="57"/>
      <c r="L57" s="57"/>
      <c r="M57" s="57"/>
      <c r="N57" s="137"/>
    </row>
    <row r="58" spans="1:14" s="58" customFormat="1" ht="12.75" x14ac:dyDescent="0.2">
      <c r="A58" s="56">
        <v>43144</v>
      </c>
      <c r="B58" s="45"/>
      <c r="C58" s="46" t="s">
        <v>263</v>
      </c>
      <c r="D58" s="47" t="s">
        <v>264</v>
      </c>
      <c r="E58" s="48"/>
      <c r="F58" s="46"/>
      <c r="G58" s="90">
        <v>3800</v>
      </c>
      <c r="H58" s="49"/>
      <c r="I58" s="40">
        <f t="shared" ca="1" si="0"/>
        <v>1317933.6907157146</v>
      </c>
      <c r="J58" s="41"/>
      <c r="K58" s="57"/>
      <c r="L58" s="57"/>
      <c r="M58" s="57"/>
      <c r="N58" s="137"/>
    </row>
    <row r="59" spans="1:14" s="58" customFormat="1" ht="12.75" x14ac:dyDescent="0.2">
      <c r="A59" s="56">
        <v>43144</v>
      </c>
      <c r="B59" s="45"/>
      <c r="C59" s="46" t="s">
        <v>265</v>
      </c>
      <c r="D59" s="47" t="s">
        <v>266</v>
      </c>
      <c r="E59" s="48"/>
      <c r="F59" s="46"/>
      <c r="G59" s="90">
        <v>0.1</v>
      </c>
      <c r="H59" s="49"/>
      <c r="I59" s="40">
        <f t="shared" ca="1" si="0"/>
        <v>1317933.5907157145</v>
      </c>
      <c r="J59" s="41"/>
      <c r="K59" s="57"/>
      <c r="L59" s="57"/>
      <c r="M59" s="57"/>
      <c r="N59" s="137"/>
    </row>
    <row r="60" spans="1:14" s="58" customFormat="1" ht="12.75" x14ac:dyDescent="0.2">
      <c r="A60" s="56">
        <v>43144</v>
      </c>
      <c r="B60" s="45"/>
      <c r="C60" s="46" t="s">
        <v>267</v>
      </c>
      <c r="D60" s="47" t="s">
        <v>144</v>
      </c>
      <c r="E60" s="48"/>
      <c r="F60" s="46"/>
      <c r="G60" s="90">
        <v>339.2</v>
      </c>
      <c r="H60" s="49"/>
      <c r="I60" s="40">
        <f t="shared" ca="1" si="0"/>
        <v>1317594.3907157145</v>
      </c>
      <c r="J60" s="41"/>
      <c r="K60" s="57"/>
      <c r="L60" s="57"/>
      <c r="M60" s="57"/>
      <c r="N60" s="137"/>
    </row>
    <row r="61" spans="1:14" s="58" customFormat="1" ht="12.75" x14ac:dyDescent="0.2">
      <c r="A61" s="56">
        <v>43144</v>
      </c>
      <c r="B61" s="45"/>
      <c r="C61" s="46" t="s">
        <v>268</v>
      </c>
      <c r="D61" s="47" t="s">
        <v>269</v>
      </c>
      <c r="E61" s="48"/>
      <c r="F61" s="46"/>
      <c r="G61" s="90">
        <v>625</v>
      </c>
      <c r="H61" s="49"/>
      <c r="I61" s="40">
        <f t="shared" ca="1" si="0"/>
        <v>1316969.3907157145</v>
      </c>
      <c r="J61" s="41"/>
      <c r="K61" s="57"/>
      <c r="L61" s="57"/>
      <c r="M61" s="57"/>
      <c r="N61" s="137"/>
    </row>
    <row r="62" spans="1:14" s="58" customFormat="1" ht="12.75" x14ac:dyDescent="0.2">
      <c r="A62" s="56">
        <v>43144</v>
      </c>
      <c r="B62" s="45"/>
      <c r="C62" s="46" t="s">
        <v>270</v>
      </c>
      <c r="D62" s="47" t="s">
        <v>271</v>
      </c>
      <c r="E62" s="48"/>
      <c r="F62" s="46"/>
      <c r="G62" s="90">
        <v>7091.67</v>
      </c>
      <c r="H62" s="49"/>
      <c r="I62" s="40">
        <f t="shared" ca="1" si="0"/>
        <v>1309877.7207157146</v>
      </c>
      <c r="J62" s="41"/>
      <c r="K62" s="57"/>
      <c r="L62" s="57"/>
      <c r="M62" s="57"/>
      <c r="N62" s="137"/>
    </row>
    <row r="63" spans="1:14" s="58" customFormat="1" ht="12.75" x14ac:dyDescent="0.2">
      <c r="A63" s="56">
        <v>43144</v>
      </c>
      <c r="B63" s="45"/>
      <c r="C63" s="46" t="s">
        <v>272</v>
      </c>
      <c r="D63" s="47" t="s">
        <v>53</v>
      </c>
      <c r="E63" s="48"/>
      <c r="F63" s="46"/>
      <c r="G63" s="90">
        <v>334.7</v>
      </c>
      <c r="H63" s="49"/>
      <c r="I63" s="40">
        <f t="shared" ca="1" si="0"/>
        <v>1309543.0207157147</v>
      </c>
      <c r="J63" s="41"/>
      <c r="K63" s="57"/>
      <c r="L63" s="57"/>
      <c r="M63" s="57"/>
      <c r="N63" s="137"/>
    </row>
    <row r="64" spans="1:14" s="58" customFormat="1" ht="12.75" x14ac:dyDescent="0.2">
      <c r="A64" s="56">
        <v>43144</v>
      </c>
      <c r="B64" s="45"/>
      <c r="C64" s="46" t="s">
        <v>273</v>
      </c>
      <c r="D64" s="47" t="s">
        <v>54</v>
      </c>
      <c r="E64" s="48"/>
      <c r="F64" s="46"/>
      <c r="G64" s="90">
        <v>500</v>
      </c>
      <c r="H64" s="49"/>
      <c r="I64" s="40">
        <f t="shared" ca="1" si="0"/>
        <v>1309043.0207157147</v>
      </c>
      <c r="J64" s="41"/>
      <c r="K64" s="57"/>
      <c r="L64" s="57"/>
      <c r="M64" s="57"/>
      <c r="N64" s="137"/>
    </row>
    <row r="65" spans="1:14" s="58" customFormat="1" ht="12.75" x14ac:dyDescent="0.2">
      <c r="A65" s="56">
        <v>43144</v>
      </c>
      <c r="B65" s="45"/>
      <c r="C65" s="46" t="s">
        <v>274</v>
      </c>
      <c r="D65" s="47" t="s">
        <v>275</v>
      </c>
      <c r="E65" s="48"/>
      <c r="F65" s="46"/>
      <c r="G65" s="90">
        <v>90</v>
      </c>
      <c r="H65" s="49"/>
      <c r="I65" s="40">
        <f t="shared" ca="1" si="0"/>
        <v>1308953.0207157147</v>
      </c>
      <c r="J65" s="41"/>
      <c r="K65" s="57"/>
      <c r="L65" s="57"/>
      <c r="M65" s="57"/>
      <c r="N65" s="137"/>
    </row>
    <row r="66" spans="1:14" s="58" customFormat="1" ht="12.75" x14ac:dyDescent="0.2">
      <c r="A66" s="56">
        <v>43144</v>
      </c>
      <c r="B66" s="45"/>
      <c r="C66" s="46" t="s">
        <v>276</v>
      </c>
      <c r="D66" s="47" t="s">
        <v>146</v>
      </c>
      <c r="E66" s="48"/>
      <c r="F66" s="46"/>
      <c r="G66" s="90">
        <v>4080</v>
      </c>
      <c r="H66" s="49"/>
      <c r="I66" s="40">
        <f t="shared" ca="1" si="0"/>
        <v>1304873.0207157147</v>
      </c>
      <c r="J66" s="41"/>
      <c r="K66" s="57"/>
      <c r="L66" s="57"/>
      <c r="M66" s="57"/>
      <c r="N66" s="137"/>
    </row>
    <row r="67" spans="1:14" s="58" customFormat="1" ht="12.75" x14ac:dyDescent="0.2">
      <c r="A67" s="56">
        <v>43144</v>
      </c>
      <c r="B67" s="45"/>
      <c r="C67" s="46" t="s">
        <v>277</v>
      </c>
      <c r="D67" s="47" t="s">
        <v>278</v>
      </c>
      <c r="E67" s="48"/>
      <c r="F67" s="46"/>
      <c r="G67" s="90">
        <v>500</v>
      </c>
      <c r="H67" s="49"/>
      <c r="I67" s="40">
        <f t="shared" ca="1" si="0"/>
        <v>1304373.0207157147</v>
      </c>
      <c r="J67" s="41"/>
      <c r="K67" s="57"/>
      <c r="L67" s="57"/>
      <c r="M67" s="57"/>
      <c r="N67" s="137"/>
    </row>
    <row r="68" spans="1:14" s="58" customFormat="1" ht="12.75" x14ac:dyDescent="0.2">
      <c r="A68" s="56">
        <v>43144</v>
      </c>
      <c r="B68" s="45"/>
      <c r="C68" s="46" t="s">
        <v>279</v>
      </c>
      <c r="D68" s="47" t="s">
        <v>280</v>
      </c>
      <c r="E68" s="48"/>
      <c r="F68" s="46"/>
      <c r="G68" s="90">
        <v>8000</v>
      </c>
      <c r="H68" s="49"/>
      <c r="I68" s="40">
        <f t="shared" ca="1" si="0"/>
        <v>1296373.0207157147</v>
      </c>
      <c r="J68" s="41"/>
      <c r="K68" s="57"/>
      <c r="L68" s="57"/>
      <c r="M68" s="57"/>
      <c r="N68" s="137"/>
    </row>
    <row r="69" spans="1:14" s="58" customFormat="1" ht="12.75" x14ac:dyDescent="0.2">
      <c r="A69" s="56">
        <v>43144</v>
      </c>
      <c r="B69" s="45"/>
      <c r="C69" s="46" t="s">
        <v>281</v>
      </c>
      <c r="D69" s="47" t="s">
        <v>60</v>
      </c>
      <c r="E69" s="48"/>
      <c r="F69" s="46"/>
      <c r="G69" s="90">
        <v>5000</v>
      </c>
      <c r="H69" s="49"/>
      <c r="I69" s="40">
        <f t="shared" ca="1" si="0"/>
        <v>1291373.0207157147</v>
      </c>
      <c r="J69" s="41"/>
      <c r="K69" s="57"/>
      <c r="L69" s="57"/>
      <c r="M69" s="57"/>
      <c r="N69" s="137"/>
    </row>
    <row r="70" spans="1:14" s="58" customFormat="1" ht="12.75" x14ac:dyDescent="0.2">
      <c r="A70" s="56">
        <v>43144</v>
      </c>
      <c r="B70" s="45"/>
      <c r="C70" s="46" t="s">
        <v>282</v>
      </c>
      <c r="D70" s="47" t="s">
        <v>56</v>
      </c>
      <c r="E70" s="48"/>
      <c r="F70" s="46"/>
      <c r="G70" s="90">
        <v>3710</v>
      </c>
      <c r="H70" s="49"/>
      <c r="I70" s="40">
        <f t="shared" ca="1" si="0"/>
        <v>1287663.0207157147</v>
      </c>
      <c r="J70" s="41"/>
      <c r="K70" s="57"/>
      <c r="L70" s="57"/>
      <c r="M70" s="57"/>
      <c r="N70" s="137"/>
    </row>
    <row r="71" spans="1:14" s="58" customFormat="1" ht="12.75" x14ac:dyDescent="0.2">
      <c r="A71" s="56">
        <v>43144</v>
      </c>
      <c r="B71" s="45"/>
      <c r="C71" s="46" t="s">
        <v>283</v>
      </c>
      <c r="D71" s="47" t="s">
        <v>55</v>
      </c>
      <c r="E71" s="48"/>
      <c r="F71" s="46"/>
      <c r="G71" s="90">
        <v>360</v>
      </c>
      <c r="H71" s="49"/>
      <c r="I71" s="40">
        <f t="shared" ca="1" si="0"/>
        <v>1287303.0207157147</v>
      </c>
      <c r="J71" s="41"/>
      <c r="K71" s="57"/>
      <c r="L71" s="57"/>
      <c r="M71" s="57"/>
      <c r="N71" s="137"/>
    </row>
    <row r="72" spans="1:14" s="58" customFormat="1" ht="12.75" x14ac:dyDescent="0.2">
      <c r="A72" s="56">
        <v>43144</v>
      </c>
      <c r="B72" s="45"/>
      <c r="C72" s="46" t="s">
        <v>284</v>
      </c>
      <c r="D72" s="47" t="s">
        <v>148</v>
      </c>
      <c r="E72" s="48"/>
      <c r="F72" s="46"/>
      <c r="G72" s="90">
        <v>5300</v>
      </c>
      <c r="H72" s="49"/>
      <c r="I72" s="40">
        <f t="shared" ca="1" si="0"/>
        <v>1282003.0207157147</v>
      </c>
      <c r="J72" s="41"/>
      <c r="K72" s="57"/>
      <c r="L72" s="57"/>
      <c r="M72" s="57"/>
      <c r="N72" s="137"/>
    </row>
    <row r="73" spans="1:14" s="58" customFormat="1" ht="12.75" x14ac:dyDescent="0.2">
      <c r="A73" s="56">
        <v>43144</v>
      </c>
      <c r="B73" s="45"/>
      <c r="C73" s="46" t="s">
        <v>285</v>
      </c>
      <c r="D73" s="47" t="s">
        <v>286</v>
      </c>
      <c r="E73" s="48"/>
      <c r="F73" s="46"/>
      <c r="G73" s="90">
        <v>4358</v>
      </c>
      <c r="H73" s="49"/>
      <c r="I73" s="40">
        <f t="shared" ca="1" si="0"/>
        <v>1277645.0207157147</v>
      </c>
      <c r="J73" s="41"/>
      <c r="K73" s="57"/>
      <c r="L73" s="57"/>
      <c r="M73" s="57"/>
      <c r="N73" s="137"/>
    </row>
    <row r="74" spans="1:14" s="58" customFormat="1" ht="12.75" x14ac:dyDescent="0.2">
      <c r="A74" s="56">
        <v>43144</v>
      </c>
      <c r="B74" s="61"/>
      <c r="C74" s="62" t="s">
        <v>287</v>
      </c>
      <c r="D74" s="63" t="s">
        <v>228</v>
      </c>
      <c r="E74" s="64"/>
      <c r="F74" s="62"/>
      <c r="G74" s="103">
        <v>1000</v>
      </c>
      <c r="H74" s="66"/>
      <c r="I74" s="40">
        <f t="shared" ca="1" si="0"/>
        <v>1276645.0207157147</v>
      </c>
      <c r="J74" s="67"/>
      <c r="K74" s="57"/>
      <c r="L74" s="57"/>
      <c r="M74" s="57"/>
      <c r="N74" s="137"/>
    </row>
    <row r="75" spans="1:14" s="58" customFormat="1" ht="14.25" customHeight="1" x14ac:dyDescent="0.2">
      <c r="A75" s="56">
        <v>43144</v>
      </c>
      <c r="B75" s="45"/>
      <c r="C75" s="46" t="s">
        <v>288</v>
      </c>
      <c r="D75" s="47" t="s">
        <v>65</v>
      </c>
      <c r="E75" s="48"/>
      <c r="F75" s="46"/>
      <c r="G75" s="90">
        <v>1270.94</v>
      </c>
      <c r="H75" s="49"/>
      <c r="I75" s="40">
        <f t="shared" ca="1" si="0"/>
        <v>1275374.0807157147</v>
      </c>
      <c r="J75" s="41"/>
      <c r="K75" s="57"/>
      <c r="L75" s="57"/>
      <c r="M75" s="57"/>
      <c r="N75" s="137"/>
    </row>
    <row r="76" spans="1:14" s="58" customFormat="1" ht="12.75" x14ac:dyDescent="0.2">
      <c r="A76" s="56">
        <v>43144</v>
      </c>
      <c r="B76" s="45"/>
      <c r="C76" s="46" t="s">
        <v>289</v>
      </c>
      <c r="D76" s="47" t="s">
        <v>76</v>
      </c>
      <c r="E76" s="48"/>
      <c r="F76" s="46"/>
      <c r="G76" s="90">
        <v>3922</v>
      </c>
      <c r="H76" s="49"/>
      <c r="I76" s="40">
        <f t="shared" ca="1" si="0"/>
        <v>1271452.0807157147</v>
      </c>
      <c r="J76" s="41"/>
      <c r="K76" s="57"/>
      <c r="L76" s="57"/>
      <c r="M76" s="57"/>
      <c r="N76" s="137"/>
    </row>
    <row r="77" spans="1:14" s="58" customFormat="1" ht="12.75" x14ac:dyDescent="0.2">
      <c r="A77" s="56">
        <v>43144</v>
      </c>
      <c r="B77" s="94"/>
      <c r="C77" s="95" t="s">
        <v>290</v>
      </c>
      <c r="D77" s="96" t="s">
        <v>68</v>
      </c>
      <c r="E77" s="97"/>
      <c r="F77" s="95"/>
      <c r="G77" s="113">
        <v>630.20000000000005</v>
      </c>
      <c r="H77" s="101"/>
      <c r="I77" s="40">
        <f t="shared" ca="1" si="0"/>
        <v>1270821.8807157148</v>
      </c>
      <c r="J77" s="99"/>
      <c r="K77" s="57"/>
      <c r="L77" s="57"/>
      <c r="M77" s="57"/>
      <c r="N77" s="137"/>
    </row>
    <row r="78" spans="1:14" s="58" customFormat="1" ht="12.75" x14ac:dyDescent="0.2">
      <c r="A78" s="56">
        <v>43144</v>
      </c>
      <c r="B78" s="45"/>
      <c r="C78" s="46" t="s">
        <v>291</v>
      </c>
      <c r="D78" s="47" t="s">
        <v>68</v>
      </c>
      <c r="E78" s="48"/>
      <c r="F78" s="46"/>
      <c r="G78" s="90">
        <v>1211.05</v>
      </c>
      <c r="H78" s="49"/>
      <c r="I78" s="40">
        <f t="shared" ca="1" si="0"/>
        <v>1269610.8307157147</v>
      </c>
      <c r="J78" s="41"/>
      <c r="K78" s="57"/>
      <c r="L78" s="57"/>
      <c r="M78" s="57"/>
      <c r="N78" s="137"/>
    </row>
    <row r="79" spans="1:14" s="58" customFormat="1" ht="12.75" x14ac:dyDescent="0.2">
      <c r="A79" s="56">
        <v>43144</v>
      </c>
      <c r="B79" s="94"/>
      <c r="C79" s="95" t="s">
        <v>292</v>
      </c>
      <c r="D79" s="96" t="s">
        <v>68</v>
      </c>
      <c r="E79" s="97"/>
      <c r="F79" s="95"/>
      <c r="G79" s="113">
        <v>18.149999999999999</v>
      </c>
      <c r="H79" s="59"/>
      <c r="I79" s="40">
        <f t="shared" ca="1" si="0"/>
        <v>1269592.6807157148</v>
      </c>
      <c r="J79" s="99"/>
      <c r="K79" s="57"/>
      <c r="L79" s="57"/>
      <c r="M79" s="57"/>
      <c r="N79" s="137"/>
    </row>
    <row r="80" spans="1:14" s="58" customFormat="1" ht="12.75" x14ac:dyDescent="0.2">
      <c r="A80" s="56">
        <v>43144</v>
      </c>
      <c r="B80" s="45"/>
      <c r="C80" s="46" t="s">
        <v>293</v>
      </c>
      <c r="D80" s="47" t="s">
        <v>294</v>
      </c>
      <c r="E80" s="48"/>
      <c r="F80" s="46"/>
      <c r="G80" s="90">
        <v>349.8</v>
      </c>
      <c r="H80" s="49"/>
      <c r="I80" s="40">
        <f t="shared" ca="1" si="0"/>
        <v>1269242.8807157148</v>
      </c>
      <c r="J80" s="41"/>
      <c r="K80" s="57"/>
      <c r="L80" s="57"/>
      <c r="M80" s="57"/>
      <c r="N80" s="137"/>
    </row>
    <row r="81" spans="1:14" s="58" customFormat="1" ht="12.75" x14ac:dyDescent="0.2">
      <c r="A81" s="56">
        <v>43144</v>
      </c>
      <c r="B81" s="45"/>
      <c r="C81" s="46" t="s">
        <v>295</v>
      </c>
      <c r="D81" s="47" t="s">
        <v>79</v>
      </c>
      <c r="E81" s="48"/>
      <c r="F81" s="46"/>
      <c r="G81" s="90">
        <v>424</v>
      </c>
      <c r="H81" s="49"/>
      <c r="I81" s="40">
        <f t="shared" ca="1" si="0"/>
        <v>1268818.8807157148</v>
      </c>
      <c r="J81" s="41"/>
      <c r="K81" s="57"/>
      <c r="L81" s="57"/>
      <c r="M81" s="57"/>
      <c r="N81" s="137"/>
    </row>
    <row r="82" spans="1:14" s="58" customFormat="1" ht="12.75" x14ac:dyDescent="0.2">
      <c r="A82" s="56">
        <v>43144</v>
      </c>
      <c r="B82" s="45"/>
      <c r="C82" s="46" t="s">
        <v>296</v>
      </c>
      <c r="D82" s="47" t="s">
        <v>69</v>
      </c>
      <c r="E82" s="48"/>
      <c r="F82" s="46"/>
      <c r="G82" s="90">
        <v>360</v>
      </c>
      <c r="H82" s="49"/>
      <c r="I82" s="40">
        <f t="shared" ca="1" si="0"/>
        <v>1268458.8807157148</v>
      </c>
      <c r="J82" s="41"/>
      <c r="K82" s="57"/>
      <c r="L82" s="57"/>
      <c r="M82" s="57"/>
      <c r="N82" s="137"/>
    </row>
    <row r="83" spans="1:14" s="58" customFormat="1" ht="12.75" x14ac:dyDescent="0.2">
      <c r="A83" s="56">
        <v>43144</v>
      </c>
      <c r="B83" s="45"/>
      <c r="C83" s="46" t="s">
        <v>297</v>
      </c>
      <c r="D83" s="47" t="s">
        <v>298</v>
      </c>
      <c r="E83" s="48"/>
      <c r="F83" s="46"/>
      <c r="G83" s="90">
        <v>600</v>
      </c>
      <c r="H83" s="49"/>
      <c r="I83" s="40">
        <f t="shared" ca="1" si="0"/>
        <v>1267858.8807157148</v>
      </c>
      <c r="J83" s="41"/>
      <c r="K83" s="57"/>
      <c r="L83" s="57"/>
      <c r="M83" s="57"/>
      <c r="N83" s="137"/>
    </row>
    <row r="84" spans="1:14" s="58" customFormat="1" ht="12.75" x14ac:dyDescent="0.2">
      <c r="A84" s="56">
        <v>43144</v>
      </c>
      <c r="B84" s="45"/>
      <c r="C84" s="46" t="s">
        <v>299</v>
      </c>
      <c r="D84" s="47" t="s">
        <v>229</v>
      </c>
      <c r="E84" s="48"/>
      <c r="F84" s="46"/>
      <c r="G84" s="90">
        <v>180</v>
      </c>
      <c r="H84" s="49"/>
      <c r="I84" s="40">
        <f t="shared" ca="1" si="0"/>
        <v>1267678.8807157148</v>
      </c>
      <c r="J84" s="41"/>
      <c r="K84" s="57"/>
      <c r="L84" s="57"/>
      <c r="M84" s="57"/>
      <c r="N84" s="137"/>
    </row>
    <row r="85" spans="1:14" s="58" customFormat="1" ht="14.25" customHeight="1" x14ac:dyDescent="0.2">
      <c r="A85" s="56">
        <v>43144</v>
      </c>
      <c r="B85" s="45"/>
      <c r="C85" s="46" t="s">
        <v>300</v>
      </c>
      <c r="D85" s="47" t="s">
        <v>72</v>
      </c>
      <c r="E85" s="48"/>
      <c r="F85" s="46"/>
      <c r="G85" s="90">
        <v>780</v>
      </c>
      <c r="H85" s="49"/>
      <c r="I85" s="40">
        <f t="shared" ca="1" si="0"/>
        <v>1266898.8807157148</v>
      </c>
      <c r="J85" s="41"/>
      <c r="K85" s="57"/>
      <c r="L85" s="57"/>
      <c r="M85" s="57"/>
      <c r="N85" s="137"/>
    </row>
    <row r="86" spans="1:14" s="58" customFormat="1" ht="12.75" x14ac:dyDescent="0.2">
      <c r="A86" s="56">
        <v>43144</v>
      </c>
      <c r="B86" s="45"/>
      <c r="C86" s="46" t="s">
        <v>301</v>
      </c>
      <c r="D86" s="47" t="s">
        <v>152</v>
      </c>
      <c r="E86" s="48"/>
      <c r="F86" s="46"/>
      <c r="G86" s="90">
        <v>63.2</v>
      </c>
      <c r="H86" s="49"/>
      <c r="I86" s="40">
        <f t="shared" ca="1" si="0"/>
        <v>1266835.6807157148</v>
      </c>
      <c r="J86" s="41"/>
      <c r="K86" s="57"/>
      <c r="L86" s="57"/>
      <c r="M86" s="57"/>
      <c r="N86" s="137"/>
    </row>
    <row r="87" spans="1:14" s="58" customFormat="1" ht="12.75" x14ac:dyDescent="0.2">
      <c r="A87" s="56">
        <v>43144</v>
      </c>
      <c r="B87" s="94"/>
      <c r="C87" s="95" t="s">
        <v>302</v>
      </c>
      <c r="D87" s="96" t="s">
        <v>122</v>
      </c>
      <c r="E87" s="97"/>
      <c r="F87" s="95"/>
      <c r="G87" s="113">
        <v>192538.8</v>
      </c>
      <c r="H87" s="101"/>
      <c r="I87" s="40">
        <f t="shared" ref="I87:I88" ca="1" si="1">IF(AND(ISBLANK(G87),ISBLANK(H87))," - ",OFFSET(I87,-1,0,1,1)+H87-G87)</f>
        <v>1074296.8807157148</v>
      </c>
      <c r="J87" s="99"/>
      <c r="K87" s="57"/>
      <c r="L87" s="57"/>
      <c r="M87" s="57"/>
      <c r="N87" s="137"/>
    </row>
    <row r="88" spans="1:14" s="58" customFormat="1" ht="24" x14ac:dyDescent="0.2">
      <c r="A88" s="56">
        <v>43144</v>
      </c>
      <c r="B88" s="94"/>
      <c r="C88" s="95" t="s">
        <v>303</v>
      </c>
      <c r="D88" s="96" t="s">
        <v>304</v>
      </c>
      <c r="E88" s="97"/>
      <c r="F88" s="95"/>
      <c r="G88" s="113">
        <v>10575</v>
      </c>
      <c r="H88" s="101"/>
      <c r="I88" s="40">
        <f t="shared" ca="1" si="1"/>
        <v>1063721.8807157148</v>
      </c>
      <c r="J88" s="99"/>
      <c r="K88" s="57"/>
      <c r="L88" s="57"/>
      <c r="M88" s="57"/>
      <c r="N88" s="137"/>
    </row>
    <row r="89" spans="1:14" s="58" customFormat="1" ht="12.75" x14ac:dyDescent="0.2">
      <c r="A89" s="56">
        <v>43144</v>
      </c>
      <c r="B89" s="94"/>
      <c r="C89" s="95" t="s">
        <v>305</v>
      </c>
      <c r="D89" s="96" t="s">
        <v>306</v>
      </c>
      <c r="E89" s="97"/>
      <c r="F89" s="95"/>
      <c r="G89" s="113">
        <v>19080</v>
      </c>
      <c r="H89" s="101"/>
      <c r="I89" s="40">
        <f t="shared" ref="I89:I164" ca="1" si="2">IF(AND(ISBLANK(G89),ISBLANK(H89))," - ",OFFSET(I89,-1,0,1,1)+H89-G89)</f>
        <v>1044641.8807157148</v>
      </c>
      <c r="J89" s="99"/>
      <c r="K89" s="57"/>
      <c r="L89" s="57"/>
      <c r="M89" s="57"/>
      <c r="N89" s="137"/>
    </row>
    <row r="90" spans="1:14" s="58" customFormat="1" ht="12.75" x14ac:dyDescent="0.2">
      <c r="A90" s="56">
        <v>43144</v>
      </c>
      <c r="B90" s="45"/>
      <c r="C90" s="46" t="s">
        <v>307</v>
      </c>
      <c r="D90" s="47" t="s">
        <v>123</v>
      </c>
      <c r="E90" s="48"/>
      <c r="F90" s="46"/>
      <c r="G90" s="90">
        <v>200000</v>
      </c>
      <c r="H90" s="49"/>
      <c r="I90" s="40">
        <f t="shared" ca="1" si="2"/>
        <v>844641.88071571477</v>
      </c>
      <c r="J90" s="41"/>
      <c r="K90" s="57"/>
      <c r="L90" s="57"/>
      <c r="M90" s="57"/>
      <c r="N90" s="137"/>
    </row>
    <row r="91" spans="1:14" s="58" customFormat="1" ht="12.75" x14ac:dyDescent="0.2">
      <c r="A91" s="56">
        <v>43144</v>
      </c>
      <c r="B91" s="45"/>
      <c r="C91" s="46" t="s">
        <v>308</v>
      </c>
      <c r="D91" s="47" t="s">
        <v>309</v>
      </c>
      <c r="E91" s="48"/>
      <c r="F91" s="46"/>
      <c r="G91" s="90">
        <v>18661.22</v>
      </c>
      <c r="H91" s="49"/>
      <c r="I91" s="40">
        <f t="shared" ca="1" si="2"/>
        <v>825980.6607157148</v>
      </c>
      <c r="J91" s="41"/>
      <c r="K91" s="57"/>
      <c r="L91" s="57"/>
      <c r="M91" s="57"/>
      <c r="N91" s="137"/>
    </row>
    <row r="92" spans="1:14" s="58" customFormat="1" ht="24" x14ac:dyDescent="0.2">
      <c r="A92" s="56">
        <v>43144</v>
      </c>
      <c r="B92" s="45"/>
      <c r="C92" s="46" t="s">
        <v>310</v>
      </c>
      <c r="D92" s="47" t="s">
        <v>75</v>
      </c>
      <c r="E92" s="48"/>
      <c r="F92" s="46"/>
      <c r="G92" s="90">
        <v>15900</v>
      </c>
      <c r="H92" s="49"/>
      <c r="I92" s="40">
        <f t="shared" ca="1" si="2"/>
        <v>810080.6607157148</v>
      </c>
      <c r="J92" s="41"/>
      <c r="K92" s="57"/>
      <c r="L92" s="57"/>
      <c r="M92" s="57"/>
      <c r="N92" s="137"/>
    </row>
    <row r="93" spans="1:14" s="58" customFormat="1" ht="12.75" x14ac:dyDescent="0.2">
      <c r="A93" s="56">
        <v>43144</v>
      </c>
      <c r="B93" s="45"/>
      <c r="C93" s="46" t="s">
        <v>311</v>
      </c>
      <c r="D93" s="47" t="s">
        <v>312</v>
      </c>
      <c r="E93" s="48"/>
      <c r="F93" s="46"/>
      <c r="G93" s="90">
        <v>151136</v>
      </c>
      <c r="H93" s="49"/>
      <c r="I93" s="40">
        <f t="shared" ca="1" si="2"/>
        <v>658944.6607157148</v>
      </c>
      <c r="J93" s="41"/>
      <c r="K93" s="57"/>
      <c r="L93" s="57"/>
      <c r="M93" s="57"/>
      <c r="N93" s="137"/>
    </row>
    <row r="94" spans="1:14" s="58" customFormat="1" ht="12.75" x14ac:dyDescent="0.2">
      <c r="A94" s="56">
        <v>43144</v>
      </c>
      <c r="B94" s="45"/>
      <c r="C94" s="46" t="s">
        <v>313</v>
      </c>
      <c r="D94" s="47" t="s">
        <v>314</v>
      </c>
      <c r="E94" s="48"/>
      <c r="F94" s="46"/>
      <c r="G94" s="90">
        <v>21545.09</v>
      </c>
      <c r="H94" s="49"/>
      <c r="I94" s="40">
        <f t="shared" ca="1" si="2"/>
        <v>637399.57071571483</v>
      </c>
      <c r="J94" s="41"/>
      <c r="K94" s="57"/>
      <c r="L94" s="57"/>
      <c r="M94" s="57"/>
      <c r="N94" s="137"/>
    </row>
    <row r="95" spans="1:14" s="58" customFormat="1" ht="12.75" x14ac:dyDescent="0.2">
      <c r="A95" s="56">
        <v>43144</v>
      </c>
      <c r="B95" s="45"/>
      <c r="C95" s="46" t="s">
        <v>315</v>
      </c>
      <c r="D95" s="47" t="s">
        <v>316</v>
      </c>
      <c r="E95" s="48"/>
      <c r="F95" s="46"/>
      <c r="G95" s="90">
        <v>39900</v>
      </c>
      <c r="H95" s="49"/>
      <c r="I95" s="40">
        <f t="shared" ca="1" si="2"/>
        <v>597499.57071571483</v>
      </c>
      <c r="J95" s="41"/>
      <c r="K95" s="57"/>
      <c r="L95" s="57"/>
      <c r="M95" s="57"/>
      <c r="N95" s="137"/>
    </row>
    <row r="96" spans="1:14" s="58" customFormat="1" ht="12.75" x14ac:dyDescent="0.2">
      <c r="A96" s="56">
        <v>43146</v>
      </c>
      <c r="B96" s="45"/>
      <c r="C96" s="46" t="s">
        <v>126</v>
      </c>
      <c r="D96" s="47" t="s">
        <v>317</v>
      </c>
      <c r="E96" s="48"/>
      <c r="F96" s="46"/>
      <c r="G96" s="90">
        <v>98489.3</v>
      </c>
      <c r="H96" s="49"/>
      <c r="I96" s="40">
        <f t="shared" ca="1" si="2"/>
        <v>499010.27071571484</v>
      </c>
      <c r="J96" s="41"/>
      <c r="K96" s="57"/>
      <c r="L96" s="57"/>
      <c r="M96" s="57"/>
      <c r="N96" s="137"/>
    </row>
    <row r="97" spans="1:14" s="58" customFormat="1" ht="12.75" x14ac:dyDescent="0.2">
      <c r="A97" s="56">
        <v>43150</v>
      </c>
      <c r="B97" s="45"/>
      <c r="C97" s="46">
        <v>688142</v>
      </c>
      <c r="D97" s="47" t="s">
        <v>258</v>
      </c>
      <c r="E97" s="48"/>
      <c r="F97" s="46"/>
      <c r="G97" s="90">
        <v>500000</v>
      </c>
      <c r="H97" s="49"/>
      <c r="I97" s="40">
        <f t="shared" ca="1" si="2"/>
        <v>-989.72928428516025</v>
      </c>
      <c r="J97" s="41"/>
      <c r="K97" s="57"/>
      <c r="L97" s="57"/>
      <c r="M97" s="57"/>
      <c r="N97" s="137"/>
    </row>
    <row r="98" spans="1:14" s="58" customFormat="1" ht="12.75" x14ac:dyDescent="0.2">
      <c r="A98" s="56">
        <v>43153</v>
      </c>
      <c r="B98" s="61"/>
      <c r="C98" s="46" t="s">
        <v>37</v>
      </c>
      <c r="D98" s="47" t="s">
        <v>26</v>
      </c>
      <c r="E98" s="64"/>
      <c r="F98" s="62"/>
      <c r="G98" s="65"/>
      <c r="H98" s="89">
        <v>120000</v>
      </c>
      <c r="I98" s="40">
        <f t="shared" ca="1" si="2"/>
        <v>119010.27071571484</v>
      </c>
      <c r="J98" s="67"/>
      <c r="K98" s="57"/>
      <c r="L98" s="57"/>
      <c r="N98" s="137"/>
    </row>
    <row r="99" spans="1:14" s="58" customFormat="1" ht="12.75" x14ac:dyDescent="0.2">
      <c r="A99" s="56">
        <v>43153</v>
      </c>
      <c r="B99" s="45"/>
      <c r="C99" s="46" t="s">
        <v>322</v>
      </c>
      <c r="D99" s="47" t="s">
        <v>45</v>
      </c>
      <c r="E99" s="48"/>
      <c r="F99" s="46"/>
      <c r="G99" s="90">
        <v>402.8</v>
      </c>
      <c r="H99" s="49"/>
      <c r="I99" s="40">
        <f t="shared" ca="1" si="2"/>
        <v>118607.47071571484</v>
      </c>
      <c r="J99" s="41"/>
      <c r="K99" s="57"/>
      <c r="L99" s="57"/>
      <c r="M99" s="57"/>
      <c r="N99" s="137"/>
    </row>
    <row r="100" spans="1:14" s="58" customFormat="1" ht="12.75" x14ac:dyDescent="0.2">
      <c r="A100" s="56">
        <v>43153</v>
      </c>
      <c r="B100" s="45"/>
      <c r="C100" s="46" t="s">
        <v>323</v>
      </c>
      <c r="D100" s="47" t="s">
        <v>143</v>
      </c>
      <c r="E100" s="48"/>
      <c r="F100" s="46"/>
      <c r="G100" s="90">
        <v>483.36</v>
      </c>
      <c r="H100" s="49"/>
      <c r="I100" s="40">
        <f t="shared" ca="1" si="2"/>
        <v>118124.11071571484</v>
      </c>
      <c r="J100" s="41"/>
      <c r="K100" s="57"/>
      <c r="L100" s="57"/>
      <c r="M100" s="57"/>
      <c r="N100" s="137"/>
    </row>
    <row r="101" spans="1:14" s="58" customFormat="1" ht="12.75" x14ac:dyDescent="0.2">
      <c r="A101" s="56">
        <v>43153</v>
      </c>
      <c r="B101" s="45"/>
      <c r="C101" s="46" t="s">
        <v>324</v>
      </c>
      <c r="D101" s="47" t="s">
        <v>144</v>
      </c>
      <c r="E101" s="48"/>
      <c r="F101" s="46"/>
      <c r="G101" s="90">
        <v>3380.38</v>
      </c>
      <c r="H101" s="49"/>
      <c r="I101" s="40">
        <f t="shared" ca="1" si="2"/>
        <v>114743.73071571483</v>
      </c>
      <c r="J101" s="41"/>
      <c r="K101" s="57"/>
      <c r="L101" s="57"/>
      <c r="M101" s="57"/>
      <c r="N101" s="137"/>
    </row>
    <row r="102" spans="1:14" s="58" customFormat="1" ht="12.75" x14ac:dyDescent="0.2">
      <c r="A102" s="56">
        <v>43153</v>
      </c>
      <c r="B102" s="45"/>
      <c r="C102" s="46" t="s">
        <v>325</v>
      </c>
      <c r="D102" s="47" t="s">
        <v>199</v>
      </c>
      <c r="E102" s="68"/>
      <c r="F102" s="46"/>
      <c r="G102" s="90">
        <v>1038.8</v>
      </c>
      <c r="H102" s="49"/>
      <c r="I102" s="40">
        <f t="shared" ca="1" si="2"/>
        <v>113704.93071571483</v>
      </c>
      <c r="J102" s="41"/>
      <c r="K102" s="57"/>
      <c r="L102" s="57"/>
      <c r="M102" s="57"/>
      <c r="N102" s="137"/>
    </row>
    <row r="103" spans="1:14" s="58" customFormat="1" ht="12.75" x14ac:dyDescent="0.2">
      <c r="A103" s="56">
        <v>43153</v>
      </c>
      <c r="B103" s="45"/>
      <c r="C103" s="46" t="s">
        <v>326</v>
      </c>
      <c r="D103" s="47" t="s">
        <v>39</v>
      </c>
      <c r="E103" s="68"/>
      <c r="F103" s="46"/>
      <c r="G103" s="90">
        <v>654</v>
      </c>
      <c r="H103" s="49"/>
      <c r="I103" s="40">
        <f t="shared" ca="1" si="2"/>
        <v>113050.93071571483</v>
      </c>
      <c r="J103" s="41"/>
      <c r="K103" s="57"/>
      <c r="L103" s="57"/>
      <c r="M103" s="57"/>
      <c r="N103" s="137"/>
    </row>
    <row r="104" spans="1:14" s="58" customFormat="1" ht="12.75" x14ac:dyDescent="0.2">
      <c r="A104" s="56">
        <v>43153</v>
      </c>
      <c r="B104" s="45"/>
      <c r="C104" s="46" t="s">
        <v>327</v>
      </c>
      <c r="D104" s="47" t="s">
        <v>319</v>
      </c>
      <c r="E104" s="68"/>
      <c r="F104" s="46"/>
      <c r="G104" s="90">
        <v>679.24</v>
      </c>
      <c r="H104" s="49"/>
      <c r="I104" s="40">
        <f t="shared" ca="1" si="2"/>
        <v>112371.69071571482</v>
      </c>
      <c r="J104" s="41"/>
      <c r="K104" s="57"/>
      <c r="L104" s="57"/>
      <c r="M104" s="57"/>
      <c r="N104" s="137"/>
    </row>
    <row r="105" spans="1:14" s="58" customFormat="1" ht="12.75" x14ac:dyDescent="0.2">
      <c r="A105" s="56">
        <v>43153</v>
      </c>
      <c r="B105" s="45"/>
      <c r="C105" s="46" t="s">
        <v>328</v>
      </c>
      <c r="D105" s="47" t="s">
        <v>41</v>
      </c>
      <c r="E105" s="68"/>
      <c r="F105" s="46"/>
      <c r="G105" s="90">
        <v>3004.04</v>
      </c>
      <c r="H105" s="49"/>
      <c r="I105" s="40">
        <f t="shared" ca="1" si="2"/>
        <v>109367.65071571483</v>
      </c>
      <c r="J105" s="41"/>
      <c r="K105" s="57"/>
      <c r="L105" s="57"/>
      <c r="M105" s="57"/>
      <c r="N105" s="137"/>
    </row>
    <row r="106" spans="1:14" s="58" customFormat="1" ht="12.75" x14ac:dyDescent="0.2">
      <c r="A106" s="56">
        <v>43153</v>
      </c>
      <c r="B106" s="45"/>
      <c r="C106" s="46" t="s">
        <v>329</v>
      </c>
      <c r="D106" s="47" t="s">
        <v>146</v>
      </c>
      <c r="E106" s="48"/>
      <c r="F106" s="46"/>
      <c r="G106" s="90">
        <v>270</v>
      </c>
      <c r="H106" s="49"/>
      <c r="I106" s="40">
        <f t="shared" ca="1" si="2"/>
        <v>109097.65071571483</v>
      </c>
      <c r="J106" s="41"/>
      <c r="K106" s="57"/>
      <c r="L106" s="57"/>
      <c r="M106" s="57"/>
      <c r="N106" s="137"/>
    </row>
    <row r="107" spans="1:14" s="58" customFormat="1" ht="12.75" x14ac:dyDescent="0.2">
      <c r="A107" s="56">
        <v>43153</v>
      </c>
      <c r="B107" s="45"/>
      <c r="C107" s="46" t="s">
        <v>330</v>
      </c>
      <c r="D107" s="47" t="s">
        <v>40</v>
      </c>
      <c r="E107" s="48"/>
      <c r="F107" s="46"/>
      <c r="G107" s="90">
        <v>133.55000000000001</v>
      </c>
      <c r="H107" s="49"/>
      <c r="I107" s="40">
        <f t="shared" ca="1" si="2"/>
        <v>108964.10071571483</v>
      </c>
      <c r="J107" s="41"/>
      <c r="K107" s="57"/>
      <c r="L107" s="57"/>
      <c r="M107" s="57"/>
      <c r="N107" s="137"/>
    </row>
    <row r="108" spans="1:14" s="58" customFormat="1" ht="12.75" x14ac:dyDescent="0.2">
      <c r="A108" s="56">
        <v>43153</v>
      </c>
      <c r="B108" s="45"/>
      <c r="C108" s="46" t="s">
        <v>331</v>
      </c>
      <c r="D108" s="47" t="s">
        <v>294</v>
      </c>
      <c r="E108" s="48"/>
      <c r="F108" s="46"/>
      <c r="G108" s="90">
        <v>92.2</v>
      </c>
      <c r="H108" s="49"/>
      <c r="I108" s="40">
        <f t="shared" ca="1" si="2"/>
        <v>108871.90071571483</v>
      </c>
      <c r="J108" s="41"/>
      <c r="K108" s="57"/>
      <c r="L108" s="57"/>
      <c r="M108" s="57"/>
      <c r="N108" s="137"/>
    </row>
    <row r="109" spans="1:14" s="58" customFormat="1" ht="12.75" x14ac:dyDescent="0.2">
      <c r="A109" s="56">
        <v>43153</v>
      </c>
      <c r="B109" s="94"/>
      <c r="C109" s="95" t="s">
        <v>332</v>
      </c>
      <c r="D109" s="96" t="s">
        <v>202</v>
      </c>
      <c r="E109" s="97"/>
      <c r="F109" s="95"/>
      <c r="G109" s="113">
        <v>187.73</v>
      </c>
      <c r="H109" s="101"/>
      <c r="I109" s="40">
        <f t="shared" ca="1" si="2"/>
        <v>108684.17071571483</v>
      </c>
      <c r="J109" s="99"/>
      <c r="K109" s="57"/>
      <c r="L109" s="57"/>
      <c r="M109" s="57"/>
      <c r="N109" s="137"/>
    </row>
    <row r="110" spans="1:14" s="58" customFormat="1" ht="15" customHeight="1" x14ac:dyDescent="0.2">
      <c r="A110" s="56">
        <v>43153</v>
      </c>
      <c r="B110" s="45"/>
      <c r="C110" s="46" t="s">
        <v>333</v>
      </c>
      <c r="D110" s="47" t="s">
        <v>151</v>
      </c>
      <c r="E110" s="48"/>
      <c r="F110" s="46"/>
      <c r="G110" s="90">
        <v>1200</v>
      </c>
      <c r="H110" s="49"/>
      <c r="I110" s="40">
        <f t="shared" ca="1" si="2"/>
        <v>107484.17071571483</v>
      </c>
      <c r="J110" s="41"/>
      <c r="K110" s="57"/>
      <c r="L110" s="57"/>
      <c r="M110" s="57"/>
      <c r="N110" s="137"/>
    </row>
    <row r="111" spans="1:14" s="58" customFormat="1" ht="12.75" x14ac:dyDescent="0.2">
      <c r="A111" s="56">
        <v>43153</v>
      </c>
      <c r="B111" s="45"/>
      <c r="C111" s="46" t="s">
        <v>334</v>
      </c>
      <c r="D111" s="47" t="s">
        <v>203</v>
      </c>
      <c r="E111" s="48"/>
      <c r="F111" s="46"/>
      <c r="G111" s="90">
        <v>2045.8</v>
      </c>
      <c r="H111" s="49"/>
      <c r="I111" s="40">
        <f t="shared" ca="1" si="2"/>
        <v>105438.37071571483</v>
      </c>
      <c r="J111" s="41"/>
      <c r="K111" s="57"/>
      <c r="L111" s="57"/>
      <c r="M111" s="57"/>
      <c r="N111" s="137"/>
    </row>
    <row r="112" spans="1:14" s="58" customFormat="1" ht="12.75" x14ac:dyDescent="0.2">
      <c r="A112" s="56">
        <v>43153</v>
      </c>
      <c r="B112" s="45"/>
      <c r="C112" s="46" t="s">
        <v>335</v>
      </c>
      <c r="D112" s="47" t="s">
        <v>205</v>
      </c>
      <c r="E112" s="48"/>
      <c r="F112" s="46"/>
      <c r="G112" s="90">
        <v>8526.5499999999993</v>
      </c>
      <c r="H112" s="49"/>
      <c r="I112" s="40">
        <f t="shared" ca="1" si="2"/>
        <v>96911.820715714828</v>
      </c>
      <c r="J112" s="41"/>
      <c r="K112" s="57"/>
      <c r="L112" s="57"/>
      <c r="M112" s="57"/>
      <c r="N112" s="137"/>
    </row>
    <row r="113" spans="1:14" s="58" customFormat="1" ht="12.75" x14ac:dyDescent="0.2">
      <c r="A113" s="56">
        <v>43153</v>
      </c>
      <c r="B113" s="94"/>
      <c r="C113" s="102" t="s">
        <v>126</v>
      </c>
      <c r="D113" s="96" t="s">
        <v>320</v>
      </c>
      <c r="E113" s="97"/>
      <c r="F113" s="95"/>
      <c r="G113" s="113">
        <f>7625+21.2</f>
        <v>7646.2</v>
      </c>
      <c r="H113" s="101"/>
      <c r="I113" s="40">
        <f t="shared" ca="1" si="2"/>
        <v>89265.620715714831</v>
      </c>
      <c r="J113" s="99"/>
      <c r="K113" s="57">
        <v>89390.99</v>
      </c>
      <c r="L113" s="57"/>
      <c r="M113" s="57"/>
      <c r="N113" s="137"/>
    </row>
    <row r="114" spans="1:14" s="58" customFormat="1" ht="12.75" x14ac:dyDescent="0.2">
      <c r="A114" s="56">
        <v>43153</v>
      </c>
      <c r="B114" s="45"/>
      <c r="C114" s="46" t="s">
        <v>126</v>
      </c>
      <c r="D114" s="47" t="s">
        <v>321</v>
      </c>
      <c r="E114" s="48"/>
      <c r="F114" s="46"/>
      <c r="G114" s="90">
        <v>2366.6799999999998</v>
      </c>
      <c r="H114" s="49"/>
      <c r="I114" s="40">
        <f t="shared" ca="1" si="2"/>
        <v>86898.940715714838</v>
      </c>
      <c r="J114" s="41"/>
      <c r="K114" s="57"/>
      <c r="L114" s="57"/>
      <c r="M114" s="57"/>
      <c r="N114" s="137"/>
    </row>
    <row r="115" spans="1:14" s="58" customFormat="1" ht="12.75" x14ac:dyDescent="0.2">
      <c r="A115" s="56">
        <v>43153</v>
      </c>
      <c r="B115" s="45"/>
      <c r="C115" s="46" t="s">
        <v>341</v>
      </c>
      <c r="D115" s="47" t="s">
        <v>64</v>
      </c>
      <c r="E115" s="48"/>
      <c r="F115" s="46"/>
      <c r="G115" s="90">
        <v>11251.8</v>
      </c>
      <c r="H115" s="49"/>
      <c r="I115" s="40">
        <f t="shared" ca="1" si="2"/>
        <v>75647.140715714835</v>
      </c>
      <c r="J115" s="41" t="s">
        <v>404</v>
      </c>
      <c r="K115" s="57"/>
      <c r="L115" s="57"/>
      <c r="M115" s="57"/>
      <c r="N115" s="137"/>
    </row>
    <row r="116" spans="1:14" s="58" customFormat="1" ht="12.75" x14ac:dyDescent="0.2">
      <c r="A116" s="56">
        <v>43153</v>
      </c>
      <c r="B116" s="45"/>
      <c r="C116" s="46" t="s">
        <v>342</v>
      </c>
      <c r="D116" s="47" t="s">
        <v>78</v>
      </c>
      <c r="E116" s="48"/>
      <c r="F116" s="46"/>
      <c r="G116" s="90">
        <v>22523.94</v>
      </c>
      <c r="H116" s="49"/>
      <c r="I116" s="40">
        <f t="shared" ca="1" si="2"/>
        <v>53123.200715714833</v>
      </c>
      <c r="J116" s="41"/>
      <c r="K116" s="57"/>
      <c r="L116" s="57"/>
      <c r="M116" s="57"/>
      <c r="N116" s="137"/>
    </row>
    <row r="117" spans="1:14" s="58" customFormat="1" ht="12.75" x14ac:dyDescent="0.2">
      <c r="A117" s="56">
        <v>43153</v>
      </c>
      <c r="B117" s="45"/>
      <c r="C117" s="46" t="s">
        <v>343</v>
      </c>
      <c r="D117" s="47" t="s">
        <v>80</v>
      </c>
      <c r="E117" s="48"/>
      <c r="F117" s="46"/>
      <c r="G117" s="90">
        <v>39856</v>
      </c>
      <c r="H117" s="49"/>
      <c r="I117" s="40">
        <f t="shared" ca="1" si="2"/>
        <v>13267.200715714833</v>
      </c>
      <c r="J117" s="41"/>
      <c r="K117" s="57"/>
      <c r="M117" s="57"/>
      <c r="N117" s="137"/>
    </row>
    <row r="118" spans="1:14" s="58" customFormat="1" ht="12.75" x14ac:dyDescent="0.2">
      <c r="A118" s="56">
        <v>43155</v>
      </c>
      <c r="B118" s="45"/>
      <c r="C118" s="46" t="s">
        <v>415</v>
      </c>
      <c r="D118" s="47" t="s">
        <v>361</v>
      </c>
      <c r="E118" s="48"/>
      <c r="F118" s="46"/>
      <c r="G118" s="59"/>
      <c r="H118" s="93">
        <v>144.12</v>
      </c>
      <c r="I118" s="40">
        <f t="shared" ca="1" si="2"/>
        <v>13411.320715714834</v>
      </c>
      <c r="J118" s="41"/>
      <c r="K118" s="57"/>
      <c r="L118" s="57"/>
      <c r="N118" s="137"/>
    </row>
    <row r="119" spans="1:14" s="58" customFormat="1" ht="12.75" x14ac:dyDescent="0.2">
      <c r="A119" s="56">
        <v>43155</v>
      </c>
      <c r="B119" s="124"/>
      <c r="C119" s="46" t="s">
        <v>416</v>
      </c>
      <c r="D119" s="126" t="s">
        <v>403</v>
      </c>
      <c r="E119" s="127"/>
      <c r="F119" s="125"/>
      <c r="G119" s="128"/>
      <c r="H119" s="132">
        <v>395.74</v>
      </c>
      <c r="I119" s="40">
        <f t="shared" ca="1" si="2"/>
        <v>13807.060715714833</v>
      </c>
      <c r="J119" s="131"/>
      <c r="K119" s="57"/>
      <c r="L119" s="57"/>
      <c r="M119" s="57"/>
      <c r="N119" s="137"/>
    </row>
    <row r="120" spans="1:14" s="58" customFormat="1" ht="12.75" x14ac:dyDescent="0.2">
      <c r="A120" s="56">
        <v>43157</v>
      </c>
      <c r="B120" s="45"/>
      <c r="C120" s="46" t="s">
        <v>420</v>
      </c>
      <c r="D120" s="47" t="s">
        <v>417</v>
      </c>
      <c r="E120" s="48"/>
      <c r="F120" s="46"/>
      <c r="G120" s="59"/>
      <c r="H120" s="49">
        <v>2000</v>
      </c>
      <c r="I120" s="40">
        <f t="shared" ca="1" si="2"/>
        <v>15807.060715714833</v>
      </c>
      <c r="J120" s="41"/>
      <c r="K120" s="57"/>
      <c r="L120" s="57"/>
      <c r="M120" s="57"/>
      <c r="N120" s="137"/>
    </row>
    <row r="121" spans="1:14" s="58" customFormat="1" ht="12.75" x14ac:dyDescent="0.2">
      <c r="A121" s="56">
        <v>43157</v>
      </c>
      <c r="B121" s="45"/>
      <c r="C121" s="46" t="s">
        <v>421</v>
      </c>
      <c r="D121" s="47" t="s">
        <v>418</v>
      </c>
      <c r="E121" s="48"/>
      <c r="F121" s="46"/>
      <c r="G121" s="59"/>
      <c r="H121" s="49">
        <v>3000</v>
      </c>
      <c r="I121" s="40">
        <f t="shared" ca="1" si="2"/>
        <v>18807.060715714833</v>
      </c>
      <c r="J121" s="41"/>
      <c r="K121" s="57"/>
      <c r="L121" s="57"/>
      <c r="M121" s="57"/>
      <c r="N121" s="137"/>
    </row>
    <row r="122" spans="1:14" s="58" customFormat="1" ht="12.75" x14ac:dyDescent="0.2">
      <c r="A122" s="56">
        <v>43158</v>
      </c>
      <c r="B122" s="45"/>
      <c r="C122" s="46" t="s">
        <v>37</v>
      </c>
      <c r="D122" s="47" t="s">
        <v>26</v>
      </c>
      <c r="E122" s="48"/>
      <c r="F122" s="46"/>
      <c r="G122" s="59"/>
      <c r="H122" s="93">
        <v>300000</v>
      </c>
      <c r="I122" s="40">
        <f ca="1">IF(AND(ISBLANK(G122),ISBLANK(H122))," - ",OFFSET(I122,-1,0,1,1)+H122-G122)</f>
        <v>318807.06071571482</v>
      </c>
      <c r="J122" s="41"/>
      <c r="K122" s="57"/>
      <c r="L122" s="57"/>
      <c r="N122" s="137"/>
    </row>
    <row r="123" spans="1:14" s="58" customFormat="1" ht="12.75" x14ac:dyDescent="0.2">
      <c r="A123" s="56">
        <v>43158</v>
      </c>
      <c r="B123" s="116"/>
      <c r="C123" s="117" t="s">
        <v>345</v>
      </c>
      <c r="D123" s="118" t="s">
        <v>346</v>
      </c>
      <c r="E123" s="119"/>
      <c r="F123" s="117"/>
      <c r="G123" s="123">
        <v>400</v>
      </c>
      <c r="H123" s="121"/>
      <c r="I123" s="40">
        <f t="shared" ca="1" si="2"/>
        <v>318407.06071571482</v>
      </c>
      <c r="J123" s="122"/>
      <c r="K123" s="57"/>
      <c r="L123" s="57"/>
      <c r="M123" s="57"/>
      <c r="N123" s="137"/>
    </row>
    <row r="124" spans="1:14" s="58" customFormat="1" ht="12.75" x14ac:dyDescent="0.2">
      <c r="A124" s="56">
        <v>43158</v>
      </c>
      <c r="B124" s="116"/>
      <c r="C124" s="117" t="s">
        <v>347</v>
      </c>
      <c r="D124" s="118" t="s">
        <v>348</v>
      </c>
      <c r="E124" s="119"/>
      <c r="F124" s="117"/>
      <c r="G124" s="123">
        <v>3577.5</v>
      </c>
      <c r="H124" s="121"/>
      <c r="I124" s="40">
        <f t="shared" ca="1" si="2"/>
        <v>314829.56071571482</v>
      </c>
      <c r="J124" s="41" t="s">
        <v>404</v>
      </c>
      <c r="K124" s="57"/>
      <c r="L124" s="57"/>
      <c r="M124" s="57"/>
      <c r="N124" s="137"/>
    </row>
    <row r="125" spans="1:14" s="58" customFormat="1" ht="12.75" x14ac:dyDescent="0.2">
      <c r="A125" s="56">
        <v>43158</v>
      </c>
      <c r="B125" s="116"/>
      <c r="C125" s="117" t="s">
        <v>349</v>
      </c>
      <c r="D125" s="118" t="s">
        <v>40</v>
      </c>
      <c r="E125" s="119"/>
      <c r="F125" s="117"/>
      <c r="G125" s="123">
        <v>220</v>
      </c>
      <c r="H125" s="121"/>
      <c r="I125" s="40">
        <f t="shared" ca="1" si="2"/>
        <v>314609.56071571482</v>
      </c>
      <c r="J125" s="122"/>
      <c r="K125" s="57"/>
      <c r="L125" s="57"/>
      <c r="M125" s="57"/>
      <c r="N125" s="137"/>
    </row>
    <row r="126" spans="1:14" s="58" customFormat="1" ht="12.75" x14ac:dyDescent="0.2">
      <c r="A126" s="56">
        <v>43158</v>
      </c>
      <c r="B126" s="116"/>
      <c r="C126" s="117" t="s">
        <v>350</v>
      </c>
      <c r="D126" s="118" t="s">
        <v>351</v>
      </c>
      <c r="E126" s="119"/>
      <c r="F126" s="117"/>
      <c r="G126" s="123">
        <v>2458.61</v>
      </c>
      <c r="H126" s="121"/>
      <c r="I126" s="40">
        <f t="shared" ca="1" si="2"/>
        <v>312150.95071571483</v>
      </c>
      <c r="J126" s="122"/>
      <c r="K126" s="57"/>
      <c r="L126" s="57"/>
      <c r="M126" s="57"/>
      <c r="N126" s="137"/>
    </row>
    <row r="127" spans="1:14" s="58" customFormat="1" ht="12.75" x14ac:dyDescent="0.2">
      <c r="A127" s="56">
        <v>43158</v>
      </c>
      <c r="B127" s="116"/>
      <c r="C127" s="117" t="s">
        <v>352</v>
      </c>
      <c r="D127" s="118" t="s">
        <v>57</v>
      </c>
      <c r="E127" s="119"/>
      <c r="F127" s="117"/>
      <c r="G127" s="123">
        <v>869.17</v>
      </c>
      <c r="H127" s="121"/>
      <c r="I127" s="40">
        <f t="shared" ca="1" si="2"/>
        <v>311281.78071571485</v>
      </c>
      <c r="J127" s="122"/>
      <c r="K127" s="57"/>
      <c r="L127" s="57"/>
      <c r="M127" s="57"/>
      <c r="N127" s="137"/>
    </row>
    <row r="128" spans="1:14" s="58" customFormat="1" ht="12.75" x14ac:dyDescent="0.2">
      <c r="A128" s="56">
        <v>43158</v>
      </c>
      <c r="B128" s="116"/>
      <c r="C128" s="117" t="s">
        <v>353</v>
      </c>
      <c r="D128" s="118" t="s">
        <v>354</v>
      </c>
      <c r="E128" s="119"/>
      <c r="F128" s="117"/>
      <c r="G128" s="123">
        <v>1956</v>
      </c>
      <c r="H128" s="121"/>
      <c r="I128" s="40">
        <f t="shared" ca="1" si="2"/>
        <v>309325.78071571485</v>
      </c>
      <c r="J128" s="122"/>
      <c r="K128" s="57"/>
      <c r="M128" s="57"/>
      <c r="N128" s="137"/>
    </row>
    <row r="129" spans="1:14" s="58" customFormat="1" ht="12.75" x14ac:dyDescent="0.2">
      <c r="A129" s="56">
        <v>43158</v>
      </c>
      <c r="B129" s="116"/>
      <c r="C129" s="117" t="s">
        <v>355</v>
      </c>
      <c r="D129" s="118" t="s">
        <v>356</v>
      </c>
      <c r="E129" s="119"/>
      <c r="F129" s="117"/>
      <c r="G129" s="123">
        <v>6000</v>
      </c>
      <c r="H129" s="121"/>
      <c r="I129" s="40">
        <f t="shared" ca="1" si="2"/>
        <v>303325.78071571485</v>
      </c>
      <c r="J129" s="122"/>
      <c r="K129" s="57"/>
      <c r="M129" s="57"/>
      <c r="N129" s="137"/>
    </row>
    <row r="130" spans="1:14" s="58" customFormat="1" ht="12.75" x14ac:dyDescent="0.2">
      <c r="A130" s="56">
        <v>43158</v>
      </c>
      <c r="B130" s="124"/>
      <c r="C130" s="46" t="s">
        <v>693</v>
      </c>
      <c r="D130" s="47" t="s">
        <v>694</v>
      </c>
      <c r="E130" s="127"/>
      <c r="F130" s="125"/>
      <c r="G130" s="128"/>
      <c r="H130" s="132">
        <v>750</v>
      </c>
      <c r="I130" s="130">
        <f ca="1">IF(AND(ISBLANK(G130),ISBLANK(H130)),"",OFFSET(I130,-1,0,1,1)+H130-G130)</f>
        <v>304075.78071571485</v>
      </c>
      <c r="J130" s="131"/>
      <c r="K130" s="57"/>
      <c r="L130" s="57"/>
      <c r="N130" s="137"/>
    </row>
    <row r="131" spans="1:14" s="58" customFormat="1" ht="12.75" x14ac:dyDescent="0.2">
      <c r="A131" s="56">
        <v>43159</v>
      </c>
      <c r="B131" s="116"/>
      <c r="C131" s="117" t="s">
        <v>126</v>
      </c>
      <c r="D131" s="118" t="s">
        <v>357</v>
      </c>
      <c r="E131" s="119"/>
      <c r="F131" s="117"/>
      <c r="G131" s="123">
        <v>90321.2</v>
      </c>
      <c r="H131" s="121"/>
      <c r="I131" s="40">
        <f t="shared" ca="1" si="2"/>
        <v>213754.58071571484</v>
      </c>
      <c r="J131" s="122"/>
      <c r="K131" s="57"/>
      <c r="L131" s="57"/>
      <c r="M131" s="57"/>
      <c r="N131" s="137"/>
    </row>
    <row r="132" spans="1:14" s="58" customFormat="1" ht="12.75" x14ac:dyDescent="0.2">
      <c r="A132" s="56">
        <v>43159</v>
      </c>
      <c r="B132" s="116"/>
      <c r="C132" s="117" t="s">
        <v>126</v>
      </c>
      <c r="D132" s="118" t="s">
        <v>344</v>
      </c>
      <c r="E132" s="119"/>
      <c r="F132" s="117"/>
      <c r="G132" s="123">
        <v>27878.98</v>
      </c>
      <c r="H132" s="121"/>
      <c r="I132" s="40">
        <f t="shared" ca="1" si="2"/>
        <v>185875.60071571483</v>
      </c>
      <c r="J132" s="122"/>
      <c r="K132" s="57"/>
      <c r="L132" s="57"/>
      <c r="M132" s="57"/>
      <c r="N132" s="137"/>
    </row>
    <row r="133" spans="1:14" s="58" customFormat="1" ht="12.75" x14ac:dyDescent="0.2">
      <c r="A133" s="56">
        <v>43159</v>
      </c>
      <c r="B133" s="45"/>
      <c r="C133" s="46" t="s">
        <v>157</v>
      </c>
      <c r="D133" s="47" t="s">
        <v>135</v>
      </c>
      <c r="E133" s="48"/>
      <c r="F133" s="46"/>
      <c r="G133" s="90">
        <v>82336.460000000006</v>
      </c>
      <c r="H133" s="49"/>
      <c r="I133" s="40">
        <f t="shared" ca="1" si="2"/>
        <v>103539.14071571482</v>
      </c>
      <c r="J133" s="41"/>
      <c r="K133" s="57"/>
      <c r="L133" s="57"/>
      <c r="M133" s="57"/>
      <c r="N133" s="137"/>
    </row>
    <row r="134" spans="1:14" s="58" customFormat="1" ht="12.75" x14ac:dyDescent="0.2">
      <c r="A134" s="56">
        <v>43159</v>
      </c>
      <c r="B134" s="45"/>
      <c r="C134" s="46" t="s">
        <v>336</v>
      </c>
      <c r="D134" s="47" t="s">
        <v>136</v>
      </c>
      <c r="E134" s="48"/>
      <c r="F134" s="46"/>
      <c r="G134" s="90">
        <v>21731</v>
      </c>
      <c r="H134" s="49"/>
      <c r="I134" s="40">
        <f t="shared" ca="1" si="2"/>
        <v>81808.140715714821</v>
      </c>
      <c r="J134" s="41" t="s">
        <v>404</v>
      </c>
      <c r="K134" s="57"/>
      <c r="L134" s="57"/>
      <c r="M134" s="57"/>
      <c r="N134" s="137"/>
    </row>
    <row r="135" spans="1:14" s="58" customFormat="1" ht="12.75" x14ac:dyDescent="0.2">
      <c r="A135" s="56">
        <v>43159</v>
      </c>
      <c r="B135" s="45"/>
      <c r="C135" s="46" t="s">
        <v>337</v>
      </c>
      <c r="D135" s="47" t="s">
        <v>137</v>
      </c>
      <c r="E135" s="48"/>
      <c r="F135" s="46"/>
      <c r="G135" s="90">
        <v>1503.6</v>
      </c>
      <c r="H135" s="49"/>
      <c r="I135" s="40">
        <f t="shared" ca="1" si="2"/>
        <v>80304.540715714815</v>
      </c>
      <c r="J135" s="41" t="s">
        <v>404</v>
      </c>
      <c r="K135" s="57"/>
      <c r="L135" s="57"/>
      <c r="M135" s="57"/>
      <c r="N135" s="137"/>
    </row>
    <row r="136" spans="1:14" s="58" customFormat="1" ht="12.75" x14ac:dyDescent="0.2">
      <c r="A136" s="56">
        <v>43159</v>
      </c>
      <c r="B136" s="45"/>
      <c r="C136" s="46" t="s">
        <v>338</v>
      </c>
      <c r="D136" s="47" t="s">
        <v>137</v>
      </c>
      <c r="E136" s="48"/>
      <c r="F136" s="46"/>
      <c r="G136" s="90">
        <v>255.4</v>
      </c>
      <c r="H136" s="49"/>
      <c r="I136" s="40">
        <f t="shared" ca="1" si="2"/>
        <v>80049.140715714821</v>
      </c>
      <c r="J136" s="41" t="s">
        <v>404</v>
      </c>
      <c r="K136" s="57"/>
      <c r="L136" s="57"/>
      <c r="M136" s="57"/>
      <c r="N136" s="137"/>
    </row>
    <row r="137" spans="1:14" s="58" customFormat="1" ht="12.75" x14ac:dyDescent="0.2">
      <c r="A137" s="56">
        <v>43159</v>
      </c>
      <c r="B137" s="45"/>
      <c r="C137" s="46" t="s">
        <v>339</v>
      </c>
      <c r="D137" s="47" t="s">
        <v>32</v>
      </c>
      <c r="E137" s="48"/>
      <c r="F137" s="46"/>
      <c r="G137" s="90">
        <v>4609</v>
      </c>
      <c r="H137" s="49"/>
      <c r="I137" s="40">
        <f t="shared" ca="1" si="2"/>
        <v>75440.140715714821</v>
      </c>
      <c r="J137" s="41"/>
      <c r="K137" s="57"/>
      <c r="L137" s="57"/>
      <c r="M137" s="57"/>
      <c r="N137" s="137"/>
    </row>
    <row r="138" spans="1:14" s="58" customFormat="1" ht="12.75" x14ac:dyDescent="0.2">
      <c r="A138" s="56">
        <v>43159</v>
      </c>
      <c r="B138" s="45"/>
      <c r="C138" s="46" t="s">
        <v>340</v>
      </c>
      <c r="D138" s="47" t="s">
        <v>138</v>
      </c>
      <c r="E138" s="48"/>
      <c r="F138" s="46"/>
      <c r="G138" s="90">
        <v>362.09000000000003</v>
      </c>
      <c r="H138" s="49"/>
      <c r="I138" s="40">
        <f t="shared" ca="1" si="2"/>
        <v>75078.050715714824</v>
      </c>
      <c r="J138" s="41"/>
      <c r="K138" s="57"/>
      <c r="L138" s="57"/>
      <c r="M138" s="57"/>
      <c r="N138" s="137"/>
    </row>
    <row r="139" spans="1:14" s="58" customFormat="1" ht="12.75" x14ac:dyDescent="0.2">
      <c r="A139" s="56">
        <v>43159</v>
      </c>
      <c r="B139" s="45"/>
      <c r="C139" s="46" t="s">
        <v>358</v>
      </c>
      <c r="D139" s="47" t="s">
        <v>189</v>
      </c>
      <c r="E139" s="48"/>
      <c r="F139" s="46"/>
      <c r="G139" s="90">
        <v>3000</v>
      </c>
      <c r="H139" s="49"/>
      <c r="I139" s="40">
        <f t="shared" ca="1" si="2"/>
        <v>72078.050715714824</v>
      </c>
      <c r="J139" s="41"/>
      <c r="K139" s="57"/>
      <c r="L139" s="57"/>
      <c r="M139" s="57"/>
      <c r="N139" s="137"/>
    </row>
    <row r="140" spans="1:14" s="58" customFormat="1" ht="12.75" x14ac:dyDescent="0.2">
      <c r="A140" s="56">
        <v>43159</v>
      </c>
      <c r="B140" s="45"/>
      <c r="C140" s="46" t="s">
        <v>359</v>
      </c>
      <c r="D140" s="47" t="s">
        <v>197</v>
      </c>
      <c r="E140" s="48"/>
      <c r="F140" s="46"/>
      <c r="G140" s="90">
        <v>850</v>
      </c>
      <c r="H140" s="49"/>
      <c r="I140" s="40">
        <f t="shared" ca="1" si="2"/>
        <v>71228.050715714824</v>
      </c>
      <c r="J140" s="41"/>
      <c r="K140" s="57"/>
      <c r="L140" s="57"/>
      <c r="M140" s="57"/>
      <c r="N140" s="137"/>
    </row>
    <row r="141" spans="1:14" s="58" customFormat="1" ht="12.75" x14ac:dyDescent="0.2">
      <c r="A141" s="56">
        <v>43159</v>
      </c>
      <c r="B141" s="45"/>
      <c r="C141" s="46" t="s">
        <v>360</v>
      </c>
      <c r="D141" s="47" t="s">
        <v>42</v>
      </c>
      <c r="E141" s="48"/>
      <c r="F141" s="46"/>
      <c r="G141" s="90">
        <v>2500</v>
      </c>
      <c r="H141" s="49"/>
      <c r="I141" s="40">
        <f t="shared" ca="1" si="2"/>
        <v>68728.050715714824</v>
      </c>
      <c r="J141" s="41"/>
      <c r="K141" s="57"/>
      <c r="M141" s="57"/>
      <c r="N141" s="137"/>
    </row>
    <row r="142" spans="1:14" s="58" customFormat="1" ht="12.75" x14ac:dyDescent="0.2">
      <c r="A142" s="56"/>
      <c r="B142" s="45"/>
      <c r="C142" s="46"/>
      <c r="D142" s="47" t="s">
        <v>133</v>
      </c>
      <c r="E142" s="48"/>
      <c r="F142" s="46"/>
      <c r="G142" s="59">
        <v>18.5</v>
      </c>
      <c r="H142" s="49"/>
      <c r="I142" s="40">
        <f t="shared" ca="1" si="2"/>
        <v>68709.550715714824</v>
      </c>
      <c r="J142" s="41"/>
      <c r="K142" s="57"/>
      <c r="L142" s="57"/>
      <c r="M142" s="57"/>
      <c r="N142" s="137"/>
    </row>
    <row r="143" spans="1:14" s="58" customFormat="1" ht="12.75" x14ac:dyDescent="0.2">
      <c r="A143" s="56"/>
      <c r="B143" s="45"/>
      <c r="C143" s="46"/>
      <c r="D143" s="47" t="s">
        <v>134</v>
      </c>
      <c r="E143" s="48"/>
      <c r="F143" s="46"/>
      <c r="G143" s="59">
        <v>3.36</v>
      </c>
      <c r="H143" s="49"/>
      <c r="I143" s="40">
        <f t="shared" ca="1" si="2"/>
        <v>68706.190715714823</v>
      </c>
      <c r="J143" s="41"/>
      <c r="K143" s="57"/>
      <c r="L143" s="57"/>
      <c r="M143" s="57"/>
      <c r="N143" s="137"/>
    </row>
    <row r="144" spans="1:14" s="58" customFormat="1" ht="12.75" x14ac:dyDescent="0.2">
      <c r="A144" s="56"/>
      <c r="B144" s="45"/>
      <c r="C144" s="46"/>
      <c r="D144" s="47" t="s">
        <v>133</v>
      </c>
      <c r="E144" s="48"/>
      <c r="F144" s="46"/>
      <c r="G144" s="59">
        <v>31.8</v>
      </c>
      <c r="H144" s="49"/>
      <c r="I144" s="40">
        <f t="shared" ca="1" si="2"/>
        <v>68674.390715714821</v>
      </c>
      <c r="J144" s="41"/>
      <c r="K144" s="57"/>
      <c r="L144" s="57"/>
      <c r="M144" s="57"/>
      <c r="N144" s="137"/>
    </row>
    <row r="145" spans="1:14" s="58" customFormat="1" ht="12.75" x14ac:dyDescent="0.2">
      <c r="A145" s="56"/>
      <c r="B145" s="45"/>
      <c r="C145" s="46"/>
      <c r="D145" s="47" t="s">
        <v>423</v>
      </c>
      <c r="E145" s="48"/>
      <c r="F145" s="46"/>
      <c r="G145" s="59"/>
      <c r="H145" s="49">
        <v>0.6</v>
      </c>
      <c r="I145" s="40">
        <f t="shared" ca="1" si="2"/>
        <v>68674.990715714826</v>
      </c>
      <c r="J145" s="41"/>
      <c r="K145" s="57"/>
      <c r="L145" s="57"/>
      <c r="M145" s="57"/>
      <c r="N145" s="137"/>
    </row>
    <row r="146" spans="1:14" s="58" customFormat="1" ht="12.75" x14ac:dyDescent="0.2">
      <c r="A146" s="56"/>
      <c r="B146" s="45"/>
      <c r="C146" s="46"/>
      <c r="D146" s="47"/>
      <c r="E146" s="48"/>
      <c r="F146" s="46"/>
      <c r="G146" s="59"/>
      <c r="H146" s="49"/>
      <c r="I146" s="40" t="str">
        <f t="shared" ca="1" si="2"/>
        <v xml:space="preserve"> - </v>
      </c>
      <c r="J146" s="41"/>
      <c r="K146" s="57"/>
      <c r="L146" s="57"/>
    </row>
    <row r="147" spans="1:14" s="58" customFormat="1" ht="12.75" x14ac:dyDescent="0.2">
      <c r="A147" s="56"/>
      <c r="B147" s="45"/>
      <c r="C147" s="46"/>
      <c r="D147" s="47"/>
      <c r="E147" s="48"/>
      <c r="F147" s="46"/>
      <c r="G147" s="59"/>
      <c r="H147" s="49"/>
      <c r="I147" s="40" t="str">
        <f t="shared" ca="1" si="2"/>
        <v xml:space="preserve"> - </v>
      </c>
      <c r="J147" s="41"/>
      <c r="K147" s="57"/>
      <c r="L147" s="57"/>
    </row>
    <row r="148" spans="1:14" s="58" customFormat="1" ht="12.75" x14ac:dyDescent="0.2">
      <c r="A148" s="56"/>
      <c r="B148" s="45"/>
      <c r="C148" s="46"/>
      <c r="D148" s="47"/>
      <c r="E148" s="48"/>
      <c r="F148" s="46"/>
      <c r="G148" s="59"/>
      <c r="H148" s="49"/>
      <c r="I148" s="40" t="str">
        <f t="shared" ca="1" si="2"/>
        <v xml:space="preserve"> - </v>
      </c>
      <c r="J148" s="41"/>
      <c r="K148" s="57"/>
      <c r="L148" s="57"/>
    </row>
    <row r="149" spans="1:14" s="58" customFormat="1" ht="12.75" x14ac:dyDescent="0.2">
      <c r="A149" s="56"/>
      <c r="B149" s="45"/>
      <c r="C149" s="46"/>
      <c r="D149" s="47"/>
      <c r="E149" s="48"/>
      <c r="F149" s="46"/>
      <c r="G149" s="59"/>
      <c r="H149" s="49"/>
      <c r="I149" s="40" t="str">
        <f t="shared" ca="1" si="2"/>
        <v xml:space="preserve"> - </v>
      </c>
      <c r="J149" s="41"/>
      <c r="K149" s="57"/>
      <c r="L149" s="57"/>
      <c r="M149" s="57"/>
    </row>
    <row r="150" spans="1:14" s="58" customFormat="1" ht="12.75" x14ac:dyDescent="0.2">
      <c r="A150" s="56"/>
      <c r="B150" s="45"/>
      <c r="C150" s="46"/>
      <c r="D150" s="47"/>
      <c r="E150" s="48"/>
      <c r="F150" s="46"/>
      <c r="G150" s="59"/>
      <c r="H150" s="49"/>
      <c r="I150" s="40" t="str">
        <f t="shared" ca="1" si="2"/>
        <v xml:space="preserve"> - </v>
      </c>
      <c r="J150" s="41"/>
      <c r="K150" s="57"/>
      <c r="L150" s="57"/>
    </row>
    <row r="151" spans="1:14" s="58" customFormat="1" ht="12.75" x14ac:dyDescent="0.2">
      <c r="A151" s="56"/>
      <c r="B151" s="45"/>
      <c r="C151" s="46"/>
      <c r="D151" s="47"/>
      <c r="E151" s="48"/>
      <c r="F151" s="46"/>
      <c r="G151" s="59"/>
      <c r="H151" s="49"/>
      <c r="I151" s="40" t="str">
        <f t="shared" ca="1" si="2"/>
        <v xml:space="preserve"> - </v>
      </c>
      <c r="J151" s="41"/>
      <c r="K151" s="57"/>
      <c r="L151" s="57"/>
    </row>
    <row r="152" spans="1:14" s="58" customFormat="1" ht="12.75" x14ac:dyDescent="0.2">
      <c r="A152" s="56"/>
      <c r="B152" s="45"/>
      <c r="C152" s="46"/>
      <c r="D152" s="47"/>
      <c r="E152" s="48"/>
      <c r="F152" s="46"/>
      <c r="G152" s="59"/>
      <c r="H152" s="49"/>
      <c r="I152" s="40" t="str">
        <f t="shared" ca="1" si="2"/>
        <v xml:space="preserve"> - </v>
      </c>
      <c r="J152" s="41"/>
      <c r="K152" s="57"/>
      <c r="L152" s="57"/>
    </row>
    <row r="153" spans="1:14" s="58" customFormat="1" ht="12.75" x14ac:dyDescent="0.2">
      <c r="A153" s="56"/>
      <c r="B153" s="45"/>
      <c r="C153" s="46"/>
      <c r="D153" s="47"/>
      <c r="E153" s="48"/>
      <c r="F153" s="46"/>
      <c r="G153" s="59"/>
      <c r="H153" s="49"/>
      <c r="I153" s="40" t="str">
        <f t="shared" ca="1" si="2"/>
        <v xml:space="preserve"> - </v>
      </c>
      <c r="J153" s="41"/>
      <c r="K153" s="57"/>
      <c r="L153" s="57"/>
    </row>
    <row r="154" spans="1:14" s="58" customFormat="1" ht="12.75" x14ac:dyDescent="0.2">
      <c r="A154" s="56"/>
      <c r="B154" s="45"/>
      <c r="C154" s="46"/>
      <c r="D154" s="47"/>
      <c r="E154" s="48"/>
      <c r="F154" s="46"/>
      <c r="G154" s="59"/>
      <c r="H154" s="49"/>
      <c r="I154" s="40" t="str">
        <f t="shared" ca="1" si="2"/>
        <v xml:space="preserve"> - </v>
      </c>
      <c r="J154" s="41"/>
      <c r="K154" s="57"/>
      <c r="L154" s="57"/>
    </row>
    <row r="155" spans="1:14" s="58" customFormat="1" ht="12.75" x14ac:dyDescent="0.2">
      <c r="A155" s="56"/>
      <c r="B155" s="45"/>
      <c r="C155" s="46"/>
      <c r="D155" s="47"/>
      <c r="E155" s="48"/>
      <c r="F155" s="46"/>
      <c r="G155" s="59"/>
      <c r="H155" s="49"/>
      <c r="I155" s="40" t="str">
        <f t="shared" ca="1" si="2"/>
        <v xml:space="preserve"> - </v>
      </c>
      <c r="J155" s="41"/>
      <c r="K155" s="57"/>
      <c r="L155" s="57"/>
    </row>
    <row r="156" spans="1:14" s="58" customFormat="1" ht="12.75" x14ac:dyDescent="0.2">
      <c r="A156" s="56"/>
      <c r="B156" s="45"/>
      <c r="C156" s="46"/>
      <c r="D156" s="47"/>
      <c r="E156" s="48"/>
      <c r="F156" s="46"/>
      <c r="G156" s="59"/>
      <c r="H156" s="49"/>
      <c r="I156" s="40" t="str">
        <f t="shared" ca="1" si="2"/>
        <v xml:space="preserve"> - </v>
      </c>
      <c r="J156" s="41"/>
      <c r="K156" s="57"/>
      <c r="L156" s="57"/>
    </row>
    <row r="157" spans="1:14" s="58" customFormat="1" ht="13.5" customHeight="1" x14ac:dyDescent="0.2">
      <c r="A157" s="56"/>
      <c r="B157" s="45"/>
      <c r="C157" s="46"/>
      <c r="D157" s="47"/>
      <c r="E157" s="48"/>
      <c r="F157" s="46"/>
      <c r="G157" s="59"/>
      <c r="H157" s="49"/>
      <c r="I157" s="40" t="str">
        <f t="shared" ca="1" si="2"/>
        <v xml:space="preserve"> - </v>
      </c>
      <c r="J157" s="41"/>
      <c r="K157" s="57"/>
      <c r="L157" s="57"/>
    </row>
    <row r="158" spans="1:14" s="58" customFormat="1" ht="12.75" x14ac:dyDescent="0.2">
      <c r="A158" s="56"/>
      <c r="B158" s="45"/>
      <c r="C158" s="46"/>
      <c r="D158" s="47"/>
      <c r="E158" s="48"/>
      <c r="F158" s="46"/>
      <c r="G158" s="59"/>
      <c r="H158" s="49"/>
      <c r="I158" s="40" t="str">
        <f t="shared" ca="1" si="2"/>
        <v xml:space="preserve"> - </v>
      </c>
      <c r="J158" s="41"/>
      <c r="K158" s="57"/>
      <c r="L158" s="57"/>
    </row>
    <row r="159" spans="1:14" s="58" customFormat="1" ht="12.75" x14ac:dyDescent="0.2">
      <c r="A159" s="56"/>
      <c r="B159" s="45"/>
      <c r="C159" s="46"/>
      <c r="D159" s="47"/>
      <c r="E159" s="48"/>
      <c r="F159" s="46"/>
      <c r="G159" s="59"/>
      <c r="H159" s="49"/>
      <c r="I159" s="40" t="str">
        <f t="shared" ca="1" si="2"/>
        <v xml:space="preserve"> - </v>
      </c>
      <c r="J159" s="41"/>
      <c r="K159" s="57"/>
      <c r="L159" s="57"/>
    </row>
    <row r="160" spans="1:14" s="58" customFormat="1" ht="12.75" x14ac:dyDescent="0.2">
      <c r="A160" s="56"/>
      <c r="B160" s="45"/>
      <c r="C160" s="46"/>
      <c r="D160" s="47"/>
      <c r="E160" s="48"/>
      <c r="F160" s="46"/>
      <c r="G160" s="59"/>
      <c r="H160" s="49"/>
      <c r="I160" s="40" t="str">
        <f t="shared" ca="1" si="2"/>
        <v xml:space="preserve"> - </v>
      </c>
      <c r="J160" s="41"/>
      <c r="K160" s="57"/>
      <c r="L160" s="57"/>
    </row>
    <row r="161" spans="1:14" s="58" customFormat="1" ht="12.75" x14ac:dyDescent="0.2">
      <c r="A161" s="56"/>
      <c r="B161" s="45"/>
      <c r="C161" s="46"/>
      <c r="D161" s="47"/>
      <c r="E161" s="48"/>
      <c r="F161" s="46"/>
      <c r="G161" s="59"/>
      <c r="H161" s="49"/>
      <c r="I161" s="40" t="str">
        <f t="shared" ca="1" si="2"/>
        <v xml:space="preserve"> - </v>
      </c>
      <c r="J161" s="41"/>
      <c r="K161" s="57"/>
      <c r="L161" s="57"/>
    </row>
    <row r="162" spans="1:14" s="58" customFormat="1" ht="12.75" x14ac:dyDescent="0.2">
      <c r="A162" s="56"/>
      <c r="B162" s="45"/>
      <c r="C162" s="46"/>
      <c r="D162" s="47"/>
      <c r="E162" s="48"/>
      <c r="F162" s="46"/>
      <c r="G162" s="59"/>
      <c r="H162" s="49"/>
      <c r="I162" s="40" t="str">
        <f t="shared" ca="1" si="2"/>
        <v xml:space="preserve"> - </v>
      </c>
      <c r="J162" s="41"/>
      <c r="K162" s="57"/>
      <c r="L162" s="57"/>
    </row>
    <row r="163" spans="1:14" s="58" customFormat="1" ht="12.75" x14ac:dyDescent="0.2">
      <c r="A163" s="56"/>
      <c r="B163" s="45"/>
      <c r="C163" s="46"/>
      <c r="D163" s="47"/>
      <c r="E163" s="48"/>
      <c r="F163" s="46"/>
      <c r="G163" s="59"/>
      <c r="H163" s="49"/>
      <c r="I163" s="40" t="str">
        <f t="shared" ca="1" si="2"/>
        <v xml:space="preserve"> - </v>
      </c>
      <c r="J163" s="41"/>
      <c r="K163" s="57"/>
      <c r="L163" s="57"/>
    </row>
    <row r="164" spans="1:14" s="58" customFormat="1" ht="12.75" x14ac:dyDescent="0.2">
      <c r="A164" s="56"/>
      <c r="B164" s="45"/>
      <c r="C164" s="46"/>
      <c r="D164" s="47"/>
      <c r="E164" s="48"/>
      <c r="F164" s="46"/>
      <c r="G164" s="59"/>
      <c r="H164" s="49"/>
      <c r="I164" s="40" t="str">
        <f t="shared" ca="1" si="2"/>
        <v xml:space="preserve"> - </v>
      </c>
      <c r="J164" s="41"/>
      <c r="K164" s="57"/>
      <c r="L164" s="57"/>
    </row>
    <row r="165" spans="1:14" s="58" customFormat="1" ht="12.75" x14ac:dyDescent="0.2">
      <c r="A165" s="56"/>
      <c r="B165" s="45"/>
      <c r="C165" s="46"/>
      <c r="D165" s="47"/>
      <c r="E165" s="48"/>
      <c r="F165" s="46"/>
      <c r="G165" s="59"/>
      <c r="H165" s="49"/>
      <c r="I165" s="40" t="str">
        <f t="shared" ref="I165:I228" ca="1" si="3">IF(AND(ISBLANK(G165),ISBLANK(H165))," - ",OFFSET(I165,-1,0,1,1)+H165-G165)</f>
        <v xml:space="preserve"> - </v>
      </c>
      <c r="J165" s="41"/>
      <c r="K165" s="57"/>
      <c r="L165" s="57"/>
    </row>
    <row r="166" spans="1:14" s="58" customFormat="1" ht="12.75" x14ac:dyDescent="0.2">
      <c r="A166" s="56"/>
      <c r="B166" s="45"/>
      <c r="C166" s="46"/>
      <c r="D166" s="47"/>
      <c r="E166" s="48"/>
      <c r="F166" s="46"/>
      <c r="G166" s="59"/>
      <c r="H166" s="49"/>
      <c r="I166" s="40" t="str">
        <f t="shared" ca="1" si="3"/>
        <v xml:space="preserve"> - </v>
      </c>
      <c r="J166" s="41"/>
      <c r="K166" s="57"/>
      <c r="L166" s="57"/>
    </row>
    <row r="167" spans="1:14" s="58" customFormat="1" ht="12.75" x14ac:dyDescent="0.2">
      <c r="A167" s="56"/>
      <c r="B167" s="45"/>
      <c r="C167" s="46"/>
      <c r="D167" s="47"/>
      <c r="E167" s="48"/>
      <c r="F167" s="46"/>
      <c r="G167" s="59"/>
      <c r="H167" s="49"/>
      <c r="I167" s="40" t="str">
        <f t="shared" ca="1" si="3"/>
        <v xml:space="preserve"> - </v>
      </c>
      <c r="J167" s="41"/>
      <c r="K167" s="57"/>
      <c r="L167" s="57"/>
    </row>
    <row r="168" spans="1:14" s="58" customFormat="1" ht="12.75" x14ac:dyDescent="0.2">
      <c r="A168" s="56"/>
      <c r="B168" s="45"/>
      <c r="C168" s="46"/>
      <c r="D168" s="47"/>
      <c r="E168" s="48"/>
      <c r="F168" s="46"/>
      <c r="G168" s="59"/>
      <c r="H168" s="49"/>
      <c r="I168" s="40" t="str">
        <f t="shared" ca="1" si="3"/>
        <v xml:space="preserve"> - </v>
      </c>
      <c r="J168" s="41"/>
      <c r="K168" s="57"/>
      <c r="L168" s="57"/>
    </row>
    <row r="169" spans="1:14" s="58" customFormat="1" ht="12.75" x14ac:dyDescent="0.2">
      <c r="A169" s="56"/>
      <c r="B169" s="45"/>
      <c r="C169" s="46"/>
      <c r="D169" s="47"/>
      <c r="E169" s="48"/>
      <c r="F169" s="46"/>
      <c r="G169" s="59"/>
      <c r="H169" s="49"/>
      <c r="I169" s="40" t="str">
        <f t="shared" ca="1" si="3"/>
        <v xml:space="preserve"> - </v>
      </c>
      <c r="J169" s="41"/>
      <c r="K169" s="57"/>
      <c r="L169" s="57"/>
    </row>
    <row r="170" spans="1:14" s="58" customFormat="1" ht="12.75" x14ac:dyDescent="0.2">
      <c r="A170" s="56"/>
      <c r="B170" s="45"/>
      <c r="C170" s="46"/>
      <c r="D170" s="47"/>
      <c r="E170" s="48"/>
      <c r="F170" s="46"/>
      <c r="G170" s="59"/>
      <c r="H170" s="49"/>
      <c r="I170" s="40" t="str">
        <f t="shared" ca="1" si="3"/>
        <v xml:space="preserve"> - </v>
      </c>
      <c r="J170" s="41"/>
      <c r="K170" s="57"/>
      <c r="L170" s="57"/>
    </row>
    <row r="171" spans="1:14" s="58" customFormat="1" ht="12.75" x14ac:dyDescent="0.2">
      <c r="A171" s="56"/>
      <c r="B171" s="45"/>
      <c r="C171" s="46"/>
      <c r="D171" s="47"/>
      <c r="E171" s="48"/>
      <c r="F171" s="46"/>
      <c r="G171" s="59"/>
      <c r="H171" s="49"/>
      <c r="I171" s="40" t="str">
        <f t="shared" ca="1" si="3"/>
        <v xml:space="preserve"> - </v>
      </c>
      <c r="J171" s="41"/>
      <c r="K171" s="57"/>
      <c r="L171" s="57"/>
    </row>
    <row r="172" spans="1:14" s="58" customFormat="1" ht="12.75" x14ac:dyDescent="0.2">
      <c r="A172" s="56"/>
      <c r="B172" s="45"/>
      <c r="C172" s="46"/>
      <c r="D172" s="47"/>
      <c r="E172" s="48"/>
      <c r="F172" s="46"/>
      <c r="G172" s="59"/>
      <c r="H172" s="49"/>
      <c r="I172" s="40" t="str">
        <f t="shared" ca="1" si="3"/>
        <v xml:space="preserve"> - </v>
      </c>
      <c r="J172" s="41"/>
      <c r="K172" s="57"/>
      <c r="L172" s="57"/>
    </row>
    <row r="173" spans="1:14" s="58" customFormat="1" ht="12.75" x14ac:dyDescent="0.2">
      <c r="A173" s="56"/>
      <c r="B173" s="45"/>
      <c r="C173" s="46"/>
      <c r="D173" s="47"/>
      <c r="E173" s="48"/>
      <c r="F173" s="46"/>
      <c r="G173" s="59"/>
      <c r="H173" s="49"/>
      <c r="I173" s="40" t="str">
        <f t="shared" ca="1" si="3"/>
        <v xml:space="preserve"> - </v>
      </c>
      <c r="J173" s="41"/>
      <c r="K173" s="57"/>
      <c r="L173" s="57"/>
    </row>
    <row r="174" spans="1:14" ht="12.75" x14ac:dyDescent="0.2">
      <c r="A174" s="56"/>
      <c r="B174" s="45"/>
      <c r="C174" s="46"/>
      <c r="D174" s="47"/>
      <c r="E174" s="48"/>
      <c r="F174" s="46"/>
      <c r="G174" s="59"/>
      <c r="H174" s="49"/>
      <c r="I174" s="40" t="str">
        <f t="shared" ca="1" si="3"/>
        <v xml:space="preserve"> - </v>
      </c>
      <c r="J174" s="41"/>
      <c r="M174" s="58"/>
      <c r="N174" s="8"/>
    </row>
    <row r="175" spans="1:14" ht="12.75" x14ac:dyDescent="0.2">
      <c r="A175" s="56"/>
      <c r="B175" s="45"/>
      <c r="C175" s="46"/>
      <c r="D175" s="47"/>
      <c r="E175" s="48"/>
      <c r="F175" s="46"/>
      <c r="G175" s="59"/>
      <c r="H175" s="49"/>
      <c r="I175" s="40" t="str">
        <f t="shared" ca="1" si="3"/>
        <v xml:space="preserve"> - </v>
      </c>
      <c r="J175" s="41"/>
      <c r="M175" s="58"/>
      <c r="N175" s="8"/>
    </row>
    <row r="176" spans="1:14" ht="12.75" x14ac:dyDescent="0.2">
      <c r="A176" s="56"/>
      <c r="B176" s="45"/>
      <c r="C176" s="46"/>
      <c r="D176" s="47"/>
      <c r="E176" s="48"/>
      <c r="F176" s="46"/>
      <c r="G176" s="59"/>
      <c r="H176" s="49"/>
      <c r="I176" s="40" t="str">
        <f t="shared" ca="1" si="3"/>
        <v xml:space="preserve"> - </v>
      </c>
      <c r="J176" s="41"/>
      <c r="M176" s="58"/>
      <c r="N176" s="8"/>
    </row>
    <row r="177" spans="1:14" ht="12.75" x14ac:dyDescent="0.2">
      <c r="A177" s="56"/>
      <c r="B177" s="45"/>
      <c r="C177" s="46"/>
      <c r="D177" s="47"/>
      <c r="E177" s="48"/>
      <c r="F177" s="46"/>
      <c r="G177" s="59"/>
      <c r="H177" s="49"/>
      <c r="I177" s="40" t="str">
        <f t="shared" ca="1" si="3"/>
        <v xml:space="preserve"> - </v>
      </c>
      <c r="J177" s="41"/>
      <c r="M177" s="58"/>
      <c r="N177" s="8"/>
    </row>
    <row r="178" spans="1:14" ht="12.75" x14ac:dyDescent="0.2">
      <c r="A178" s="56"/>
      <c r="B178" s="45"/>
      <c r="C178" s="46"/>
      <c r="D178" s="47"/>
      <c r="E178" s="48"/>
      <c r="F178" s="46"/>
      <c r="G178" s="59"/>
      <c r="H178" s="49"/>
      <c r="I178" s="40" t="str">
        <f t="shared" ca="1" si="3"/>
        <v xml:space="preserve"> - </v>
      </c>
      <c r="J178" s="41"/>
      <c r="N178" s="8"/>
    </row>
    <row r="179" spans="1:14" ht="12.75" x14ac:dyDescent="0.2">
      <c r="A179" s="56"/>
      <c r="B179" s="45"/>
      <c r="C179" s="46"/>
      <c r="D179" s="47"/>
      <c r="E179" s="48"/>
      <c r="F179" s="46"/>
      <c r="G179" s="59"/>
      <c r="H179" s="49"/>
      <c r="I179" s="40" t="str">
        <f t="shared" ca="1" si="3"/>
        <v xml:space="preserve"> - </v>
      </c>
      <c r="J179" s="41"/>
      <c r="N179" s="8"/>
    </row>
    <row r="180" spans="1:14" ht="12.75" x14ac:dyDescent="0.2">
      <c r="A180" s="69"/>
      <c r="B180" s="45"/>
      <c r="C180" s="46"/>
      <c r="D180" s="47"/>
      <c r="E180" s="48"/>
      <c r="F180" s="46"/>
      <c r="G180" s="59"/>
      <c r="H180" s="70"/>
      <c r="I180" s="40" t="str">
        <f t="shared" ca="1" si="3"/>
        <v xml:space="preserve"> - </v>
      </c>
      <c r="J180" s="41"/>
      <c r="N180" s="8"/>
    </row>
    <row r="181" spans="1:14" ht="12.75" x14ac:dyDescent="0.2">
      <c r="A181" s="69"/>
      <c r="B181" s="45"/>
      <c r="C181" s="46"/>
      <c r="D181" s="47"/>
      <c r="E181" s="48"/>
      <c r="F181" s="46"/>
      <c r="G181" s="59"/>
      <c r="H181" s="49"/>
      <c r="I181" s="40" t="str">
        <f t="shared" ca="1" si="3"/>
        <v xml:space="preserve"> - </v>
      </c>
      <c r="J181" s="41"/>
      <c r="N181" s="8"/>
    </row>
    <row r="182" spans="1:14" ht="12.75" x14ac:dyDescent="0.2">
      <c r="A182" s="69"/>
      <c r="B182" s="45"/>
      <c r="C182" s="46"/>
      <c r="D182" s="47"/>
      <c r="E182" s="48"/>
      <c r="F182" s="46"/>
      <c r="G182" s="59"/>
      <c r="H182" s="70"/>
      <c r="I182" s="40" t="str">
        <f t="shared" ca="1" si="3"/>
        <v xml:space="preserve"> - </v>
      </c>
      <c r="J182" s="41"/>
      <c r="N182" s="8"/>
    </row>
    <row r="183" spans="1:14" ht="12.75" x14ac:dyDescent="0.2">
      <c r="A183" s="69"/>
      <c r="B183" s="45"/>
      <c r="C183" s="46"/>
      <c r="D183" s="47"/>
      <c r="E183" s="48"/>
      <c r="F183" s="46"/>
      <c r="G183" s="59"/>
      <c r="H183" s="70"/>
      <c r="I183" s="40" t="str">
        <f t="shared" ca="1" si="3"/>
        <v xml:space="preserve"> - </v>
      </c>
      <c r="J183" s="41"/>
      <c r="N183" s="8"/>
    </row>
    <row r="184" spans="1:14" ht="12.75" x14ac:dyDescent="0.2">
      <c r="A184" s="69"/>
      <c r="B184" s="45"/>
      <c r="C184" s="46"/>
      <c r="D184" s="47"/>
      <c r="E184" s="48"/>
      <c r="F184" s="46"/>
      <c r="G184" s="59"/>
      <c r="H184" s="70"/>
      <c r="I184" s="40" t="str">
        <f t="shared" ca="1" si="3"/>
        <v xml:space="preserve"> - </v>
      </c>
      <c r="J184" s="41"/>
      <c r="N184" s="8"/>
    </row>
    <row r="185" spans="1:14" ht="12.75" x14ac:dyDescent="0.2">
      <c r="A185" s="69"/>
      <c r="B185" s="45"/>
      <c r="C185" s="46"/>
      <c r="D185" s="47"/>
      <c r="E185" s="48"/>
      <c r="F185" s="46"/>
      <c r="G185" s="59"/>
      <c r="H185" s="70"/>
      <c r="I185" s="40" t="str">
        <f t="shared" ca="1" si="3"/>
        <v xml:space="preserve"> - </v>
      </c>
      <c r="J185" s="41"/>
      <c r="N185" s="8"/>
    </row>
    <row r="186" spans="1:14" ht="12.75" x14ac:dyDescent="0.2">
      <c r="A186" s="69"/>
      <c r="B186" s="45"/>
      <c r="C186" s="46"/>
      <c r="D186" s="47"/>
      <c r="E186" s="48"/>
      <c r="F186" s="46"/>
      <c r="G186" s="59"/>
      <c r="H186" s="70"/>
      <c r="I186" s="40" t="str">
        <f t="shared" ca="1" si="3"/>
        <v xml:space="preserve"> - </v>
      </c>
      <c r="J186" s="41"/>
      <c r="N186" s="8"/>
    </row>
    <row r="187" spans="1:14" ht="12.75" x14ac:dyDescent="0.2">
      <c r="A187" s="69"/>
      <c r="B187" s="45"/>
      <c r="C187" s="46"/>
      <c r="D187" s="47"/>
      <c r="E187" s="48"/>
      <c r="F187" s="46"/>
      <c r="G187" s="59"/>
      <c r="H187" s="70"/>
      <c r="I187" s="40" t="str">
        <f t="shared" ca="1" si="3"/>
        <v xml:space="preserve"> - </v>
      </c>
      <c r="J187" s="41"/>
      <c r="N187" s="8"/>
    </row>
    <row r="188" spans="1:14" ht="12.75" x14ac:dyDescent="0.2">
      <c r="A188" s="69"/>
      <c r="B188" s="45"/>
      <c r="C188" s="46"/>
      <c r="D188" s="47"/>
      <c r="E188" s="48"/>
      <c r="F188" s="46"/>
      <c r="G188" s="59"/>
      <c r="H188" s="70"/>
      <c r="I188" s="40" t="str">
        <f t="shared" ca="1" si="3"/>
        <v xml:space="preserve"> - </v>
      </c>
      <c r="J188" s="41"/>
      <c r="N188" s="8"/>
    </row>
    <row r="189" spans="1:14" ht="12.75" x14ac:dyDescent="0.2">
      <c r="A189" s="69"/>
      <c r="B189" s="45"/>
      <c r="C189" s="46"/>
      <c r="D189" s="47"/>
      <c r="E189" s="48"/>
      <c r="F189" s="46"/>
      <c r="G189" s="59"/>
      <c r="H189" s="70"/>
      <c r="I189" s="40" t="str">
        <f t="shared" ca="1" si="3"/>
        <v xml:space="preserve"> - </v>
      </c>
      <c r="J189" s="41"/>
      <c r="N189" s="8"/>
    </row>
    <row r="190" spans="1:14" ht="12.75" x14ac:dyDescent="0.2">
      <c r="A190" s="35"/>
      <c r="B190" s="45"/>
      <c r="C190" s="46"/>
      <c r="D190" s="47"/>
      <c r="E190" s="48"/>
      <c r="F190" s="46"/>
      <c r="G190" s="59"/>
      <c r="H190" s="49"/>
      <c r="I190" s="40" t="str">
        <f t="shared" ca="1" si="3"/>
        <v xml:space="preserve"> - </v>
      </c>
      <c r="J190" s="41"/>
      <c r="N190" s="8"/>
    </row>
    <row r="191" spans="1:14" ht="12.75" x14ac:dyDescent="0.2">
      <c r="A191" s="60"/>
      <c r="B191" s="45"/>
      <c r="C191" s="46"/>
      <c r="D191" s="47"/>
      <c r="E191" s="48"/>
      <c r="F191" s="46"/>
      <c r="G191" s="59"/>
      <c r="H191" s="49"/>
      <c r="I191" s="40" t="str">
        <f t="shared" ca="1" si="3"/>
        <v xml:space="preserve"> - </v>
      </c>
      <c r="J191" s="41"/>
      <c r="N191" s="8"/>
    </row>
    <row r="192" spans="1:14" ht="12.75" x14ac:dyDescent="0.2">
      <c r="A192" s="60"/>
      <c r="B192" s="45"/>
      <c r="C192" s="46"/>
      <c r="D192" s="47"/>
      <c r="E192" s="48"/>
      <c r="F192" s="46"/>
      <c r="G192" s="59"/>
      <c r="H192" s="49"/>
      <c r="I192" s="40" t="str">
        <f t="shared" ca="1" si="3"/>
        <v xml:space="preserve"> - </v>
      </c>
      <c r="J192" s="41"/>
      <c r="N192" s="8"/>
    </row>
    <row r="193" spans="1:14" s="23" customFormat="1" ht="12.75" x14ac:dyDescent="0.2">
      <c r="A193" s="71"/>
      <c r="B193" s="72"/>
      <c r="C193" s="73"/>
      <c r="D193" s="74"/>
      <c r="E193" s="74"/>
      <c r="F193" s="73"/>
      <c r="G193" s="75"/>
      <c r="H193" s="59"/>
      <c r="I193" s="40" t="str">
        <f t="shared" ca="1" si="3"/>
        <v xml:space="preserve"> - </v>
      </c>
      <c r="J193" s="54"/>
      <c r="K193" s="25"/>
      <c r="L193" s="25"/>
      <c r="M193" s="8"/>
      <c r="N193" s="44"/>
    </row>
    <row r="194" spans="1:14" s="23" customFormat="1" ht="12.75" x14ac:dyDescent="0.2">
      <c r="A194" s="35"/>
      <c r="B194" s="45"/>
      <c r="C194" s="46"/>
      <c r="D194" s="47"/>
      <c r="E194" s="55"/>
      <c r="F194" s="46"/>
      <c r="G194" s="59"/>
      <c r="H194" s="49"/>
      <c r="I194" s="40" t="str">
        <f t="shared" ca="1" si="3"/>
        <v xml:space="preserve"> - </v>
      </c>
      <c r="J194" s="54"/>
      <c r="K194" s="25"/>
      <c r="L194" s="25"/>
      <c r="M194" s="8"/>
      <c r="N194" s="44"/>
    </row>
    <row r="195" spans="1:14" s="23" customFormat="1" ht="12.75" x14ac:dyDescent="0.2">
      <c r="A195" s="35"/>
      <c r="B195" s="45"/>
      <c r="C195" s="46"/>
      <c r="D195" s="47"/>
      <c r="E195" s="55"/>
      <c r="F195" s="46"/>
      <c r="G195" s="59"/>
      <c r="H195" s="49"/>
      <c r="I195" s="40" t="str">
        <f t="shared" ca="1" si="3"/>
        <v xml:space="preserve"> - </v>
      </c>
      <c r="J195" s="54"/>
      <c r="K195" s="25"/>
      <c r="L195" s="25"/>
      <c r="M195" s="8"/>
      <c r="N195" s="44"/>
    </row>
    <row r="196" spans="1:14" s="23" customFormat="1" ht="12.75" x14ac:dyDescent="0.2">
      <c r="A196" s="60"/>
      <c r="B196" s="45"/>
      <c r="C196" s="46"/>
      <c r="D196" s="47"/>
      <c r="E196" s="55"/>
      <c r="F196" s="46"/>
      <c r="G196" s="59"/>
      <c r="H196" s="49"/>
      <c r="I196" s="40" t="str">
        <f t="shared" ca="1" si="3"/>
        <v xml:space="preserve"> - </v>
      </c>
      <c r="J196" s="54"/>
      <c r="K196" s="25"/>
      <c r="L196" s="25"/>
      <c r="M196" s="8"/>
      <c r="N196" s="44"/>
    </row>
    <row r="197" spans="1:14" ht="12.75" x14ac:dyDescent="0.2">
      <c r="A197" s="35"/>
      <c r="B197" s="35"/>
      <c r="C197" s="51"/>
      <c r="D197" s="52"/>
      <c r="E197" s="38"/>
      <c r="F197" s="36"/>
      <c r="G197" s="39"/>
      <c r="H197" s="39"/>
      <c r="I197" s="40" t="str">
        <f t="shared" ca="1" si="3"/>
        <v xml:space="preserve"> - </v>
      </c>
      <c r="J197" s="41"/>
      <c r="M197" s="23"/>
      <c r="N197" s="8"/>
    </row>
    <row r="198" spans="1:14" ht="12.75" x14ac:dyDescent="0.2">
      <c r="A198" s="35"/>
      <c r="B198" s="35"/>
      <c r="C198" s="51"/>
      <c r="D198" s="37"/>
      <c r="E198" s="38"/>
      <c r="F198" s="36"/>
      <c r="G198" s="39"/>
      <c r="H198" s="39"/>
      <c r="I198" s="40" t="str">
        <f t="shared" ca="1" si="3"/>
        <v xml:space="preserve"> - </v>
      </c>
      <c r="J198" s="41"/>
      <c r="M198" s="23"/>
      <c r="N198" s="8"/>
    </row>
    <row r="199" spans="1:14" ht="12.75" x14ac:dyDescent="0.2">
      <c r="A199" s="35"/>
      <c r="B199" s="35"/>
      <c r="C199" s="36"/>
      <c r="D199" s="37"/>
      <c r="E199" s="38"/>
      <c r="F199" s="36"/>
      <c r="G199" s="39"/>
      <c r="H199" s="39"/>
      <c r="I199" s="40" t="str">
        <f t="shared" ca="1" si="3"/>
        <v xml:space="preserve"> - </v>
      </c>
      <c r="J199" s="41"/>
      <c r="M199" s="23"/>
      <c r="N199" s="8"/>
    </row>
    <row r="200" spans="1:14" ht="12.75" x14ac:dyDescent="0.2">
      <c r="A200" s="35"/>
      <c r="B200" s="45"/>
      <c r="C200" s="46"/>
      <c r="D200" s="47"/>
      <c r="E200" s="48"/>
      <c r="F200" s="46"/>
      <c r="G200" s="59"/>
      <c r="H200" s="49"/>
      <c r="I200" s="40" t="str">
        <f t="shared" ca="1" si="3"/>
        <v xml:space="preserve"> - </v>
      </c>
      <c r="J200" s="41"/>
      <c r="M200" s="23"/>
      <c r="N200" s="8"/>
    </row>
    <row r="201" spans="1:14" ht="12.75" x14ac:dyDescent="0.2">
      <c r="A201" s="35"/>
      <c r="B201" s="45"/>
      <c r="C201" s="36"/>
      <c r="D201" s="47"/>
      <c r="E201" s="48"/>
      <c r="F201" s="46"/>
      <c r="G201" s="59"/>
      <c r="H201" s="39"/>
      <c r="I201" s="40" t="str">
        <f t="shared" ca="1" si="3"/>
        <v xml:space="preserve"> - </v>
      </c>
      <c r="J201" s="41"/>
      <c r="N201" s="8"/>
    </row>
    <row r="202" spans="1:14" ht="12.75" x14ac:dyDescent="0.2">
      <c r="A202" s="35"/>
      <c r="B202" s="35"/>
      <c r="C202" s="36"/>
      <c r="D202" s="37"/>
      <c r="E202" s="38"/>
      <c r="F202" s="36"/>
      <c r="G202" s="39"/>
      <c r="H202" s="39"/>
      <c r="I202" s="40" t="str">
        <f t="shared" ca="1" si="3"/>
        <v xml:space="preserve"> - </v>
      </c>
      <c r="J202" s="41"/>
      <c r="N202" s="8"/>
    </row>
    <row r="203" spans="1:14" ht="12.75" x14ac:dyDescent="0.2">
      <c r="A203" s="35"/>
      <c r="B203" s="35"/>
      <c r="C203" s="36"/>
      <c r="D203" s="37"/>
      <c r="E203" s="38"/>
      <c r="F203" s="36"/>
      <c r="G203" s="39"/>
      <c r="H203" s="39"/>
      <c r="I203" s="40" t="str">
        <f t="shared" ca="1" si="3"/>
        <v xml:space="preserve"> - </v>
      </c>
      <c r="J203" s="41"/>
      <c r="N203" s="8"/>
    </row>
    <row r="204" spans="1:14" ht="12.75" x14ac:dyDescent="0.2">
      <c r="A204" s="35"/>
      <c r="B204" s="35"/>
      <c r="C204" s="36"/>
      <c r="D204" s="37"/>
      <c r="E204" s="38"/>
      <c r="F204" s="36"/>
      <c r="G204" s="39"/>
      <c r="H204" s="39"/>
      <c r="I204" s="40" t="str">
        <f t="shared" ca="1" si="3"/>
        <v xml:space="preserve"> - </v>
      </c>
      <c r="J204" s="41"/>
      <c r="N204" s="8"/>
    </row>
    <row r="205" spans="1:14" ht="12.75" x14ac:dyDescent="0.2">
      <c r="A205" s="35"/>
      <c r="B205" s="35"/>
      <c r="C205" s="51"/>
      <c r="D205" s="52"/>
      <c r="E205" s="38"/>
      <c r="F205" s="36"/>
      <c r="G205" s="39"/>
      <c r="H205" s="39"/>
      <c r="I205" s="40" t="str">
        <f t="shared" ca="1" si="3"/>
        <v xml:space="preserve"> - </v>
      </c>
      <c r="J205" s="41"/>
      <c r="N205" s="8"/>
    </row>
    <row r="206" spans="1:14" ht="12.75" x14ac:dyDescent="0.2">
      <c r="A206" s="35"/>
      <c r="B206" s="45"/>
      <c r="C206" s="46"/>
      <c r="D206" s="47"/>
      <c r="E206" s="48"/>
      <c r="F206" s="46"/>
      <c r="G206" s="59"/>
      <c r="H206" s="49"/>
      <c r="I206" s="40" t="str">
        <f t="shared" ca="1" si="3"/>
        <v xml:space="preserve"> - </v>
      </c>
      <c r="J206" s="41"/>
      <c r="N206" s="8"/>
    </row>
    <row r="207" spans="1:14" ht="12.75" x14ac:dyDescent="0.2">
      <c r="A207" s="35"/>
      <c r="B207" s="45"/>
      <c r="C207" s="46"/>
      <c r="D207" s="47"/>
      <c r="E207" s="48"/>
      <c r="F207" s="46"/>
      <c r="G207" s="59"/>
      <c r="H207" s="49"/>
      <c r="I207" s="40" t="str">
        <f t="shared" ca="1" si="3"/>
        <v xml:space="preserve"> - </v>
      </c>
      <c r="J207" s="41"/>
      <c r="N207" s="8"/>
    </row>
    <row r="208" spans="1:14" ht="12.75" x14ac:dyDescent="0.2">
      <c r="A208" s="35"/>
      <c r="B208" s="45"/>
      <c r="C208" s="46"/>
      <c r="D208" s="47"/>
      <c r="E208" s="48"/>
      <c r="F208" s="46"/>
      <c r="G208" s="59"/>
      <c r="H208" s="49"/>
      <c r="I208" s="40" t="str">
        <f t="shared" ca="1" si="3"/>
        <v xml:space="preserve"> - </v>
      </c>
      <c r="J208" s="41"/>
      <c r="N208" s="8"/>
    </row>
    <row r="209" spans="1:14" ht="12.75" x14ac:dyDescent="0.2">
      <c r="A209" s="35"/>
      <c r="B209" s="45"/>
      <c r="C209" s="46"/>
      <c r="D209" s="37"/>
      <c r="E209" s="38"/>
      <c r="F209" s="36"/>
      <c r="G209" s="39"/>
      <c r="H209" s="49"/>
      <c r="I209" s="40" t="str">
        <f t="shared" ca="1" si="3"/>
        <v xml:space="preserve"> - </v>
      </c>
      <c r="J209" s="54"/>
      <c r="N209" s="8"/>
    </row>
    <row r="210" spans="1:14" ht="12.75" x14ac:dyDescent="0.2">
      <c r="A210" s="35"/>
      <c r="B210" s="45"/>
      <c r="C210" s="46"/>
      <c r="D210" s="37"/>
      <c r="E210" s="38"/>
      <c r="F210" s="36"/>
      <c r="G210" s="39"/>
      <c r="H210" s="49"/>
      <c r="I210" s="40" t="str">
        <f t="shared" ca="1" si="3"/>
        <v xml:space="preserve"> - </v>
      </c>
      <c r="J210" s="54"/>
      <c r="N210" s="8"/>
    </row>
    <row r="211" spans="1:14" ht="12.75" x14ac:dyDescent="0.2">
      <c r="A211" s="35"/>
      <c r="B211" s="45"/>
      <c r="C211" s="46"/>
      <c r="D211" s="47"/>
      <c r="E211" s="48"/>
      <c r="F211" s="46"/>
      <c r="G211" s="59"/>
      <c r="H211" s="49"/>
      <c r="I211" s="40" t="str">
        <f t="shared" ca="1" si="3"/>
        <v xml:space="preserve"> - </v>
      </c>
      <c r="J211" s="41"/>
      <c r="N211" s="8"/>
    </row>
    <row r="212" spans="1:14" ht="12.75" x14ac:dyDescent="0.2">
      <c r="A212" s="35"/>
      <c r="B212" s="45"/>
      <c r="C212" s="46"/>
      <c r="D212" s="47"/>
      <c r="E212" s="48"/>
      <c r="F212" s="46"/>
      <c r="G212" s="59"/>
      <c r="H212" s="49"/>
      <c r="I212" s="40" t="str">
        <f t="shared" ca="1" si="3"/>
        <v xml:space="preserve"> - </v>
      </c>
      <c r="J212" s="41"/>
      <c r="N212" s="8"/>
    </row>
    <row r="213" spans="1:14" ht="12.75" x14ac:dyDescent="0.2">
      <c r="A213" s="35"/>
      <c r="B213" s="45"/>
      <c r="C213" s="46"/>
      <c r="D213" s="47"/>
      <c r="E213" s="48"/>
      <c r="F213" s="46"/>
      <c r="G213" s="59"/>
      <c r="H213" s="49"/>
      <c r="I213" s="40" t="str">
        <f t="shared" ca="1" si="3"/>
        <v xml:space="preserve"> - </v>
      </c>
      <c r="J213" s="41"/>
      <c r="N213" s="8"/>
    </row>
    <row r="214" spans="1:14" ht="12.75" x14ac:dyDescent="0.2">
      <c r="A214" s="35"/>
      <c r="B214" s="45"/>
      <c r="C214" s="46"/>
      <c r="D214" s="47"/>
      <c r="E214" s="48"/>
      <c r="F214" s="46"/>
      <c r="G214" s="59"/>
      <c r="H214" s="49"/>
      <c r="I214" s="40" t="str">
        <f t="shared" ca="1" si="3"/>
        <v xml:space="preserve"> - </v>
      </c>
      <c r="J214" s="54"/>
      <c r="N214" s="8"/>
    </row>
    <row r="215" spans="1:14" ht="12.75" x14ac:dyDescent="0.2">
      <c r="A215" s="35"/>
      <c r="B215" s="45"/>
      <c r="C215" s="46"/>
      <c r="D215" s="47"/>
      <c r="E215" s="48"/>
      <c r="F215" s="46"/>
      <c r="G215" s="59"/>
      <c r="H215" s="49"/>
      <c r="I215" s="40" t="str">
        <f t="shared" ca="1" si="3"/>
        <v xml:space="preserve"> - </v>
      </c>
      <c r="J215" s="54"/>
      <c r="N215" s="8"/>
    </row>
    <row r="216" spans="1:14" ht="12.75" x14ac:dyDescent="0.2">
      <c r="A216" s="35"/>
      <c r="B216" s="45"/>
      <c r="C216" s="46"/>
      <c r="D216" s="47"/>
      <c r="E216" s="48"/>
      <c r="F216" s="46"/>
      <c r="G216" s="59"/>
      <c r="H216" s="49"/>
      <c r="I216" s="40" t="str">
        <f t="shared" ca="1" si="3"/>
        <v xml:space="preserve"> - </v>
      </c>
      <c r="J216" s="54"/>
      <c r="N216" s="8"/>
    </row>
    <row r="217" spans="1:14" ht="12.75" x14ac:dyDescent="0.2">
      <c r="A217" s="35"/>
      <c r="B217" s="45"/>
      <c r="C217" s="46"/>
      <c r="D217" s="47"/>
      <c r="E217" s="48"/>
      <c r="F217" s="46"/>
      <c r="G217" s="59"/>
      <c r="H217" s="49"/>
      <c r="I217" s="40" t="str">
        <f t="shared" ca="1" si="3"/>
        <v xml:space="preserve"> - </v>
      </c>
      <c r="J217" s="54"/>
      <c r="N217" s="8"/>
    </row>
    <row r="218" spans="1:14" ht="12.75" x14ac:dyDescent="0.2">
      <c r="A218" s="35"/>
      <c r="B218" s="45"/>
      <c r="C218" s="46"/>
      <c r="D218" s="47"/>
      <c r="E218" s="48"/>
      <c r="F218" s="46"/>
      <c r="G218" s="59"/>
      <c r="H218" s="49"/>
      <c r="I218" s="40" t="str">
        <f t="shared" ca="1" si="3"/>
        <v xml:space="preserve"> - </v>
      </c>
      <c r="J218" s="54"/>
      <c r="N218" s="8"/>
    </row>
    <row r="219" spans="1:14" ht="12.75" x14ac:dyDescent="0.2">
      <c r="A219" s="35"/>
      <c r="B219" s="45"/>
      <c r="C219" s="46"/>
      <c r="D219" s="47"/>
      <c r="E219" s="48"/>
      <c r="F219" s="46"/>
      <c r="G219" s="59"/>
      <c r="H219" s="49"/>
      <c r="I219" s="40" t="str">
        <f t="shared" ca="1" si="3"/>
        <v xml:space="preserve"> - </v>
      </c>
      <c r="J219" s="54"/>
      <c r="N219" s="8"/>
    </row>
    <row r="220" spans="1:14" ht="12.75" x14ac:dyDescent="0.2">
      <c r="A220" s="35"/>
      <c r="B220" s="45"/>
      <c r="C220" s="46"/>
      <c r="D220" s="47"/>
      <c r="E220" s="48"/>
      <c r="F220" s="46"/>
      <c r="G220" s="59"/>
      <c r="H220" s="49"/>
      <c r="I220" s="40" t="str">
        <f t="shared" ca="1" si="3"/>
        <v xml:space="preserve"> - </v>
      </c>
      <c r="J220" s="54"/>
      <c r="N220" s="8"/>
    </row>
    <row r="221" spans="1:14" ht="12.75" x14ac:dyDescent="0.2">
      <c r="A221" s="35"/>
      <c r="B221" s="45"/>
      <c r="C221" s="46"/>
      <c r="D221" s="47"/>
      <c r="E221" s="48"/>
      <c r="F221" s="46"/>
      <c r="G221" s="59"/>
      <c r="H221" s="49"/>
      <c r="I221" s="40" t="str">
        <f t="shared" ca="1" si="3"/>
        <v xml:space="preserve"> - </v>
      </c>
      <c r="J221" s="54"/>
      <c r="N221" s="8"/>
    </row>
    <row r="222" spans="1:14" ht="12.75" x14ac:dyDescent="0.2">
      <c r="A222" s="35"/>
      <c r="B222" s="45"/>
      <c r="C222" s="46"/>
      <c r="D222" s="47"/>
      <c r="E222" s="48"/>
      <c r="F222" s="46"/>
      <c r="G222" s="59"/>
      <c r="H222" s="49"/>
      <c r="I222" s="40" t="str">
        <f t="shared" ca="1" si="3"/>
        <v xml:space="preserve"> - </v>
      </c>
      <c r="J222" s="54"/>
      <c r="N222" s="8"/>
    </row>
    <row r="223" spans="1:14" ht="12.75" x14ac:dyDescent="0.2">
      <c r="A223" s="35"/>
      <c r="B223" s="45"/>
      <c r="C223" s="46"/>
      <c r="D223" s="47"/>
      <c r="E223" s="48"/>
      <c r="F223" s="46"/>
      <c r="G223" s="59"/>
      <c r="H223" s="49"/>
      <c r="I223" s="40" t="str">
        <f t="shared" ca="1" si="3"/>
        <v xml:space="preserve"> - </v>
      </c>
      <c r="J223" s="54"/>
      <c r="N223" s="8"/>
    </row>
    <row r="224" spans="1:14" ht="12.75" x14ac:dyDescent="0.2">
      <c r="A224" s="35"/>
      <c r="B224" s="45"/>
      <c r="C224" s="46"/>
      <c r="D224" s="47"/>
      <c r="E224" s="48"/>
      <c r="F224" s="46"/>
      <c r="G224" s="59"/>
      <c r="H224" s="49"/>
      <c r="I224" s="40" t="str">
        <f t="shared" ca="1" si="3"/>
        <v xml:space="preserve"> - </v>
      </c>
      <c r="J224" s="54"/>
      <c r="N224" s="8"/>
    </row>
    <row r="225" spans="1:14" ht="12.75" x14ac:dyDescent="0.2">
      <c r="A225" s="35"/>
      <c r="B225" s="45"/>
      <c r="C225" s="46"/>
      <c r="D225" s="47"/>
      <c r="E225" s="48"/>
      <c r="F225" s="46"/>
      <c r="G225" s="59"/>
      <c r="H225" s="49"/>
      <c r="I225" s="40" t="str">
        <f t="shared" ca="1" si="3"/>
        <v xml:space="preserve"> - </v>
      </c>
      <c r="J225" s="54"/>
      <c r="N225" s="8"/>
    </row>
    <row r="226" spans="1:14" ht="12.75" x14ac:dyDescent="0.2">
      <c r="A226" s="35"/>
      <c r="B226" s="45"/>
      <c r="C226" s="46"/>
      <c r="D226" s="47"/>
      <c r="E226" s="48"/>
      <c r="F226" s="46"/>
      <c r="G226" s="59"/>
      <c r="H226" s="49"/>
      <c r="I226" s="40" t="str">
        <f t="shared" ca="1" si="3"/>
        <v xml:space="preserve"> - </v>
      </c>
      <c r="J226" s="54"/>
      <c r="N226" s="8"/>
    </row>
    <row r="227" spans="1:14" ht="12.75" x14ac:dyDescent="0.2">
      <c r="A227" s="35"/>
      <c r="B227" s="45"/>
      <c r="C227" s="46"/>
      <c r="D227" s="47"/>
      <c r="E227" s="48"/>
      <c r="F227" s="46"/>
      <c r="G227" s="59"/>
      <c r="H227" s="49"/>
      <c r="I227" s="40" t="str">
        <f t="shared" ca="1" si="3"/>
        <v xml:space="preserve"> - </v>
      </c>
      <c r="J227" s="54"/>
      <c r="N227" s="8"/>
    </row>
    <row r="228" spans="1:14" ht="12.75" x14ac:dyDescent="0.2">
      <c r="A228" s="35"/>
      <c r="B228" s="45"/>
      <c r="C228" s="46"/>
      <c r="D228" s="47"/>
      <c r="E228" s="48"/>
      <c r="F228" s="46"/>
      <c r="G228" s="59"/>
      <c r="H228" s="49"/>
      <c r="I228" s="40" t="str">
        <f t="shared" ca="1" si="3"/>
        <v xml:space="preserve"> - </v>
      </c>
      <c r="J228" s="54"/>
      <c r="N228" s="8"/>
    </row>
    <row r="229" spans="1:14" ht="12.75" x14ac:dyDescent="0.2">
      <c r="A229" s="35"/>
      <c r="B229" s="45"/>
      <c r="C229" s="46"/>
      <c r="D229" s="47"/>
      <c r="E229" s="48"/>
      <c r="F229" s="46"/>
      <c r="G229" s="59"/>
      <c r="H229" s="49"/>
      <c r="I229" s="40" t="str">
        <f t="shared" ref="I229:I265" ca="1" si="4">IF(AND(ISBLANK(G229),ISBLANK(H229))," - ",OFFSET(I229,-1,0,1,1)+H229-G229)</f>
        <v xml:space="preserve"> - </v>
      </c>
      <c r="J229" s="54"/>
      <c r="N229" s="8"/>
    </row>
    <row r="230" spans="1:14" ht="12.75" x14ac:dyDescent="0.2">
      <c r="A230" s="35"/>
      <c r="B230" s="45"/>
      <c r="C230" s="46"/>
      <c r="D230" s="47"/>
      <c r="E230" s="48"/>
      <c r="F230" s="46"/>
      <c r="G230" s="59"/>
      <c r="H230" s="49"/>
      <c r="I230" s="40" t="str">
        <f t="shared" ca="1" si="4"/>
        <v xml:space="preserve"> - </v>
      </c>
      <c r="J230" s="54"/>
      <c r="N230" s="8"/>
    </row>
    <row r="231" spans="1:14" ht="12.75" x14ac:dyDescent="0.2">
      <c r="A231" s="35"/>
      <c r="B231" s="45"/>
      <c r="C231" s="46"/>
      <c r="D231" s="47"/>
      <c r="E231" s="48"/>
      <c r="F231" s="46"/>
      <c r="G231" s="59"/>
      <c r="H231" s="49"/>
      <c r="I231" s="40" t="str">
        <f t="shared" ca="1" si="4"/>
        <v xml:space="preserve"> - </v>
      </c>
      <c r="J231" s="54"/>
      <c r="N231" s="8"/>
    </row>
    <row r="232" spans="1:14" ht="12.75" x14ac:dyDescent="0.2">
      <c r="A232" s="35"/>
      <c r="B232" s="45"/>
      <c r="C232" s="46"/>
      <c r="D232" s="47"/>
      <c r="E232" s="48"/>
      <c r="F232" s="46"/>
      <c r="G232" s="59"/>
      <c r="H232" s="49"/>
      <c r="I232" s="40" t="str">
        <f t="shared" ca="1" si="4"/>
        <v xml:space="preserve"> - </v>
      </c>
      <c r="J232" s="54"/>
      <c r="N232" s="8"/>
    </row>
    <row r="233" spans="1:14" ht="12.75" x14ac:dyDescent="0.2">
      <c r="A233" s="35"/>
      <c r="B233" s="45"/>
      <c r="C233" s="46"/>
      <c r="D233" s="47"/>
      <c r="E233" s="48"/>
      <c r="F233" s="46"/>
      <c r="G233" s="59"/>
      <c r="H233" s="49"/>
      <c r="I233" s="40" t="str">
        <f t="shared" ca="1" si="4"/>
        <v xml:space="preserve"> - </v>
      </c>
      <c r="J233" s="54"/>
      <c r="N233" s="8"/>
    </row>
    <row r="234" spans="1:14" ht="12.75" x14ac:dyDescent="0.2">
      <c r="A234" s="35"/>
      <c r="B234" s="45"/>
      <c r="C234" s="46"/>
      <c r="D234" s="47"/>
      <c r="E234" s="48"/>
      <c r="F234" s="46"/>
      <c r="G234" s="59"/>
      <c r="H234" s="49"/>
      <c r="I234" s="40" t="str">
        <f t="shared" ca="1" si="4"/>
        <v xml:space="preserve"> - </v>
      </c>
      <c r="J234" s="54"/>
      <c r="N234" s="8"/>
    </row>
    <row r="235" spans="1:14" ht="12.75" x14ac:dyDescent="0.2">
      <c r="A235" s="35"/>
      <c r="B235" s="45"/>
      <c r="C235" s="46"/>
      <c r="D235" s="47"/>
      <c r="E235" s="48"/>
      <c r="F235" s="46"/>
      <c r="G235" s="59"/>
      <c r="H235" s="49"/>
      <c r="I235" s="40" t="str">
        <f t="shared" ca="1" si="4"/>
        <v xml:space="preserve"> - </v>
      </c>
      <c r="J235" s="54"/>
      <c r="N235" s="8"/>
    </row>
    <row r="236" spans="1:14" ht="12.75" x14ac:dyDescent="0.2">
      <c r="A236" s="35"/>
      <c r="B236" s="35"/>
      <c r="C236" s="46"/>
      <c r="D236" s="52"/>
      <c r="E236" s="76"/>
      <c r="F236" s="51"/>
      <c r="G236" s="77"/>
      <c r="H236" s="39"/>
      <c r="I236" s="40" t="str">
        <f t="shared" ca="1" si="4"/>
        <v xml:space="preserve"> - </v>
      </c>
      <c r="J236" s="54"/>
      <c r="N236" s="8"/>
    </row>
    <row r="237" spans="1:14" ht="12.75" x14ac:dyDescent="0.2">
      <c r="A237" s="35"/>
      <c r="B237" s="35"/>
      <c r="C237" s="46"/>
      <c r="D237" s="52"/>
      <c r="E237" s="76"/>
      <c r="F237" s="51"/>
      <c r="G237" s="77"/>
      <c r="H237" s="39"/>
      <c r="I237" s="40" t="str">
        <f t="shared" ca="1" si="4"/>
        <v xml:space="preserve"> - </v>
      </c>
      <c r="J237" s="54"/>
      <c r="N237" s="8"/>
    </row>
    <row r="238" spans="1:14" ht="12.75" x14ac:dyDescent="0.2">
      <c r="A238" s="35"/>
      <c r="B238" s="35"/>
      <c r="C238" s="46"/>
      <c r="D238" s="37"/>
      <c r="E238" s="76"/>
      <c r="F238" s="36"/>
      <c r="G238" s="77"/>
      <c r="H238" s="39"/>
      <c r="I238" s="40" t="str">
        <f t="shared" ca="1" si="4"/>
        <v xml:space="preserve"> - </v>
      </c>
      <c r="J238" s="54"/>
      <c r="N238" s="8"/>
    </row>
    <row r="239" spans="1:14" ht="12.75" x14ac:dyDescent="0.2">
      <c r="A239" s="35"/>
      <c r="B239" s="45"/>
      <c r="C239" s="46"/>
      <c r="D239" s="47"/>
      <c r="E239" s="55"/>
      <c r="F239" s="46"/>
      <c r="G239" s="78"/>
      <c r="H239" s="59"/>
      <c r="I239" s="40" t="str">
        <f t="shared" ca="1" si="4"/>
        <v xml:space="preserve"> - </v>
      </c>
      <c r="J239" s="54"/>
      <c r="N239" s="8"/>
    </row>
    <row r="240" spans="1:14" ht="12.75" x14ac:dyDescent="0.2">
      <c r="A240" s="35"/>
      <c r="B240" s="35"/>
      <c r="C240" s="46"/>
      <c r="D240" s="37"/>
      <c r="E240" s="38"/>
      <c r="F240" s="51"/>
      <c r="G240" s="39"/>
      <c r="H240" s="39"/>
      <c r="I240" s="40" t="str">
        <f t="shared" ca="1" si="4"/>
        <v xml:space="preserve"> - </v>
      </c>
      <c r="J240" s="54"/>
      <c r="N240" s="8"/>
    </row>
    <row r="241" spans="1:14" ht="12.75" x14ac:dyDescent="0.2">
      <c r="A241" s="35"/>
      <c r="B241" s="35"/>
      <c r="C241" s="46"/>
      <c r="D241" s="37"/>
      <c r="E241" s="38"/>
      <c r="F241" s="36"/>
      <c r="G241" s="39"/>
      <c r="H241" s="39"/>
      <c r="I241" s="40" t="str">
        <f t="shared" ca="1" si="4"/>
        <v xml:space="preserve"> - </v>
      </c>
      <c r="J241" s="54"/>
      <c r="N241" s="8"/>
    </row>
    <row r="242" spans="1:14" ht="12.75" x14ac:dyDescent="0.2">
      <c r="A242" s="35"/>
      <c r="B242" s="35"/>
      <c r="C242" s="46"/>
      <c r="D242" s="37"/>
      <c r="E242" s="38"/>
      <c r="F242" s="36"/>
      <c r="G242" s="39"/>
      <c r="H242" s="39"/>
      <c r="I242" s="40" t="str">
        <f t="shared" ca="1" si="4"/>
        <v xml:space="preserve"> - </v>
      </c>
      <c r="J242" s="54"/>
      <c r="N242" s="8"/>
    </row>
    <row r="243" spans="1:14" ht="12.75" x14ac:dyDescent="0.2">
      <c r="A243" s="35"/>
      <c r="B243" s="35"/>
      <c r="C243" s="46"/>
      <c r="D243" s="52"/>
      <c r="E243" s="38"/>
      <c r="F243" s="36"/>
      <c r="G243" s="77"/>
      <c r="H243" s="77"/>
      <c r="I243" s="40" t="str">
        <f t="shared" ca="1" si="4"/>
        <v xml:space="preserve"> - </v>
      </c>
      <c r="J243" s="54"/>
      <c r="N243" s="8"/>
    </row>
    <row r="244" spans="1:14" ht="12.75" x14ac:dyDescent="0.2">
      <c r="A244" s="35"/>
      <c r="B244" s="45"/>
      <c r="C244" s="46"/>
      <c r="D244" s="47"/>
      <c r="E244" s="48"/>
      <c r="F244" s="46"/>
      <c r="G244" s="78"/>
      <c r="H244" s="70"/>
      <c r="I244" s="40" t="str">
        <f t="shared" ca="1" si="4"/>
        <v xml:space="preserve"> - </v>
      </c>
      <c r="J244" s="54"/>
      <c r="N244" s="8"/>
    </row>
    <row r="245" spans="1:14" ht="12.75" x14ac:dyDescent="0.2">
      <c r="A245" s="35"/>
      <c r="B245" s="35"/>
      <c r="C245" s="46"/>
      <c r="D245" s="52"/>
      <c r="E245" s="38"/>
      <c r="F245" s="36"/>
      <c r="G245" s="77"/>
      <c r="H245" s="77"/>
      <c r="I245" s="40" t="str">
        <f t="shared" ca="1" si="4"/>
        <v xml:space="preserve"> - </v>
      </c>
      <c r="J245" s="54"/>
      <c r="N245" s="8"/>
    </row>
    <row r="246" spans="1:14" ht="12.75" x14ac:dyDescent="0.2">
      <c r="A246" s="35"/>
      <c r="B246" s="35"/>
      <c r="C246" s="46"/>
      <c r="D246" s="52"/>
      <c r="E246" s="38"/>
      <c r="F246" s="36"/>
      <c r="G246" s="77"/>
      <c r="H246" s="77"/>
      <c r="I246" s="40" t="str">
        <f t="shared" ca="1" si="4"/>
        <v xml:space="preserve"> - </v>
      </c>
      <c r="J246" s="54"/>
      <c r="N246" s="8"/>
    </row>
    <row r="247" spans="1:14" ht="12.75" x14ac:dyDescent="0.2">
      <c r="A247" s="35"/>
      <c r="B247" s="35"/>
      <c r="C247" s="46"/>
      <c r="D247" s="52"/>
      <c r="E247" s="38"/>
      <c r="F247" s="36"/>
      <c r="G247" s="77"/>
      <c r="H247" s="77"/>
      <c r="I247" s="40" t="str">
        <f t="shared" ca="1" si="4"/>
        <v xml:space="preserve"> - </v>
      </c>
      <c r="J247" s="54"/>
      <c r="N247" s="8"/>
    </row>
    <row r="248" spans="1:14" ht="12.75" x14ac:dyDescent="0.2">
      <c r="A248" s="35"/>
      <c r="B248" s="45"/>
      <c r="C248" s="46"/>
      <c r="D248" s="47"/>
      <c r="E248" s="48"/>
      <c r="F248" s="46"/>
      <c r="G248" s="78"/>
      <c r="H248" s="70"/>
      <c r="I248" s="40" t="str">
        <f t="shared" ca="1" si="4"/>
        <v xml:space="preserve"> - </v>
      </c>
      <c r="J248" s="54"/>
      <c r="N248" s="8"/>
    </row>
    <row r="249" spans="1:14" ht="12.75" x14ac:dyDescent="0.2">
      <c r="A249" s="35"/>
      <c r="B249" s="35"/>
      <c r="C249" s="46"/>
      <c r="D249" s="52"/>
      <c r="E249" s="76"/>
      <c r="F249" s="36"/>
      <c r="G249" s="77"/>
      <c r="H249" s="77"/>
      <c r="I249" s="40" t="str">
        <f t="shared" ca="1" si="4"/>
        <v xml:space="preserve"> - </v>
      </c>
      <c r="J249" s="54"/>
      <c r="N249" s="8"/>
    </row>
    <row r="250" spans="1:14" ht="12.75" x14ac:dyDescent="0.2">
      <c r="A250" s="35"/>
      <c r="B250" s="35"/>
      <c r="C250" s="46"/>
      <c r="D250" s="52"/>
      <c r="E250" s="38"/>
      <c r="F250" s="36"/>
      <c r="G250" s="77"/>
      <c r="H250" s="77"/>
      <c r="I250" s="40" t="str">
        <f t="shared" ca="1" si="4"/>
        <v xml:space="preserve"> - </v>
      </c>
      <c r="J250" s="54"/>
      <c r="N250" s="8"/>
    </row>
    <row r="251" spans="1:14" ht="12.75" x14ac:dyDescent="0.2">
      <c r="A251" s="35"/>
      <c r="B251" s="35"/>
      <c r="C251" s="46"/>
      <c r="D251" s="52"/>
      <c r="E251" s="38"/>
      <c r="F251" s="51"/>
      <c r="G251" s="77"/>
      <c r="H251" s="77"/>
      <c r="I251" s="40" t="str">
        <f t="shared" ca="1" si="4"/>
        <v xml:space="preserve"> - </v>
      </c>
      <c r="J251" s="54"/>
      <c r="N251" s="8"/>
    </row>
    <row r="252" spans="1:14" ht="12.75" x14ac:dyDescent="0.2">
      <c r="A252" s="35"/>
      <c r="B252" s="45"/>
      <c r="C252" s="46"/>
      <c r="D252" s="47"/>
      <c r="E252" s="48"/>
      <c r="F252" s="46"/>
      <c r="G252" s="59"/>
      <c r="H252" s="70"/>
      <c r="I252" s="40" t="str">
        <f t="shared" ca="1" si="4"/>
        <v xml:space="preserve"> - </v>
      </c>
      <c r="J252" s="54"/>
      <c r="N252" s="8"/>
    </row>
    <row r="253" spans="1:14" ht="12.75" x14ac:dyDescent="0.2">
      <c r="A253" s="35"/>
      <c r="B253" s="35"/>
      <c r="C253" s="46"/>
      <c r="D253" s="52"/>
      <c r="E253" s="38"/>
      <c r="F253" s="36"/>
      <c r="G253" s="39"/>
      <c r="H253" s="77"/>
      <c r="I253" s="40" t="str">
        <f t="shared" ca="1" si="4"/>
        <v xml:space="preserve"> - </v>
      </c>
      <c r="J253" s="54"/>
      <c r="N253" s="8"/>
    </row>
    <row r="254" spans="1:14" ht="12.75" x14ac:dyDescent="0.2">
      <c r="A254" s="35"/>
      <c r="B254" s="35"/>
      <c r="C254" s="46"/>
      <c r="D254" s="52"/>
      <c r="E254" s="38"/>
      <c r="F254" s="36"/>
      <c r="G254" s="39"/>
      <c r="H254" s="77"/>
      <c r="I254" s="40" t="str">
        <f t="shared" ca="1" si="4"/>
        <v xml:space="preserve"> - </v>
      </c>
      <c r="J254" s="54"/>
      <c r="N254" s="8"/>
    </row>
    <row r="255" spans="1:14" ht="12.75" x14ac:dyDescent="0.2">
      <c r="A255" s="35"/>
      <c r="B255" s="35"/>
      <c r="C255" s="51"/>
      <c r="D255" s="52"/>
      <c r="E255" s="38"/>
      <c r="F255" s="36"/>
      <c r="G255" s="39"/>
      <c r="H255" s="77"/>
      <c r="I255" s="40" t="str">
        <f t="shared" ca="1" si="4"/>
        <v xml:space="preserve"> - </v>
      </c>
      <c r="J255" s="54"/>
      <c r="N255" s="8"/>
    </row>
    <row r="256" spans="1:14" ht="12.75" x14ac:dyDescent="0.2">
      <c r="A256" s="35"/>
      <c r="B256" s="35"/>
      <c r="C256" s="51"/>
      <c r="D256" s="52"/>
      <c r="E256" s="38"/>
      <c r="F256" s="36"/>
      <c r="G256" s="39"/>
      <c r="H256" s="77"/>
      <c r="I256" s="40" t="str">
        <f t="shared" ca="1" si="4"/>
        <v xml:space="preserve"> - </v>
      </c>
      <c r="J256" s="54"/>
      <c r="N256" s="8"/>
    </row>
    <row r="257" spans="1:14" ht="12.75" x14ac:dyDescent="0.2">
      <c r="A257" s="60"/>
      <c r="B257" s="45"/>
      <c r="C257" s="46"/>
      <c r="D257" s="47"/>
      <c r="E257" s="48"/>
      <c r="F257" s="46"/>
      <c r="G257" s="78"/>
      <c r="H257" s="70"/>
      <c r="I257" s="40" t="str">
        <f t="shared" ca="1" si="4"/>
        <v xml:space="preserve"> - </v>
      </c>
      <c r="J257" s="54"/>
      <c r="N257" s="8"/>
    </row>
    <row r="258" spans="1:14" ht="12.75" x14ac:dyDescent="0.2">
      <c r="A258" s="60"/>
      <c r="B258" s="45"/>
      <c r="C258" s="46"/>
      <c r="D258" s="47"/>
      <c r="E258" s="48"/>
      <c r="F258" s="46"/>
      <c r="G258" s="59"/>
      <c r="H258" s="70"/>
      <c r="I258" s="40" t="str">
        <f t="shared" ca="1" si="4"/>
        <v xml:space="preserve"> - </v>
      </c>
      <c r="J258" s="54"/>
      <c r="N258" s="8"/>
    </row>
    <row r="259" spans="1:14" ht="12.75" x14ac:dyDescent="0.2">
      <c r="A259" s="60"/>
      <c r="B259" s="45"/>
      <c r="C259" s="46"/>
      <c r="D259" s="47"/>
      <c r="E259" s="48"/>
      <c r="F259" s="46"/>
      <c r="G259" s="59"/>
      <c r="H259" s="70"/>
      <c r="I259" s="40" t="str">
        <f t="shared" ca="1" si="4"/>
        <v xml:space="preserve"> - </v>
      </c>
      <c r="J259" s="54"/>
      <c r="N259" s="8"/>
    </row>
    <row r="260" spans="1:14" ht="12.75" x14ac:dyDescent="0.2">
      <c r="A260" s="60"/>
      <c r="B260" s="45"/>
      <c r="C260" s="46"/>
      <c r="D260" s="47"/>
      <c r="E260" s="48"/>
      <c r="F260" s="46"/>
      <c r="G260" s="59"/>
      <c r="H260" s="70"/>
      <c r="I260" s="40" t="str">
        <f t="shared" ca="1" si="4"/>
        <v xml:space="preserve"> - </v>
      </c>
      <c r="J260" s="54"/>
      <c r="N260" s="8"/>
    </row>
    <row r="261" spans="1:14" ht="12.75" x14ac:dyDescent="0.2">
      <c r="A261" s="35"/>
      <c r="B261" s="35"/>
      <c r="C261" s="51"/>
      <c r="D261" s="52"/>
      <c r="E261" s="38"/>
      <c r="F261" s="36"/>
      <c r="G261" s="39"/>
      <c r="H261" s="77"/>
      <c r="I261" s="40" t="str">
        <f t="shared" ca="1" si="4"/>
        <v xml:space="preserve"> - </v>
      </c>
      <c r="J261" s="54"/>
      <c r="N261" s="8"/>
    </row>
    <row r="262" spans="1:14" ht="12.75" x14ac:dyDescent="0.2">
      <c r="A262" s="35"/>
      <c r="B262" s="35"/>
      <c r="C262" s="51"/>
      <c r="D262" s="52"/>
      <c r="E262" s="38"/>
      <c r="F262" s="51"/>
      <c r="G262" s="39"/>
      <c r="H262" s="77"/>
      <c r="I262" s="40" t="str">
        <f t="shared" ca="1" si="4"/>
        <v xml:space="preserve"> - </v>
      </c>
      <c r="J262" s="54"/>
      <c r="N262" s="8"/>
    </row>
    <row r="263" spans="1:14" ht="12.75" x14ac:dyDescent="0.2">
      <c r="A263" s="35"/>
      <c r="B263" s="35"/>
      <c r="C263" s="51"/>
      <c r="D263" s="52"/>
      <c r="E263" s="38"/>
      <c r="F263" s="36"/>
      <c r="G263" s="39"/>
      <c r="H263" s="77"/>
      <c r="I263" s="40" t="str">
        <f t="shared" ca="1" si="4"/>
        <v xml:space="preserve"> - </v>
      </c>
      <c r="J263" s="54"/>
      <c r="N263" s="8"/>
    </row>
    <row r="264" spans="1:14" ht="12.75" x14ac:dyDescent="0.2">
      <c r="A264" s="79"/>
      <c r="B264" s="45"/>
      <c r="C264" s="46"/>
      <c r="D264" s="47"/>
      <c r="E264" s="55"/>
      <c r="F264" s="46"/>
      <c r="G264" s="78"/>
      <c r="H264" s="78"/>
      <c r="I264" s="40" t="str">
        <f t="shared" ca="1" si="4"/>
        <v xml:space="preserve"> - </v>
      </c>
      <c r="J264" s="54"/>
      <c r="K264" s="8"/>
      <c r="N264" s="8"/>
    </row>
    <row r="265" spans="1:14" ht="12.75" x14ac:dyDescent="0.2">
      <c r="A265" s="60"/>
      <c r="B265" s="45"/>
      <c r="C265" s="46"/>
      <c r="D265" s="47"/>
      <c r="E265" s="55"/>
      <c r="F265" s="46"/>
      <c r="G265" s="78"/>
      <c r="H265" s="78"/>
      <c r="I265" s="40" t="str">
        <f t="shared" ca="1" si="4"/>
        <v xml:space="preserve"> - </v>
      </c>
      <c r="J265" s="54"/>
      <c r="K265" s="8"/>
      <c r="N265" s="8"/>
    </row>
    <row r="266" spans="1:14" ht="14.25" x14ac:dyDescent="0.2">
      <c r="A266" s="80"/>
      <c r="B266" s="81"/>
      <c r="C266" s="82"/>
      <c r="D266" s="83"/>
      <c r="E266" s="84"/>
      <c r="F266" s="82"/>
      <c r="G266" s="85"/>
      <c r="H266" s="85"/>
      <c r="I266" s="86"/>
      <c r="J266"/>
      <c r="K266" s="8"/>
      <c r="N266" s="8"/>
    </row>
    <row r="267" spans="1:14" ht="12.75" x14ac:dyDescent="0.2">
      <c r="G267" s="9">
        <f>SUBTOTAL(9, G17:G266)</f>
        <v>3750455.8999999985</v>
      </c>
      <c r="H267" s="9">
        <f>SUBTOTAL(9, H22:H263)</f>
        <v>3510150.4600000004</v>
      </c>
      <c r="K267" s="8"/>
      <c r="N267" s="8"/>
    </row>
    <row r="268" spans="1:14" ht="12.75" x14ac:dyDescent="0.2">
      <c r="G268" s="9">
        <f>G267-H267</f>
        <v>240305.43999999808</v>
      </c>
      <c r="K268" s="8"/>
      <c r="N268" s="8"/>
    </row>
    <row r="270" spans="1:14" x14ac:dyDescent="0.25">
      <c r="G270" s="9">
        <v>312415.13</v>
      </c>
    </row>
    <row r="272" spans="1:14" x14ac:dyDescent="0.25">
      <c r="G272" s="9">
        <v>862280.07545015798</v>
      </c>
    </row>
    <row r="273" spans="1:15" x14ac:dyDescent="0.25">
      <c r="G273" s="9">
        <v>39827.659999999996</v>
      </c>
    </row>
    <row r="274" spans="1:15" x14ac:dyDescent="0.25">
      <c r="G274" s="9">
        <f>G273-G272</f>
        <v>-822452.41545015795</v>
      </c>
    </row>
    <row r="275" spans="1:15" s="9" customFormat="1" x14ac:dyDescent="0.25">
      <c r="A275" s="8"/>
      <c r="B275" s="13"/>
      <c r="C275" s="8"/>
      <c r="D275" s="8"/>
      <c r="E275" s="8"/>
      <c r="F275" s="8"/>
      <c r="J275" s="8"/>
      <c r="M275" s="8"/>
      <c r="N275" s="87"/>
      <c r="O275" s="8"/>
    </row>
    <row r="276" spans="1:15" s="9" customFormat="1" x14ac:dyDescent="0.25">
      <c r="A276" s="8"/>
      <c r="B276" s="13"/>
      <c r="C276" s="8"/>
      <c r="D276" s="8"/>
      <c r="E276" s="8"/>
      <c r="F276" s="8"/>
      <c r="J276" s="8"/>
      <c r="M276" s="8"/>
      <c r="N276" s="87"/>
      <c r="O276" s="8"/>
    </row>
    <row r="277" spans="1:15" s="9" customFormat="1" x14ac:dyDescent="0.25">
      <c r="A277" s="8"/>
      <c r="B277" s="13"/>
      <c r="C277" s="8"/>
      <c r="D277" s="8"/>
      <c r="E277" s="8"/>
      <c r="F277" s="8"/>
      <c r="J277" s="8"/>
      <c r="M277" s="8"/>
      <c r="N277" s="87"/>
      <c r="O277" s="8"/>
    </row>
  </sheetData>
  <conditionalFormatting sqref="I15:I265">
    <cfRule type="cellIs" dxfId="263" priority="3" stopIfTrue="1" operator="lessThan">
      <formula>0</formula>
    </cfRule>
  </conditionalFormatting>
  <conditionalFormatting sqref="I3">
    <cfRule type="cellIs" dxfId="262" priority="1" stopIfTrue="1" operator="lessThan">
      <formula>0</formula>
    </cfRule>
  </conditionalFormatting>
  <dataValidations count="5">
    <dataValidation type="list" allowBlank="1" showInputMessage="1" showErrorMessage="1" sqref="D250 D198:D242 D190:D192 D174:D179 D15:D21 D27:D141" xr:uid="{00000000-0002-0000-0100-000000000000}">
      <formula1>payeeList</formula1>
    </dataValidation>
    <dataValidation type="list" allowBlank="1" showInputMessage="1" showErrorMessage="1" sqref="C243:C244 C199:C240 C190:C196 C15:C179" xr:uid="{00000000-0002-0000-0100-000001000000}">
      <formula1>numList</formula1>
    </dataValidation>
    <dataValidation type="list" allowBlank="1" showInputMessage="1" showErrorMessage="1" sqref="A202:A263 B202:B265 A15:B201" xr:uid="{00000000-0002-0000-0100-000002000000}">
      <formula1>dateList</formula1>
    </dataValidation>
    <dataValidation type="list" allowBlank="1" showInputMessage="1" showErrorMessage="1" sqref="E250:E263 E15:E21 G258:G263 E240:E248 G240 G252:G256 E197:E235 G202:G208 G182 G173:G180 H79 G16:G21 H54:H55 G27:G96 E27:E192 G98:G140" xr:uid="{00000000-0002-0000-0100-000003000000}">
      <formula1>categoryList</formula1>
    </dataValidation>
    <dataValidation type="list" allowBlank="1" showInputMessage="1" showErrorMessage="1" sqref="F15:F263" xr:uid="{00000000-0002-0000-0100-000004000000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E87DB548-544E-48B2-9CF1-4E7C2DE5D25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25" id="{D8AA9058-36F1-420F-A48D-2E9C2995216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I15:I265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O283"/>
  <sheetViews>
    <sheetView showGridLines="0" zoomScale="115" zoomScaleNormal="115" workbookViewId="0">
      <pane ySplit="14" topLeftCell="A105" activePane="bottomLeft" state="frozen"/>
      <selection activeCell="B18" sqref="B18"/>
      <selection pane="bottomLeft" activeCell="C97" sqref="C97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7.625" style="8" customWidth="1"/>
    <col min="11" max="11" width="20.875" style="9" customWidth="1"/>
    <col min="12" max="12" width="9.625" style="8" customWidth="1"/>
    <col min="13" max="13" width="9" style="8"/>
    <col min="14" max="14" width="9" style="87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43160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VLOOKUP(9E+100,Table134567891011121334567891011121334567891011121334[Balance],1)</f>
        <v>82554.103781714904</v>
      </c>
      <c r="K3" s="16"/>
      <c r="N3" s="12">
        <f>IFERROR(LARGE(Table134567891011121334567891011121334567891011121334[[#All],[Cheque /EFT Number]],1)+1,1)</f>
        <v>688173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SUMIF(Table134567891011121334567891011121334567891011121334[R],"=r",Table134567891011121334567891011121334567891011121334[Deposit,
Credit (+)])+SUMIF(Table134567891011121334567891011121334567891011121334[R],"=c",Table134567891011121334567891011121334567891011121334[Deposit,
Credit (+)])-SUMIF(Table134567891011121334567891011121334567891011121334[R],"=R",Table134567891011121334567891011121334567891011121334[Withdrawal,
Payment (-)])-SUMIF(Table134567891011121334567891011121334567891011121334[R],"=C",Table134567891011121334567891011121334567891011121334[Withdrawal,
Payment (-)])</f>
        <v>0</v>
      </c>
      <c r="K4" s="19"/>
      <c r="N4" s="12">
        <f>N3-1</f>
        <v>688172</v>
      </c>
      <c r="O4" s="11" t="s">
        <v>7</v>
      </c>
    </row>
    <row r="5" spans="1:15" hidden="1" x14ac:dyDescent="0.25">
      <c r="H5" s="20"/>
      <c r="N5" s="12">
        <f>N4-1</f>
        <v>688171</v>
      </c>
    </row>
    <row r="6" spans="1:15" hidden="1" x14ac:dyDescent="0.25">
      <c r="H6" s="20"/>
      <c r="N6" s="12">
        <f>N5-1</f>
        <v>688170</v>
      </c>
    </row>
    <row r="7" spans="1:15" hidden="1" x14ac:dyDescent="0.25">
      <c r="H7" s="20"/>
      <c r="N7" s="12">
        <f>N6-1</f>
        <v>688169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43" customFormat="1" ht="12.75" x14ac:dyDescent="0.2">
      <c r="A15" s="34"/>
      <c r="B15" s="35"/>
      <c r="C15" s="36"/>
      <c r="D15" s="37" t="s">
        <v>362</v>
      </c>
      <c r="E15" s="38"/>
      <c r="F15" s="36"/>
      <c r="G15" s="39"/>
      <c r="H15" s="39"/>
      <c r="I15" s="40">
        <f ca="1">Feb!I145</f>
        <v>68674.990715714826</v>
      </c>
      <c r="J15" s="41"/>
      <c r="K15" s="42"/>
      <c r="N15" s="44"/>
    </row>
    <row r="16" spans="1:15" s="43" customFormat="1" ht="12.75" x14ac:dyDescent="0.2">
      <c r="A16" s="35">
        <v>43160</v>
      </c>
      <c r="B16" s="45"/>
      <c r="C16" s="46" t="s">
        <v>363</v>
      </c>
      <c r="D16" s="47" t="s">
        <v>28</v>
      </c>
      <c r="E16" s="48"/>
      <c r="F16" s="46"/>
      <c r="G16" s="90">
        <v>10667.84</v>
      </c>
      <c r="H16" s="59"/>
      <c r="I16" s="50">
        <f ca="1">IF(AND(ISBLANK(G16),ISBLANK(H16)),"",OFFSET(I16,-1,0,1,1)+H16-G16)</f>
        <v>58007.15071571483</v>
      </c>
      <c r="J16" s="41" t="s">
        <v>404</v>
      </c>
      <c r="K16" s="42"/>
      <c r="N16" s="44"/>
    </row>
    <row r="17" spans="1:14" s="43" customFormat="1" ht="12.75" x14ac:dyDescent="0.2">
      <c r="A17" s="35">
        <v>43160</v>
      </c>
      <c r="B17" s="45"/>
      <c r="C17" s="51" t="s">
        <v>364</v>
      </c>
      <c r="D17" s="52" t="s">
        <v>30</v>
      </c>
      <c r="E17" s="38"/>
      <c r="F17" s="51"/>
      <c r="G17" s="92">
        <v>170</v>
      </c>
      <c r="H17" s="53"/>
      <c r="I17" s="40">
        <f ca="1">IF(AND(ISBLANK(G17),ISBLANK(H17))," - ",OFFSET(I17,-1,0,1,1)+H17-G17)</f>
        <v>57837.15071571483</v>
      </c>
      <c r="J17" s="41" t="s">
        <v>404</v>
      </c>
      <c r="K17" s="42"/>
      <c r="N17" s="44"/>
    </row>
    <row r="18" spans="1:14" s="43" customFormat="1" ht="12.75" x14ac:dyDescent="0.2">
      <c r="A18" s="35">
        <v>43160</v>
      </c>
      <c r="B18" s="45"/>
      <c r="C18" s="51" t="s">
        <v>365</v>
      </c>
      <c r="D18" s="52" t="s">
        <v>32</v>
      </c>
      <c r="E18" s="38"/>
      <c r="F18" s="51"/>
      <c r="G18" s="92">
        <v>155</v>
      </c>
      <c r="H18" s="53"/>
      <c r="I18" s="40">
        <f t="shared" ref="I18:I90" ca="1" si="0">IF(AND(ISBLANK(G18),ISBLANK(H18))," - ",OFFSET(I18,-1,0,1,1)+H18-G18)</f>
        <v>57682.15071571483</v>
      </c>
      <c r="J18" s="54"/>
      <c r="K18" s="42"/>
      <c r="N18" s="44"/>
    </row>
    <row r="19" spans="1:14" s="43" customFormat="1" ht="12.75" x14ac:dyDescent="0.2">
      <c r="A19" s="35">
        <v>43160</v>
      </c>
      <c r="B19" s="45"/>
      <c r="C19" s="46" t="s">
        <v>366</v>
      </c>
      <c r="D19" s="47" t="s">
        <v>79</v>
      </c>
      <c r="E19" s="48"/>
      <c r="F19" s="46"/>
      <c r="G19" s="90">
        <v>600000</v>
      </c>
      <c r="H19" s="49"/>
      <c r="I19" s="40">
        <f t="shared" ca="1" si="0"/>
        <v>-542317.84928428521</v>
      </c>
      <c r="J19" s="54"/>
      <c r="K19" s="42"/>
      <c r="N19" s="44"/>
    </row>
    <row r="20" spans="1:14" s="43" customFormat="1" ht="12.75" x14ac:dyDescent="0.2">
      <c r="A20" s="35">
        <v>43161</v>
      </c>
      <c r="B20" s="61"/>
      <c r="C20" s="62" t="s">
        <v>367</v>
      </c>
      <c r="D20" s="63" t="s">
        <v>209</v>
      </c>
      <c r="E20" s="64"/>
      <c r="F20" s="62"/>
      <c r="G20" s="103">
        <v>501.5</v>
      </c>
      <c r="H20" s="66"/>
      <c r="I20" s="40">
        <f t="shared" ca="1" si="0"/>
        <v>-542819.34928428521</v>
      </c>
      <c r="J20" s="88"/>
      <c r="K20" s="42"/>
      <c r="N20" s="44"/>
    </row>
    <row r="21" spans="1:14" s="43" customFormat="1" ht="12.75" x14ac:dyDescent="0.2">
      <c r="A21" s="35">
        <v>43161</v>
      </c>
      <c r="B21" s="45"/>
      <c r="C21" s="46" t="s">
        <v>368</v>
      </c>
      <c r="D21" s="47" t="s">
        <v>369</v>
      </c>
      <c r="E21" s="48"/>
      <c r="F21" s="46"/>
      <c r="G21" s="90">
        <v>4940.12</v>
      </c>
      <c r="H21" s="49"/>
      <c r="I21" s="40">
        <f t="shared" ca="1" si="0"/>
        <v>-547759.46928428521</v>
      </c>
      <c r="J21" s="54"/>
      <c r="K21" s="42"/>
      <c r="N21" s="44"/>
    </row>
    <row r="22" spans="1:14" s="43" customFormat="1" ht="12.75" x14ac:dyDescent="0.2">
      <c r="A22" s="35">
        <v>43161</v>
      </c>
      <c r="B22" s="45"/>
      <c r="C22" s="46" t="s">
        <v>370</v>
      </c>
      <c r="D22" s="47" t="s">
        <v>371</v>
      </c>
      <c r="E22" s="55"/>
      <c r="F22" s="46"/>
      <c r="G22" s="91">
        <v>7000</v>
      </c>
      <c r="H22" s="49"/>
      <c r="I22" s="40">
        <f t="shared" ca="1" si="0"/>
        <v>-554759.46928428521</v>
      </c>
      <c r="J22" s="41"/>
      <c r="K22" s="42"/>
      <c r="N22" s="44"/>
    </row>
    <row r="23" spans="1:14" s="43" customFormat="1" ht="12.75" x14ac:dyDescent="0.2">
      <c r="A23" s="35">
        <v>43164</v>
      </c>
      <c r="B23" s="45"/>
      <c r="C23" s="46" t="s">
        <v>37</v>
      </c>
      <c r="D23" s="47" t="s">
        <v>26</v>
      </c>
      <c r="E23" s="55"/>
      <c r="F23" s="46"/>
      <c r="G23" s="78"/>
      <c r="H23" s="93">
        <v>700000</v>
      </c>
      <c r="I23" s="40">
        <f t="shared" ca="1" si="0"/>
        <v>145240.53071571479</v>
      </c>
      <c r="J23" s="41"/>
      <c r="K23" s="42"/>
      <c r="N23" s="44"/>
    </row>
    <row r="24" spans="1:14" s="43" customFormat="1" ht="12.75" x14ac:dyDescent="0.2">
      <c r="A24" s="35">
        <v>43164</v>
      </c>
      <c r="B24" s="45"/>
      <c r="C24" s="46" t="s">
        <v>372</v>
      </c>
      <c r="D24" s="47" t="s">
        <v>373</v>
      </c>
      <c r="E24" s="55"/>
      <c r="F24" s="46"/>
      <c r="G24" s="91">
        <v>30560</v>
      </c>
      <c r="H24" s="49"/>
      <c r="I24" s="40">
        <f t="shared" ca="1" si="0"/>
        <v>114680.53071571479</v>
      </c>
      <c r="J24" s="41" t="s">
        <v>404</v>
      </c>
      <c r="K24" s="42"/>
      <c r="N24" s="44"/>
    </row>
    <row r="25" spans="1:14" s="43" customFormat="1" ht="12.75" x14ac:dyDescent="0.2">
      <c r="A25" s="35">
        <v>43164</v>
      </c>
      <c r="B25" s="45"/>
      <c r="C25" s="46" t="s">
        <v>374</v>
      </c>
      <c r="D25" s="47" t="s">
        <v>316</v>
      </c>
      <c r="E25" s="55"/>
      <c r="F25" s="46"/>
      <c r="G25" s="91">
        <v>17100</v>
      </c>
      <c r="H25" s="49"/>
      <c r="I25" s="40">
        <f t="shared" ca="1" si="0"/>
        <v>97580.530715714791</v>
      </c>
      <c r="J25" s="41" t="s">
        <v>404</v>
      </c>
      <c r="K25" s="42"/>
      <c r="N25" s="44"/>
    </row>
    <row r="26" spans="1:14" s="43" customFormat="1" ht="12.75" x14ac:dyDescent="0.2">
      <c r="A26" s="35">
        <v>43164</v>
      </c>
      <c r="B26" s="124"/>
      <c r="C26" s="125" t="s">
        <v>405</v>
      </c>
      <c r="D26" s="126" t="s">
        <v>151</v>
      </c>
      <c r="E26" s="134"/>
      <c r="F26" s="125"/>
      <c r="G26" s="138">
        <v>11850</v>
      </c>
      <c r="H26" s="129"/>
      <c r="I26" s="40">
        <f t="shared" ca="1" si="0"/>
        <v>85730.530715714791</v>
      </c>
      <c r="J26" s="131"/>
      <c r="K26" s="42"/>
      <c r="N26" s="44"/>
    </row>
    <row r="27" spans="1:14" s="43" customFormat="1" ht="12.75" x14ac:dyDescent="0.2">
      <c r="A27" s="35">
        <v>43164</v>
      </c>
      <c r="B27" s="124"/>
      <c r="C27" s="125" t="s">
        <v>406</v>
      </c>
      <c r="D27" s="126" t="s">
        <v>407</v>
      </c>
      <c r="E27" s="134"/>
      <c r="F27" s="125"/>
      <c r="G27" s="138">
        <v>15197.22</v>
      </c>
      <c r="H27" s="129"/>
      <c r="I27" s="40">
        <f t="shared" ca="1" si="0"/>
        <v>70533.31071571479</v>
      </c>
      <c r="J27" s="131"/>
      <c r="K27" s="42"/>
      <c r="N27" s="44"/>
    </row>
    <row r="28" spans="1:14" s="43" customFormat="1" ht="12.75" x14ac:dyDescent="0.2">
      <c r="A28" s="35">
        <v>43164</v>
      </c>
      <c r="B28" s="45"/>
      <c r="C28" s="46" t="s">
        <v>375</v>
      </c>
      <c r="D28" s="47" t="s">
        <v>40</v>
      </c>
      <c r="E28" s="55"/>
      <c r="F28" s="46"/>
      <c r="G28" s="91">
        <v>800</v>
      </c>
      <c r="H28" s="49"/>
      <c r="I28" s="40">
        <f t="shared" ca="1" si="0"/>
        <v>69733.31071571479</v>
      </c>
      <c r="J28" s="41"/>
      <c r="K28" s="42"/>
      <c r="N28" s="44"/>
    </row>
    <row r="29" spans="1:14" s="43" customFormat="1" ht="12.75" x14ac:dyDescent="0.2">
      <c r="A29" s="35">
        <v>43164</v>
      </c>
      <c r="B29" s="45"/>
      <c r="C29" s="46" t="s">
        <v>376</v>
      </c>
      <c r="D29" s="47" t="s">
        <v>141</v>
      </c>
      <c r="E29" s="55"/>
      <c r="F29" s="46"/>
      <c r="G29" s="91">
        <v>360.4</v>
      </c>
      <c r="H29" s="49"/>
      <c r="I29" s="40">
        <f t="shared" ca="1" si="0"/>
        <v>69372.910715714796</v>
      </c>
      <c r="J29" s="41"/>
      <c r="K29" s="42"/>
      <c r="N29" s="44"/>
    </row>
    <row r="30" spans="1:14" s="58" customFormat="1" ht="12.75" x14ac:dyDescent="0.2">
      <c r="A30" s="56">
        <v>43164</v>
      </c>
      <c r="B30" s="45"/>
      <c r="C30" s="46" t="s">
        <v>377</v>
      </c>
      <c r="D30" s="47" t="s">
        <v>198</v>
      </c>
      <c r="E30" s="48"/>
      <c r="F30" s="46"/>
      <c r="G30" s="90">
        <v>390</v>
      </c>
      <c r="H30" s="49"/>
      <c r="I30" s="40">
        <f t="shared" ca="1" si="0"/>
        <v>68982.910715714796</v>
      </c>
      <c r="J30" s="41"/>
      <c r="K30" s="57"/>
    </row>
    <row r="31" spans="1:14" s="58" customFormat="1" ht="12.75" x14ac:dyDescent="0.2">
      <c r="A31" s="56">
        <v>43164</v>
      </c>
      <c r="B31" s="45"/>
      <c r="C31" s="46" t="s">
        <v>378</v>
      </c>
      <c r="D31" s="47" t="s">
        <v>379</v>
      </c>
      <c r="E31" s="48"/>
      <c r="F31" s="46"/>
      <c r="G31" s="90">
        <v>8904</v>
      </c>
      <c r="H31" s="49"/>
      <c r="I31" s="40">
        <f t="shared" ca="1" si="0"/>
        <v>60078.910715714796</v>
      </c>
      <c r="J31" s="41"/>
      <c r="K31" s="57"/>
    </row>
    <row r="32" spans="1:14" s="58" customFormat="1" ht="12.75" x14ac:dyDescent="0.2">
      <c r="A32" s="56">
        <v>43164</v>
      </c>
      <c r="B32" s="45"/>
      <c r="C32" s="46" t="s">
        <v>380</v>
      </c>
      <c r="D32" s="47" t="s">
        <v>381</v>
      </c>
      <c r="E32" s="48"/>
      <c r="F32" s="46"/>
      <c r="G32" s="90">
        <v>3487.4</v>
      </c>
      <c r="H32" s="49"/>
      <c r="I32" s="40">
        <f t="shared" ca="1" si="0"/>
        <v>56591.510715714794</v>
      </c>
      <c r="J32" s="41"/>
      <c r="K32" s="57"/>
    </row>
    <row r="33" spans="1:11" s="58" customFormat="1" ht="12.75" x14ac:dyDescent="0.2">
      <c r="A33" s="56">
        <v>43164</v>
      </c>
      <c r="B33" s="45"/>
      <c r="C33" s="46" t="s">
        <v>382</v>
      </c>
      <c r="D33" s="47" t="s">
        <v>51</v>
      </c>
      <c r="E33" s="48"/>
      <c r="F33" s="46"/>
      <c r="G33" s="90">
        <v>6968.12</v>
      </c>
      <c r="H33" s="49"/>
      <c r="I33" s="40">
        <f t="shared" ca="1" si="0"/>
        <v>49623.390715714791</v>
      </c>
      <c r="J33" s="41"/>
      <c r="K33" s="57"/>
    </row>
    <row r="34" spans="1:11" s="58" customFormat="1" ht="12.75" x14ac:dyDescent="0.2">
      <c r="A34" s="56">
        <v>43164</v>
      </c>
      <c r="B34" s="45"/>
      <c r="C34" s="46" t="s">
        <v>383</v>
      </c>
      <c r="D34" s="47" t="s">
        <v>50</v>
      </c>
      <c r="E34" s="48"/>
      <c r="F34" s="46"/>
      <c r="G34" s="90">
        <v>6308.8</v>
      </c>
      <c r="H34" s="49"/>
      <c r="I34" s="40">
        <f t="shared" ca="1" si="0"/>
        <v>43314.590715714789</v>
      </c>
      <c r="J34" s="41"/>
      <c r="K34" s="57"/>
    </row>
    <row r="35" spans="1:11" s="58" customFormat="1" ht="24" x14ac:dyDescent="0.2">
      <c r="A35" s="56">
        <v>43164</v>
      </c>
      <c r="B35" s="45"/>
      <c r="C35" s="46" t="s">
        <v>384</v>
      </c>
      <c r="D35" s="47" t="s">
        <v>59</v>
      </c>
      <c r="E35" s="48"/>
      <c r="F35" s="46"/>
      <c r="G35" s="90">
        <v>6500</v>
      </c>
      <c r="H35" s="49"/>
      <c r="I35" s="40">
        <f t="shared" ca="1" si="0"/>
        <v>36814.590715714789</v>
      </c>
      <c r="J35" s="41"/>
      <c r="K35" s="57"/>
    </row>
    <row r="36" spans="1:11" s="58" customFormat="1" ht="12.75" x14ac:dyDescent="0.2">
      <c r="A36" s="56">
        <v>43164</v>
      </c>
      <c r="B36" s="104"/>
      <c r="C36" s="105" t="s">
        <v>385</v>
      </c>
      <c r="D36" s="106" t="s">
        <v>76</v>
      </c>
      <c r="E36" s="107"/>
      <c r="F36" s="105"/>
      <c r="G36" s="133">
        <v>5830</v>
      </c>
      <c r="H36" s="109"/>
      <c r="I36" s="40">
        <f t="shared" ca="1" si="0"/>
        <v>30984.590715714789</v>
      </c>
      <c r="J36" s="110"/>
      <c r="K36" s="57"/>
    </row>
    <row r="37" spans="1:11" s="58" customFormat="1" ht="12.75" x14ac:dyDescent="0.2">
      <c r="A37" s="56">
        <v>43164</v>
      </c>
      <c r="B37" s="104"/>
      <c r="C37" s="105" t="s">
        <v>386</v>
      </c>
      <c r="D37" s="106" t="s">
        <v>228</v>
      </c>
      <c r="E37" s="107"/>
      <c r="F37" s="105"/>
      <c r="G37" s="133">
        <v>1000</v>
      </c>
      <c r="H37" s="109"/>
      <c r="I37" s="40">
        <f t="shared" ca="1" si="0"/>
        <v>29984.590715714789</v>
      </c>
      <c r="J37" s="110"/>
      <c r="K37" s="57"/>
    </row>
    <row r="38" spans="1:11" s="58" customFormat="1" ht="12.75" x14ac:dyDescent="0.2">
      <c r="A38" s="56">
        <v>43164</v>
      </c>
      <c r="B38" s="45"/>
      <c r="C38" s="46" t="s">
        <v>387</v>
      </c>
      <c r="D38" s="47" t="s">
        <v>388</v>
      </c>
      <c r="E38" s="48"/>
      <c r="F38" s="46"/>
      <c r="G38" s="90">
        <v>65</v>
      </c>
      <c r="H38" s="49"/>
      <c r="I38" s="40">
        <f t="shared" ca="1" si="0"/>
        <v>29919.590715714789</v>
      </c>
      <c r="J38" s="41"/>
      <c r="K38" s="57"/>
    </row>
    <row r="39" spans="1:11" s="58" customFormat="1" ht="15" customHeight="1" x14ac:dyDescent="0.2">
      <c r="A39" s="56">
        <v>43164</v>
      </c>
      <c r="B39" s="45"/>
      <c r="C39" s="46" t="s">
        <v>389</v>
      </c>
      <c r="D39" s="47" t="s">
        <v>63</v>
      </c>
      <c r="E39" s="48"/>
      <c r="F39" s="46"/>
      <c r="G39" s="90">
        <v>614.79999999999995</v>
      </c>
      <c r="H39" s="49"/>
      <c r="I39" s="40">
        <f t="shared" ca="1" si="0"/>
        <v>29304.790715714789</v>
      </c>
      <c r="J39" s="41"/>
      <c r="K39" s="57"/>
    </row>
    <row r="40" spans="1:11" s="58" customFormat="1" ht="12.75" x14ac:dyDescent="0.2">
      <c r="A40" s="56">
        <v>43164</v>
      </c>
      <c r="B40" s="45"/>
      <c r="C40" s="46" t="s">
        <v>390</v>
      </c>
      <c r="D40" s="47" t="s">
        <v>391</v>
      </c>
      <c r="E40" s="48"/>
      <c r="F40" s="46"/>
      <c r="G40" s="90">
        <v>4520</v>
      </c>
      <c r="H40" s="49"/>
      <c r="I40" s="40">
        <f t="shared" ca="1" si="0"/>
        <v>24784.790715714789</v>
      </c>
      <c r="J40" s="41"/>
      <c r="K40" s="57"/>
    </row>
    <row r="41" spans="1:11" s="58" customFormat="1" ht="12.75" x14ac:dyDescent="0.2">
      <c r="A41" s="56">
        <v>43164</v>
      </c>
      <c r="B41" s="45"/>
      <c r="C41" s="46" t="s">
        <v>392</v>
      </c>
      <c r="D41" s="47" t="s">
        <v>79</v>
      </c>
      <c r="E41" s="48"/>
      <c r="F41" s="46"/>
      <c r="G41" s="90">
        <v>5618</v>
      </c>
      <c r="H41" s="49"/>
      <c r="I41" s="40">
        <f t="shared" ca="1" si="0"/>
        <v>19166.790715714789</v>
      </c>
      <c r="J41" s="41"/>
      <c r="K41" s="57"/>
    </row>
    <row r="42" spans="1:11" s="58" customFormat="1" ht="12.75" x14ac:dyDescent="0.2">
      <c r="A42" s="56">
        <v>43164</v>
      </c>
      <c r="B42" s="45"/>
      <c r="C42" s="46" t="s">
        <v>393</v>
      </c>
      <c r="D42" s="47" t="s">
        <v>294</v>
      </c>
      <c r="E42" s="48"/>
      <c r="F42" s="46"/>
      <c r="G42" s="90">
        <v>645.54999999999995</v>
      </c>
      <c r="H42" s="49"/>
      <c r="I42" s="40">
        <f t="shared" ca="1" si="0"/>
        <v>18521.24071571479</v>
      </c>
      <c r="J42" s="41"/>
      <c r="K42" s="57"/>
    </row>
    <row r="43" spans="1:11" s="58" customFormat="1" ht="12.75" x14ac:dyDescent="0.2">
      <c r="A43" s="56">
        <v>43164</v>
      </c>
      <c r="B43" s="45"/>
      <c r="C43" s="46" t="s">
        <v>394</v>
      </c>
      <c r="D43" s="47" t="s">
        <v>395</v>
      </c>
      <c r="E43" s="48"/>
      <c r="F43" s="46"/>
      <c r="G43" s="90">
        <v>9540</v>
      </c>
      <c r="H43" s="49"/>
      <c r="I43" s="40">
        <f t="shared" ca="1" si="0"/>
        <v>8981.24071571479</v>
      </c>
      <c r="J43" s="41"/>
      <c r="K43" s="57"/>
    </row>
    <row r="44" spans="1:11" s="58" customFormat="1" ht="12.75" x14ac:dyDescent="0.2">
      <c r="A44" s="56">
        <v>43164</v>
      </c>
      <c r="B44" s="45"/>
      <c r="C44" s="46" t="s">
        <v>396</v>
      </c>
      <c r="D44" s="47" t="s">
        <v>201</v>
      </c>
      <c r="E44" s="48"/>
      <c r="F44" s="46"/>
      <c r="G44" s="90">
        <v>1365.02</v>
      </c>
      <c r="H44" s="49"/>
      <c r="I44" s="40">
        <f t="shared" ca="1" si="0"/>
        <v>7616.2207157147895</v>
      </c>
      <c r="J44" s="41"/>
      <c r="K44" s="57"/>
    </row>
    <row r="45" spans="1:11" s="58" customFormat="1" ht="12.75" x14ac:dyDescent="0.2">
      <c r="A45" s="56">
        <v>43164</v>
      </c>
      <c r="B45" s="45"/>
      <c r="C45" s="46" t="s">
        <v>397</v>
      </c>
      <c r="D45" s="47" t="s">
        <v>72</v>
      </c>
      <c r="E45" s="48"/>
      <c r="F45" s="46"/>
      <c r="G45" s="90">
        <v>360</v>
      </c>
      <c r="H45" s="49"/>
      <c r="I45" s="40">
        <f t="shared" ca="1" si="0"/>
        <v>7256.2207157147895</v>
      </c>
      <c r="J45" s="41"/>
      <c r="K45" s="57"/>
    </row>
    <row r="46" spans="1:11" s="58" customFormat="1" ht="12.75" x14ac:dyDescent="0.2">
      <c r="A46" s="56">
        <v>43164</v>
      </c>
      <c r="B46" s="45"/>
      <c r="C46" s="46" t="s">
        <v>398</v>
      </c>
      <c r="D46" s="47" t="s">
        <v>229</v>
      </c>
      <c r="E46" s="48"/>
      <c r="F46" s="46"/>
      <c r="G46" s="90">
        <v>480</v>
      </c>
      <c r="H46" s="49"/>
      <c r="I46" s="40">
        <f t="shared" ca="1" si="0"/>
        <v>6776.2207157147895</v>
      </c>
      <c r="J46" s="41"/>
      <c r="K46" s="57"/>
    </row>
    <row r="47" spans="1:11" s="58" customFormat="1" ht="12.75" x14ac:dyDescent="0.2">
      <c r="A47" s="56">
        <v>43164</v>
      </c>
      <c r="B47" s="45"/>
      <c r="C47" s="46" t="s">
        <v>399</v>
      </c>
      <c r="D47" s="47" t="s">
        <v>400</v>
      </c>
      <c r="E47" s="48"/>
      <c r="F47" s="46"/>
      <c r="G47" s="90">
        <v>902</v>
      </c>
      <c r="H47" s="49"/>
      <c r="I47" s="40">
        <f t="shared" ca="1" si="0"/>
        <v>5874.2207157147895</v>
      </c>
      <c r="J47" s="41"/>
      <c r="K47" s="57"/>
    </row>
    <row r="48" spans="1:11" s="58" customFormat="1" ht="12.75" x14ac:dyDescent="0.2">
      <c r="A48" s="56">
        <v>43164</v>
      </c>
      <c r="B48" s="45"/>
      <c r="C48" s="46" t="s">
        <v>401</v>
      </c>
      <c r="D48" s="47" t="s">
        <v>53</v>
      </c>
      <c r="E48" s="48"/>
      <c r="F48" s="46"/>
      <c r="G48" s="90">
        <v>711.55</v>
      </c>
      <c r="H48" s="49"/>
      <c r="I48" s="40">
        <f t="shared" ca="1" si="0"/>
        <v>5162.6707157147894</v>
      </c>
      <c r="J48" s="41"/>
      <c r="K48" s="57"/>
    </row>
    <row r="49" spans="1:11" s="58" customFormat="1" ht="14.25" customHeight="1" x14ac:dyDescent="0.2">
      <c r="A49" s="56">
        <v>43164</v>
      </c>
      <c r="B49" s="45"/>
      <c r="C49" s="46" t="s">
        <v>402</v>
      </c>
      <c r="D49" s="47" t="s">
        <v>209</v>
      </c>
      <c r="E49" s="48"/>
      <c r="F49" s="46"/>
      <c r="G49" s="59">
        <v>0</v>
      </c>
      <c r="H49" s="49"/>
      <c r="I49" s="40">
        <f t="shared" ca="1" si="0"/>
        <v>5162.6707157147894</v>
      </c>
      <c r="J49" s="41"/>
      <c r="K49" s="57"/>
    </row>
    <row r="50" spans="1:11" s="58" customFormat="1" ht="12.75" x14ac:dyDescent="0.2">
      <c r="A50" s="56">
        <v>43165</v>
      </c>
      <c r="B50" s="45"/>
      <c r="C50" s="46" t="s">
        <v>657</v>
      </c>
      <c r="D50" s="47" t="s">
        <v>658</v>
      </c>
      <c r="E50" s="48"/>
      <c r="F50" s="46"/>
      <c r="G50" s="59"/>
      <c r="H50" s="90">
        <v>750</v>
      </c>
      <c r="I50" s="40">
        <f t="shared" ca="1" si="0"/>
        <v>5912.6707157147894</v>
      </c>
      <c r="J50" s="41"/>
      <c r="K50" s="57"/>
    </row>
    <row r="51" spans="1:11" s="58" customFormat="1" ht="12.75" x14ac:dyDescent="0.2">
      <c r="A51" s="56">
        <v>43167</v>
      </c>
      <c r="B51" s="45"/>
      <c r="C51" s="46" t="s">
        <v>419</v>
      </c>
      <c r="D51" s="47" t="s">
        <v>424</v>
      </c>
      <c r="E51" s="48"/>
      <c r="F51" s="46"/>
      <c r="G51" s="59"/>
      <c r="H51" s="93">
        <v>250000</v>
      </c>
      <c r="I51" s="40">
        <f t="shared" ca="1" si="0"/>
        <v>255912.67071571478</v>
      </c>
      <c r="J51" s="41"/>
      <c r="K51" s="57"/>
    </row>
    <row r="52" spans="1:11" s="58" customFormat="1" ht="12.75" x14ac:dyDescent="0.2">
      <c r="A52" s="56">
        <v>43167</v>
      </c>
      <c r="B52" s="45"/>
      <c r="C52" s="46" t="s">
        <v>659</v>
      </c>
      <c r="D52" s="47" t="s">
        <v>425</v>
      </c>
      <c r="E52" s="48"/>
      <c r="F52" s="46"/>
      <c r="G52" s="59"/>
      <c r="H52" s="93">
        <v>710</v>
      </c>
      <c r="I52" s="40">
        <f t="shared" ca="1" si="0"/>
        <v>256622.67071571478</v>
      </c>
      <c r="J52" s="41"/>
      <c r="K52" s="57"/>
    </row>
    <row r="53" spans="1:11" s="58" customFormat="1" ht="12.75" x14ac:dyDescent="0.2">
      <c r="A53" s="56">
        <v>43167</v>
      </c>
      <c r="B53" s="45"/>
      <c r="C53" s="46" t="s">
        <v>37</v>
      </c>
      <c r="D53" s="47" t="s">
        <v>26</v>
      </c>
      <c r="E53" s="48"/>
      <c r="F53" s="46"/>
      <c r="G53" s="59"/>
      <c r="H53" s="93">
        <v>150000</v>
      </c>
      <c r="I53" s="40">
        <f t="shared" ca="1" si="0"/>
        <v>406622.6707157148</v>
      </c>
      <c r="J53" s="41"/>
      <c r="K53" s="57"/>
    </row>
    <row r="54" spans="1:11" s="58" customFormat="1" ht="24" x14ac:dyDescent="0.2">
      <c r="A54" s="56">
        <v>43172</v>
      </c>
      <c r="B54" s="45"/>
      <c r="C54" s="46" t="s">
        <v>126</v>
      </c>
      <c r="D54" s="47" t="s">
        <v>426</v>
      </c>
      <c r="E54" s="48"/>
      <c r="F54" s="46"/>
      <c r="G54" s="90">
        <v>6812.2079999999996</v>
      </c>
      <c r="H54" s="49"/>
      <c r="I54" s="40">
        <f t="shared" ca="1" si="0"/>
        <v>399810.46271571482</v>
      </c>
      <c r="J54" s="41"/>
      <c r="K54" s="57"/>
    </row>
    <row r="55" spans="1:11" s="58" customFormat="1" ht="12.75" x14ac:dyDescent="0.2">
      <c r="A55" s="56">
        <v>43172</v>
      </c>
      <c r="B55" s="45"/>
      <c r="C55" s="46" t="s">
        <v>427</v>
      </c>
      <c r="D55" s="47" t="s">
        <v>60</v>
      </c>
      <c r="E55" s="48"/>
      <c r="F55" s="46"/>
      <c r="G55" s="90">
        <v>3000</v>
      </c>
      <c r="H55" s="49"/>
      <c r="I55" s="40">
        <f t="shared" ca="1" si="0"/>
        <v>396810.46271571482</v>
      </c>
      <c r="J55" s="41"/>
      <c r="K55" s="57"/>
    </row>
    <row r="56" spans="1:11" s="58" customFormat="1" ht="12.75" x14ac:dyDescent="0.2">
      <c r="A56" s="56">
        <v>43172</v>
      </c>
      <c r="B56" s="45"/>
      <c r="C56" s="46" t="s">
        <v>428</v>
      </c>
      <c r="D56" s="47" t="s">
        <v>41</v>
      </c>
      <c r="E56" s="48"/>
      <c r="F56" s="46"/>
      <c r="G56" s="90">
        <v>3700</v>
      </c>
      <c r="H56" s="49"/>
      <c r="I56" s="40">
        <f t="shared" ca="1" si="0"/>
        <v>393110.46271571482</v>
      </c>
      <c r="J56" s="41"/>
      <c r="K56" s="57"/>
    </row>
    <row r="57" spans="1:11" s="58" customFormat="1" ht="12.75" x14ac:dyDescent="0.2">
      <c r="A57" s="56">
        <v>43173</v>
      </c>
      <c r="B57" s="45"/>
      <c r="C57" s="46" t="s">
        <v>429</v>
      </c>
      <c r="D57" s="47" t="s">
        <v>209</v>
      </c>
      <c r="E57" s="48"/>
      <c r="F57" s="46"/>
      <c r="G57" s="90">
        <v>899.45</v>
      </c>
      <c r="H57" s="59"/>
      <c r="I57" s="40">
        <f t="shared" ca="1" si="0"/>
        <v>392211.01271571481</v>
      </c>
      <c r="J57" s="41"/>
      <c r="K57" s="57"/>
    </row>
    <row r="58" spans="1:11" s="58" customFormat="1" ht="12.75" x14ac:dyDescent="0.2">
      <c r="A58" s="56">
        <v>43173</v>
      </c>
      <c r="B58" s="45"/>
      <c r="C58" s="46" t="s">
        <v>430</v>
      </c>
      <c r="D58" s="47" t="s">
        <v>431</v>
      </c>
      <c r="E58" s="48"/>
      <c r="F58" s="46"/>
      <c r="G58" s="90">
        <v>15900</v>
      </c>
      <c r="H58" s="59"/>
      <c r="I58" s="40">
        <f t="shared" ca="1" si="0"/>
        <v>376311.01271571481</v>
      </c>
      <c r="J58" s="41"/>
      <c r="K58" s="57"/>
    </row>
    <row r="59" spans="1:11" s="58" customFormat="1" ht="12.75" x14ac:dyDescent="0.2">
      <c r="A59" s="56">
        <v>43174</v>
      </c>
      <c r="B59" s="45"/>
      <c r="C59" s="46" t="s">
        <v>432</v>
      </c>
      <c r="D59" s="47" t="s">
        <v>433</v>
      </c>
      <c r="E59" s="48"/>
      <c r="F59" s="46"/>
      <c r="G59" s="90">
        <v>90</v>
      </c>
      <c r="H59" s="49"/>
      <c r="I59" s="40">
        <f t="shared" ca="1" si="0"/>
        <v>376221.01271571481</v>
      </c>
      <c r="J59" s="41"/>
      <c r="K59" s="57"/>
    </row>
    <row r="60" spans="1:11" s="58" customFormat="1" ht="12.75" x14ac:dyDescent="0.2">
      <c r="A60" s="56">
        <v>43174</v>
      </c>
      <c r="B60" s="45"/>
      <c r="C60" s="46" t="s">
        <v>434</v>
      </c>
      <c r="D60" s="47" t="s">
        <v>435</v>
      </c>
      <c r="E60" s="48"/>
      <c r="F60" s="46"/>
      <c r="G60" s="90">
        <v>100</v>
      </c>
      <c r="H60" s="49"/>
      <c r="I60" s="40">
        <f t="shared" ca="1" si="0"/>
        <v>376121.01271571481</v>
      </c>
      <c r="J60" s="41"/>
      <c r="K60" s="57"/>
    </row>
    <row r="61" spans="1:11" s="58" customFormat="1" ht="12.75" x14ac:dyDescent="0.2">
      <c r="A61" s="56">
        <v>43174</v>
      </c>
      <c r="B61" s="45"/>
      <c r="C61" s="46" t="s">
        <v>436</v>
      </c>
      <c r="D61" s="47" t="s">
        <v>437</v>
      </c>
      <c r="E61" s="48"/>
      <c r="F61" s="46"/>
      <c r="G61" s="90">
        <v>2250</v>
      </c>
      <c r="H61" s="49"/>
      <c r="I61" s="40">
        <f t="shared" ca="1" si="0"/>
        <v>373871.01271571481</v>
      </c>
      <c r="J61" s="41"/>
      <c r="K61" s="57"/>
    </row>
    <row r="62" spans="1:11" s="58" customFormat="1" ht="12.75" x14ac:dyDescent="0.2">
      <c r="A62" s="56">
        <v>43174</v>
      </c>
      <c r="B62" s="45"/>
      <c r="C62" s="46" t="s">
        <v>438</v>
      </c>
      <c r="D62" s="47" t="s">
        <v>439</v>
      </c>
      <c r="E62" s="48"/>
      <c r="F62" s="46"/>
      <c r="G62" s="90">
        <v>1356.6</v>
      </c>
      <c r="H62" s="49"/>
      <c r="I62" s="40">
        <f t="shared" ca="1" si="0"/>
        <v>372514.41271571483</v>
      </c>
      <c r="J62" s="41"/>
      <c r="K62" s="57"/>
    </row>
    <row r="63" spans="1:11" s="58" customFormat="1" ht="12.75" x14ac:dyDescent="0.2">
      <c r="A63" s="56">
        <v>43174</v>
      </c>
      <c r="B63" s="45"/>
      <c r="C63" s="46" t="s">
        <v>440</v>
      </c>
      <c r="D63" s="47" t="s">
        <v>140</v>
      </c>
      <c r="E63" s="48"/>
      <c r="F63" s="46"/>
      <c r="G63" s="90">
        <v>44</v>
      </c>
      <c r="H63" s="49"/>
      <c r="I63" s="40">
        <f t="shared" ca="1" si="0"/>
        <v>372470.41271571483</v>
      </c>
      <c r="J63" s="41"/>
      <c r="K63" s="57"/>
    </row>
    <row r="64" spans="1:11" s="58" customFormat="1" ht="12.75" x14ac:dyDescent="0.2">
      <c r="A64" s="56">
        <v>43174</v>
      </c>
      <c r="B64" s="45"/>
      <c r="C64" s="46" t="s">
        <v>441</v>
      </c>
      <c r="D64" s="47" t="s">
        <v>143</v>
      </c>
      <c r="E64" s="48"/>
      <c r="F64" s="46"/>
      <c r="G64" s="90">
        <v>659.29</v>
      </c>
      <c r="H64" s="49"/>
      <c r="I64" s="40">
        <f t="shared" ca="1" si="0"/>
        <v>371811.12271571485</v>
      </c>
      <c r="J64" s="41"/>
      <c r="K64" s="57"/>
    </row>
    <row r="65" spans="1:11" s="58" customFormat="1" ht="24" x14ac:dyDescent="0.2">
      <c r="A65" s="56">
        <v>43174</v>
      </c>
      <c r="B65" s="45"/>
      <c r="C65" s="46" t="s">
        <v>442</v>
      </c>
      <c r="D65" s="47" t="s">
        <v>304</v>
      </c>
      <c r="E65" s="48"/>
      <c r="F65" s="46"/>
      <c r="G65" s="90">
        <v>2960</v>
      </c>
      <c r="H65" s="49"/>
      <c r="I65" s="40">
        <f t="shared" ca="1" si="0"/>
        <v>368851.12271571485</v>
      </c>
      <c r="J65" s="41"/>
      <c r="K65" s="57"/>
    </row>
    <row r="66" spans="1:11" s="58" customFormat="1" ht="12.75" x14ac:dyDescent="0.2">
      <c r="A66" s="56">
        <v>43174</v>
      </c>
      <c r="B66" s="45"/>
      <c r="C66" s="46" t="s">
        <v>443</v>
      </c>
      <c r="D66" s="47" t="s">
        <v>144</v>
      </c>
      <c r="E66" s="48"/>
      <c r="F66" s="46"/>
      <c r="G66" s="90">
        <v>1798.47</v>
      </c>
      <c r="H66" s="49"/>
      <c r="I66" s="40">
        <f t="shared" ca="1" si="0"/>
        <v>367052.65271571488</v>
      </c>
      <c r="J66" s="41"/>
      <c r="K66" s="57"/>
    </row>
    <row r="67" spans="1:11" s="58" customFormat="1" ht="12.75" x14ac:dyDescent="0.2">
      <c r="A67" s="56">
        <v>43174</v>
      </c>
      <c r="B67" s="45"/>
      <c r="C67" s="46" t="s">
        <v>444</v>
      </c>
      <c r="D67" s="47" t="s">
        <v>445</v>
      </c>
      <c r="E67" s="48"/>
      <c r="F67" s="46"/>
      <c r="G67" s="90">
        <v>3000</v>
      </c>
      <c r="H67" s="49"/>
      <c r="I67" s="40">
        <f t="shared" ca="1" si="0"/>
        <v>364052.65271571488</v>
      </c>
      <c r="J67" s="41"/>
      <c r="K67" s="57"/>
    </row>
    <row r="68" spans="1:11" s="58" customFormat="1" ht="12.75" x14ac:dyDescent="0.2">
      <c r="A68" s="56">
        <v>43174</v>
      </c>
      <c r="B68" s="45"/>
      <c r="C68" s="46" t="s">
        <v>446</v>
      </c>
      <c r="D68" s="47" t="s">
        <v>447</v>
      </c>
      <c r="E68" s="48"/>
      <c r="F68" s="46"/>
      <c r="G68" s="90">
        <v>2000</v>
      </c>
      <c r="H68" s="49"/>
      <c r="I68" s="40">
        <f t="shared" ca="1" si="0"/>
        <v>362052.65271571488</v>
      </c>
      <c r="J68" s="41"/>
      <c r="K68" s="57"/>
    </row>
    <row r="69" spans="1:11" s="58" customFormat="1" ht="12.75" x14ac:dyDescent="0.2">
      <c r="A69" s="56">
        <v>43174</v>
      </c>
      <c r="B69" s="45"/>
      <c r="C69" s="46" t="s">
        <v>448</v>
      </c>
      <c r="D69" s="47" t="s">
        <v>145</v>
      </c>
      <c r="E69" s="48"/>
      <c r="F69" s="46"/>
      <c r="G69" s="90">
        <v>59.5</v>
      </c>
      <c r="H69" s="49"/>
      <c r="I69" s="40">
        <f t="shared" ca="1" si="0"/>
        <v>361993.15271571488</v>
      </c>
      <c r="J69" s="41"/>
      <c r="K69" s="57"/>
    </row>
    <row r="70" spans="1:11" s="58" customFormat="1" ht="12.75" x14ac:dyDescent="0.2">
      <c r="A70" s="56">
        <v>43174</v>
      </c>
      <c r="B70" s="45"/>
      <c r="C70" s="46" t="s">
        <v>449</v>
      </c>
      <c r="D70" s="47" t="s">
        <v>146</v>
      </c>
      <c r="E70" s="48"/>
      <c r="F70" s="46"/>
      <c r="G70" s="90">
        <v>270</v>
      </c>
      <c r="H70" s="49"/>
      <c r="I70" s="40">
        <f t="shared" ca="1" si="0"/>
        <v>361723.15271571488</v>
      </c>
      <c r="J70" s="41"/>
      <c r="K70" s="57"/>
    </row>
    <row r="71" spans="1:11" s="58" customFormat="1" ht="12.75" x14ac:dyDescent="0.2">
      <c r="A71" s="56">
        <v>43174</v>
      </c>
      <c r="B71" s="45"/>
      <c r="C71" s="46" t="s">
        <v>450</v>
      </c>
      <c r="D71" s="47" t="s">
        <v>40</v>
      </c>
      <c r="E71" s="48"/>
      <c r="F71" s="46"/>
      <c r="G71" s="90">
        <v>60.2</v>
      </c>
      <c r="H71" s="49"/>
      <c r="I71" s="40">
        <f t="shared" ca="1" si="0"/>
        <v>361662.95271571487</v>
      </c>
      <c r="J71" s="41"/>
      <c r="K71" s="57"/>
    </row>
    <row r="72" spans="1:11" s="58" customFormat="1" ht="12.75" x14ac:dyDescent="0.2">
      <c r="A72" s="56">
        <v>43174</v>
      </c>
      <c r="B72" s="45"/>
      <c r="C72" s="46" t="s">
        <v>451</v>
      </c>
      <c r="D72" s="47" t="s">
        <v>452</v>
      </c>
      <c r="E72" s="48"/>
      <c r="F72" s="46"/>
      <c r="G72" s="90">
        <v>200</v>
      </c>
      <c r="H72" s="49"/>
      <c r="I72" s="40">
        <f t="shared" ca="1" si="0"/>
        <v>361462.95271571487</v>
      </c>
      <c r="J72" s="41"/>
      <c r="K72" s="57"/>
    </row>
    <row r="73" spans="1:11" s="58" customFormat="1" ht="12.75" x14ac:dyDescent="0.2">
      <c r="A73" s="56">
        <v>43174</v>
      </c>
      <c r="B73" s="45"/>
      <c r="C73" s="46" t="s">
        <v>453</v>
      </c>
      <c r="D73" s="47" t="s">
        <v>454</v>
      </c>
      <c r="E73" s="48"/>
      <c r="F73" s="46"/>
      <c r="G73" s="90">
        <v>1014.57</v>
      </c>
      <c r="H73" s="49"/>
      <c r="I73" s="40">
        <f t="shared" ca="1" si="0"/>
        <v>360448.38271571486</v>
      </c>
      <c r="J73" s="41"/>
      <c r="K73" s="57"/>
    </row>
    <row r="74" spans="1:11" s="58" customFormat="1" ht="12.75" x14ac:dyDescent="0.2">
      <c r="A74" s="56">
        <v>43174</v>
      </c>
      <c r="B74" s="45"/>
      <c r="C74" s="46" t="s">
        <v>455</v>
      </c>
      <c r="D74" s="47" t="s">
        <v>456</v>
      </c>
      <c r="E74" s="48"/>
      <c r="F74" s="46"/>
      <c r="G74" s="90">
        <v>572.4</v>
      </c>
      <c r="H74" s="49"/>
      <c r="I74" s="40">
        <f t="shared" ca="1" si="0"/>
        <v>359875.98271571484</v>
      </c>
      <c r="J74" s="41"/>
      <c r="K74" s="57"/>
    </row>
    <row r="75" spans="1:11" s="58" customFormat="1" ht="12.75" x14ac:dyDescent="0.2">
      <c r="A75" s="56">
        <v>43174</v>
      </c>
      <c r="B75" s="45"/>
      <c r="C75" s="46" t="s">
        <v>457</v>
      </c>
      <c r="D75" s="47" t="s">
        <v>458</v>
      </c>
      <c r="E75" s="48"/>
      <c r="F75" s="46"/>
      <c r="G75" s="90">
        <v>180</v>
      </c>
      <c r="H75" s="49"/>
      <c r="I75" s="40">
        <f t="shared" ca="1" si="0"/>
        <v>359695.98271571484</v>
      </c>
      <c r="J75" s="41"/>
      <c r="K75" s="57"/>
    </row>
    <row r="76" spans="1:11" s="58" customFormat="1" ht="12.75" x14ac:dyDescent="0.2">
      <c r="A76" s="56">
        <v>43174</v>
      </c>
      <c r="B76" s="45"/>
      <c r="C76" s="46" t="s">
        <v>459</v>
      </c>
      <c r="D76" s="47" t="s">
        <v>56</v>
      </c>
      <c r="E76" s="48"/>
      <c r="F76" s="46"/>
      <c r="G76" s="90">
        <v>3710</v>
      </c>
      <c r="H76" s="49"/>
      <c r="I76" s="40">
        <f t="shared" ca="1" si="0"/>
        <v>355985.98271571484</v>
      </c>
      <c r="J76" s="41"/>
      <c r="K76" s="57"/>
    </row>
    <row r="77" spans="1:11" s="58" customFormat="1" ht="12.75" x14ac:dyDescent="0.2">
      <c r="A77" s="56">
        <v>43174</v>
      </c>
      <c r="B77" s="61"/>
      <c r="C77" s="62" t="s">
        <v>460</v>
      </c>
      <c r="D77" s="63" t="s">
        <v>148</v>
      </c>
      <c r="E77" s="64"/>
      <c r="F77" s="62"/>
      <c r="G77" s="103">
        <v>5300</v>
      </c>
      <c r="H77" s="66"/>
      <c r="I77" s="40">
        <f t="shared" ca="1" si="0"/>
        <v>350685.98271571484</v>
      </c>
      <c r="J77" s="67"/>
      <c r="K77" s="57"/>
    </row>
    <row r="78" spans="1:11" s="58" customFormat="1" ht="12.75" x14ac:dyDescent="0.2">
      <c r="A78" s="56">
        <v>43174</v>
      </c>
      <c r="B78" s="45"/>
      <c r="C78" s="46" t="s">
        <v>461</v>
      </c>
      <c r="D78" s="47" t="s">
        <v>373</v>
      </c>
      <c r="E78" s="48"/>
      <c r="F78" s="46"/>
      <c r="G78" s="90">
        <v>200</v>
      </c>
      <c r="H78" s="49"/>
      <c r="I78" s="40">
        <f t="shared" ca="1" si="0"/>
        <v>350485.98271571484</v>
      </c>
      <c r="J78" s="41"/>
      <c r="K78" s="57"/>
    </row>
    <row r="79" spans="1:11" s="58" customFormat="1" ht="12.75" x14ac:dyDescent="0.2">
      <c r="A79" s="56">
        <v>43174</v>
      </c>
      <c r="B79" s="45"/>
      <c r="C79" s="46" t="s">
        <v>462</v>
      </c>
      <c r="D79" s="47" t="s">
        <v>64</v>
      </c>
      <c r="E79" s="48"/>
      <c r="F79" s="46"/>
      <c r="G79" s="90">
        <v>807.72</v>
      </c>
      <c r="H79" s="49"/>
      <c r="I79" s="40">
        <f t="shared" ca="1" si="0"/>
        <v>349678.26271571487</v>
      </c>
      <c r="J79" s="41"/>
      <c r="K79" s="57"/>
    </row>
    <row r="80" spans="1:11" s="58" customFormat="1" ht="12.75" x14ac:dyDescent="0.2">
      <c r="A80" s="56">
        <v>43174</v>
      </c>
      <c r="B80" s="94"/>
      <c r="C80" s="95" t="s">
        <v>463</v>
      </c>
      <c r="D80" s="96" t="s">
        <v>63</v>
      </c>
      <c r="E80" s="97"/>
      <c r="F80" s="95"/>
      <c r="G80" s="113">
        <v>1908</v>
      </c>
      <c r="H80" s="101"/>
      <c r="I80" s="40">
        <f t="shared" ca="1" si="0"/>
        <v>347770.26271571487</v>
      </c>
      <c r="J80" s="99"/>
      <c r="K80" s="57"/>
    </row>
    <row r="81" spans="1:11" s="58" customFormat="1" ht="12.75" x14ac:dyDescent="0.2">
      <c r="A81" s="56">
        <v>43174</v>
      </c>
      <c r="B81" s="45"/>
      <c r="C81" s="46" t="s">
        <v>464</v>
      </c>
      <c r="D81" s="47" t="s">
        <v>189</v>
      </c>
      <c r="E81" s="48"/>
      <c r="F81" s="46"/>
      <c r="G81" s="90">
        <v>65.650000000000006</v>
      </c>
      <c r="H81" s="49"/>
      <c r="I81" s="40">
        <f t="shared" ca="1" si="0"/>
        <v>347704.61271571484</v>
      </c>
      <c r="J81" s="41"/>
      <c r="K81" s="57"/>
    </row>
    <row r="82" spans="1:11" s="58" customFormat="1" ht="12.75" x14ac:dyDescent="0.2">
      <c r="A82" s="56">
        <v>43174</v>
      </c>
      <c r="B82" s="94"/>
      <c r="C82" s="95" t="s">
        <v>465</v>
      </c>
      <c r="D82" s="96" t="s">
        <v>69</v>
      </c>
      <c r="E82" s="97"/>
      <c r="F82" s="95"/>
      <c r="G82" s="113">
        <v>540</v>
      </c>
      <c r="H82" s="59"/>
      <c r="I82" s="40">
        <f t="shared" ca="1" si="0"/>
        <v>347164.61271571484</v>
      </c>
      <c r="J82" s="99"/>
      <c r="K82" s="57"/>
    </row>
    <row r="83" spans="1:11" s="58" customFormat="1" ht="12.75" x14ac:dyDescent="0.2">
      <c r="A83" s="56">
        <v>43174</v>
      </c>
      <c r="B83" s="45"/>
      <c r="C83" s="46" t="s">
        <v>466</v>
      </c>
      <c r="D83" s="47" t="s">
        <v>68</v>
      </c>
      <c r="E83" s="48"/>
      <c r="F83" s="46"/>
      <c r="G83" s="90">
        <v>1260.9000000000001</v>
      </c>
      <c r="H83" s="49"/>
      <c r="I83" s="40">
        <f t="shared" ca="1" si="0"/>
        <v>345903.71271571482</v>
      </c>
      <c r="J83" s="41"/>
      <c r="K83" s="57"/>
    </row>
    <row r="84" spans="1:11" s="58" customFormat="1" ht="12.75" x14ac:dyDescent="0.2">
      <c r="A84" s="56">
        <v>43174</v>
      </c>
      <c r="B84" s="45"/>
      <c r="C84" s="46" t="s">
        <v>467</v>
      </c>
      <c r="D84" s="47" t="s">
        <v>151</v>
      </c>
      <c r="E84" s="48"/>
      <c r="F84" s="46"/>
      <c r="G84" s="90">
        <v>7306</v>
      </c>
      <c r="H84" s="49"/>
      <c r="I84" s="40">
        <f t="shared" ca="1" si="0"/>
        <v>338597.71271571482</v>
      </c>
      <c r="J84" s="41"/>
      <c r="K84" s="57"/>
    </row>
    <row r="85" spans="1:11" s="58" customFormat="1" ht="12.75" x14ac:dyDescent="0.2">
      <c r="A85" s="56">
        <v>43174</v>
      </c>
      <c r="B85" s="45"/>
      <c r="C85" s="46" t="s">
        <v>468</v>
      </c>
      <c r="D85" s="47" t="s">
        <v>201</v>
      </c>
      <c r="E85" s="48"/>
      <c r="F85" s="46"/>
      <c r="G85" s="90">
        <v>788.64</v>
      </c>
      <c r="H85" s="49"/>
      <c r="I85" s="40">
        <f t="shared" ca="1" si="0"/>
        <v>337809.07271571481</v>
      </c>
      <c r="J85" s="41"/>
      <c r="K85" s="57"/>
    </row>
    <row r="86" spans="1:11" s="58" customFormat="1" ht="12.75" x14ac:dyDescent="0.2">
      <c r="A86" s="56">
        <v>43174</v>
      </c>
      <c r="B86" s="45"/>
      <c r="C86" s="46" t="s">
        <v>469</v>
      </c>
      <c r="D86" s="47" t="s">
        <v>202</v>
      </c>
      <c r="E86" s="48"/>
      <c r="F86" s="46"/>
      <c r="G86" s="90">
        <v>161.61000000000001</v>
      </c>
      <c r="H86" s="49"/>
      <c r="I86" s="40">
        <f t="shared" ca="1" si="0"/>
        <v>337647.46271571482</v>
      </c>
      <c r="J86" s="41"/>
      <c r="K86" s="57"/>
    </row>
    <row r="87" spans="1:11" s="58" customFormat="1" ht="12.75" x14ac:dyDescent="0.2">
      <c r="A87" s="56">
        <v>43174</v>
      </c>
      <c r="B87" s="45"/>
      <c r="C87" s="46" t="s">
        <v>470</v>
      </c>
      <c r="D87" s="47" t="s">
        <v>203</v>
      </c>
      <c r="E87" s="48"/>
      <c r="F87" s="46"/>
      <c r="G87" s="90">
        <v>424</v>
      </c>
      <c r="H87" s="49"/>
      <c r="I87" s="40">
        <f t="shared" ca="1" si="0"/>
        <v>337223.46271571482</v>
      </c>
      <c r="J87" s="41"/>
      <c r="K87" s="57"/>
    </row>
    <row r="88" spans="1:11" s="58" customFormat="1" ht="16.5" customHeight="1" x14ac:dyDescent="0.2">
      <c r="A88" s="56">
        <v>43174</v>
      </c>
      <c r="B88" s="45"/>
      <c r="C88" s="46" t="s">
        <v>471</v>
      </c>
      <c r="D88" s="47" t="s">
        <v>152</v>
      </c>
      <c r="E88" s="48"/>
      <c r="F88" s="46"/>
      <c r="G88" s="90">
        <v>63.6</v>
      </c>
      <c r="H88" s="49"/>
      <c r="I88" s="40">
        <f t="shared" ca="1" si="0"/>
        <v>337159.86271571484</v>
      </c>
      <c r="J88" s="41"/>
      <c r="K88" s="57"/>
    </row>
    <row r="89" spans="1:11" s="58" customFormat="1" ht="12.75" x14ac:dyDescent="0.2">
      <c r="A89" s="56">
        <v>43174</v>
      </c>
      <c r="B89" s="45"/>
      <c r="C89" s="46" t="s">
        <v>472</v>
      </c>
      <c r="D89" s="47" t="s">
        <v>473</v>
      </c>
      <c r="E89" s="48"/>
      <c r="F89" s="46"/>
      <c r="G89" s="90">
        <v>1998.38</v>
      </c>
      <c r="H89" s="49"/>
      <c r="I89" s="40">
        <f t="shared" ca="1" si="0"/>
        <v>335161.48271571484</v>
      </c>
      <c r="J89" s="41"/>
      <c r="K89" s="57"/>
    </row>
    <row r="90" spans="1:11" s="58" customFormat="1" ht="12.75" x14ac:dyDescent="0.2">
      <c r="A90" s="56">
        <v>43175</v>
      </c>
      <c r="B90" s="142"/>
      <c r="C90" s="46" t="s">
        <v>660</v>
      </c>
      <c r="D90" s="144" t="s">
        <v>644</v>
      </c>
      <c r="E90" s="145"/>
      <c r="F90" s="143"/>
      <c r="G90" s="146"/>
      <c r="H90" s="148">
        <v>164.76</v>
      </c>
      <c r="I90" s="40">
        <f t="shared" ca="1" si="0"/>
        <v>335326.24271571485</v>
      </c>
      <c r="J90" s="147"/>
      <c r="K90" s="57"/>
    </row>
    <row r="91" spans="1:11" s="58" customFormat="1" ht="12.75" x14ac:dyDescent="0.2">
      <c r="A91" s="56">
        <v>43175</v>
      </c>
      <c r="B91" s="142"/>
      <c r="C91" s="46" t="s">
        <v>661</v>
      </c>
      <c r="D91" s="144" t="s">
        <v>644</v>
      </c>
      <c r="E91" s="145"/>
      <c r="F91" s="143"/>
      <c r="G91" s="146"/>
      <c r="H91" s="148">
        <v>49.4</v>
      </c>
      <c r="I91" s="40">
        <f t="shared" ref="I91" ca="1" si="1">IF(AND(ISBLANK(G91),ISBLANK(H91))," - ",OFFSET(I91,-1,0,1,1)+H91-G91)</f>
        <v>335375.64271571487</v>
      </c>
      <c r="J91" s="147"/>
      <c r="K91" s="57"/>
    </row>
    <row r="92" spans="1:11" s="58" customFormat="1" ht="12.75" x14ac:dyDescent="0.2">
      <c r="A92" s="56">
        <v>43176</v>
      </c>
      <c r="B92" s="94"/>
      <c r="C92" s="95" t="s">
        <v>474</v>
      </c>
      <c r="D92" s="96" t="s">
        <v>73</v>
      </c>
      <c r="E92" s="97"/>
      <c r="F92" s="95"/>
      <c r="G92" s="113">
        <v>48904.160000000003</v>
      </c>
      <c r="H92" s="101"/>
      <c r="I92" s="40">
        <f t="shared" ref="I92:I159" ca="1" si="2">IF(AND(ISBLANK(G92),ISBLANK(H92))," - ",OFFSET(I92,-1,0,1,1)+H92-G92)</f>
        <v>286471.48271571484</v>
      </c>
      <c r="J92" s="99"/>
      <c r="K92" s="57"/>
    </row>
    <row r="93" spans="1:11" s="58" customFormat="1" ht="12.75" x14ac:dyDescent="0.2">
      <c r="A93" s="61">
        <v>43179</v>
      </c>
      <c r="B93" s="61"/>
      <c r="C93" s="141" t="s">
        <v>126</v>
      </c>
      <c r="D93" s="64" t="s">
        <v>485</v>
      </c>
      <c r="E93" s="62"/>
      <c r="F93" s="62"/>
      <c r="G93" s="150">
        <v>30657.8</v>
      </c>
      <c r="H93" s="66"/>
      <c r="I93" s="40">
        <f t="shared" ca="1" si="2"/>
        <v>255813.68271571485</v>
      </c>
      <c r="J93" s="67"/>
      <c r="K93" s="57"/>
    </row>
    <row r="94" spans="1:11" s="58" customFormat="1" ht="12.75" x14ac:dyDescent="0.2">
      <c r="A94" s="45">
        <v>43179</v>
      </c>
      <c r="B94" s="45"/>
      <c r="C94" s="141" t="s">
        <v>126</v>
      </c>
      <c r="D94" s="48" t="s">
        <v>486</v>
      </c>
      <c r="E94" s="46"/>
      <c r="F94" s="46"/>
      <c r="G94" s="149">
        <v>43298.58</v>
      </c>
      <c r="H94" s="49"/>
      <c r="I94" s="40">
        <f t="shared" ca="1" si="2"/>
        <v>212515.10271571483</v>
      </c>
      <c r="J94" s="41"/>
      <c r="K94" s="57"/>
    </row>
    <row r="95" spans="1:11" s="58" customFormat="1" ht="12.75" x14ac:dyDescent="0.2">
      <c r="A95" s="56">
        <v>43180</v>
      </c>
      <c r="B95" s="142"/>
      <c r="C95" s="46" t="s">
        <v>662</v>
      </c>
      <c r="D95" s="144" t="s">
        <v>645</v>
      </c>
      <c r="E95" s="143"/>
      <c r="F95" s="143"/>
      <c r="G95" s="151"/>
      <c r="H95" s="148">
        <v>2000</v>
      </c>
      <c r="I95" s="40">
        <f t="shared" ca="1" si="2"/>
        <v>214515.10271571483</v>
      </c>
      <c r="J95" s="147"/>
      <c r="K95" s="57"/>
    </row>
    <row r="96" spans="1:11" s="58" customFormat="1" ht="12.75" x14ac:dyDescent="0.2">
      <c r="A96" s="56">
        <v>43180</v>
      </c>
      <c r="B96" s="94"/>
      <c r="C96" s="95" t="s">
        <v>475</v>
      </c>
      <c r="D96" s="96" t="s">
        <v>476</v>
      </c>
      <c r="E96" s="97"/>
      <c r="F96" s="95"/>
      <c r="G96" s="113">
        <v>40468.68</v>
      </c>
      <c r="H96" s="101"/>
      <c r="I96" s="40">
        <f t="shared" ca="1" si="2"/>
        <v>174046.42271571484</v>
      </c>
      <c r="J96" s="99"/>
      <c r="K96" s="57"/>
    </row>
    <row r="97" spans="1:11" s="58" customFormat="1" ht="12.75" x14ac:dyDescent="0.2">
      <c r="A97" s="56">
        <v>43180</v>
      </c>
      <c r="B97" s="94"/>
      <c r="C97" s="95" t="s">
        <v>477</v>
      </c>
      <c r="D97" s="96" t="s">
        <v>142</v>
      </c>
      <c r="E97" s="97"/>
      <c r="F97" s="95"/>
      <c r="G97" s="113">
        <v>16684.68</v>
      </c>
      <c r="H97" s="101"/>
      <c r="I97" s="40">
        <f t="shared" ca="1" si="2"/>
        <v>157361.74271571485</v>
      </c>
      <c r="J97" s="99"/>
      <c r="K97" s="57"/>
    </row>
    <row r="98" spans="1:11" s="58" customFormat="1" ht="24" x14ac:dyDescent="0.2">
      <c r="A98" s="56">
        <v>43180</v>
      </c>
      <c r="B98" s="45"/>
      <c r="C98" s="46" t="s">
        <v>478</v>
      </c>
      <c r="D98" s="47" t="s">
        <v>304</v>
      </c>
      <c r="E98" s="48"/>
      <c r="F98" s="46"/>
      <c r="G98" s="90">
        <v>16615</v>
      </c>
      <c r="H98" s="49"/>
      <c r="I98" s="40">
        <f t="shared" ca="1" si="2"/>
        <v>140746.74271571485</v>
      </c>
      <c r="J98" s="41"/>
      <c r="K98" s="57"/>
    </row>
    <row r="99" spans="1:11" s="58" customFormat="1" ht="12.75" x14ac:dyDescent="0.2">
      <c r="A99" s="56">
        <v>43180</v>
      </c>
      <c r="B99" s="45"/>
      <c r="C99" s="46" t="s">
        <v>479</v>
      </c>
      <c r="D99" s="47" t="s">
        <v>271</v>
      </c>
      <c r="E99" s="48"/>
      <c r="F99" s="46"/>
      <c r="G99" s="90">
        <v>21193.35</v>
      </c>
      <c r="H99" s="49"/>
      <c r="I99" s="40">
        <f t="shared" ca="1" si="2"/>
        <v>119553.39271571484</v>
      </c>
      <c r="J99" s="41"/>
      <c r="K99" s="57"/>
    </row>
    <row r="100" spans="1:11" s="58" customFormat="1" ht="12.75" x14ac:dyDescent="0.2">
      <c r="A100" s="56">
        <v>43180</v>
      </c>
      <c r="B100" s="45"/>
      <c r="C100" s="46" t="s">
        <v>480</v>
      </c>
      <c r="D100" s="47" t="s">
        <v>50</v>
      </c>
      <c r="E100" s="48"/>
      <c r="F100" s="46"/>
      <c r="G100" s="90">
        <v>17310.2</v>
      </c>
      <c r="H100" s="49"/>
      <c r="I100" s="40">
        <f t="shared" ca="1" si="2"/>
        <v>102243.19271571485</v>
      </c>
      <c r="J100" s="41"/>
      <c r="K100" s="57"/>
    </row>
    <row r="101" spans="1:11" s="58" customFormat="1" ht="12.75" x14ac:dyDescent="0.2">
      <c r="A101" s="56">
        <v>43180</v>
      </c>
      <c r="B101" s="45"/>
      <c r="C101" s="46" t="s">
        <v>481</v>
      </c>
      <c r="D101" s="47" t="s">
        <v>51</v>
      </c>
      <c r="E101" s="48"/>
      <c r="F101" s="46"/>
      <c r="G101" s="90">
        <v>15937.63</v>
      </c>
      <c r="H101" s="49"/>
      <c r="I101" s="40">
        <f t="shared" ca="1" si="2"/>
        <v>86305.562715714841</v>
      </c>
      <c r="J101" s="41"/>
      <c r="K101" s="57"/>
    </row>
    <row r="102" spans="1:11" s="58" customFormat="1" ht="12.75" x14ac:dyDescent="0.2">
      <c r="A102" s="56">
        <v>43180</v>
      </c>
      <c r="B102" s="45"/>
      <c r="C102" s="46" t="s">
        <v>482</v>
      </c>
      <c r="D102" s="47" t="s">
        <v>77</v>
      </c>
      <c r="E102" s="48"/>
      <c r="F102" s="46"/>
      <c r="G102" s="90">
        <v>38160</v>
      </c>
      <c r="H102" s="49"/>
      <c r="I102" s="40">
        <f t="shared" ca="1" si="2"/>
        <v>48145.562715714841</v>
      </c>
      <c r="J102" s="41" t="s">
        <v>647</v>
      </c>
      <c r="K102" s="57"/>
    </row>
    <row r="103" spans="1:11" s="58" customFormat="1" ht="12.75" x14ac:dyDescent="0.2">
      <c r="A103" s="56">
        <v>43180</v>
      </c>
      <c r="B103" s="45"/>
      <c r="C103" s="46" t="s">
        <v>483</v>
      </c>
      <c r="D103" s="47" t="s">
        <v>79</v>
      </c>
      <c r="E103" s="48"/>
      <c r="F103" s="46"/>
      <c r="G103" s="90">
        <v>200000</v>
      </c>
      <c r="H103" s="49"/>
      <c r="I103" s="40">
        <f t="shared" ca="1" si="2"/>
        <v>-151854.43728428514</v>
      </c>
      <c r="J103" s="41" t="s">
        <v>647</v>
      </c>
      <c r="K103" s="57"/>
    </row>
    <row r="104" spans="1:11" s="58" customFormat="1" ht="12.75" x14ac:dyDescent="0.2">
      <c r="A104" s="56">
        <v>43180</v>
      </c>
      <c r="B104" s="45"/>
      <c r="C104" s="46">
        <v>688172</v>
      </c>
      <c r="D104" s="47" t="s">
        <v>484</v>
      </c>
      <c r="E104" s="48"/>
      <c r="F104" s="46"/>
      <c r="G104" s="90">
        <v>4233</v>
      </c>
      <c r="H104" s="49"/>
      <c r="I104" s="40">
        <f t="shared" ca="1" si="2"/>
        <v>-156087.43728428514</v>
      </c>
      <c r="J104" s="41" t="s">
        <v>647</v>
      </c>
      <c r="K104" s="57"/>
    </row>
    <row r="105" spans="1:11" s="58" customFormat="1" ht="12.75" x14ac:dyDescent="0.2">
      <c r="A105" s="56">
        <v>43182</v>
      </c>
      <c r="B105" s="142"/>
      <c r="C105" s="46" t="s">
        <v>120</v>
      </c>
      <c r="D105" s="47" t="s">
        <v>807</v>
      </c>
      <c r="E105" s="48"/>
      <c r="F105" s="143"/>
      <c r="G105" s="146"/>
      <c r="H105" s="148">
        <v>2000</v>
      </c>
      <c r="I105" s="40">
        <f t="shared" ca="1" si="2"/>
        <v>-154087.43728428514</v>
      </c>
      <c r="J105" s="147"/>
      <c r="K105" s="57"/>
    </row>
    <row r="106" spans="1:11" s="58" customFormat="1" ht="12.75" x14ac:dyDescent="0.2">
      <c r="A106" s="56">
        <v>43185</v>
      </c>
      <c r="B106" s="142"/>
      <c r="C106" s="46" t="s">
        <v>663</v>
      </c>
      <c r="D106" s="47" t="s">
        <v>403</v>
      </c>
      <c r="E106" s="48"/>
      <c r="F106" s="143"/>
      <c r="G106" s="146"/>
      <c r="H106" s="148">
        <v>600.08000000000004</v>
      </c>
      <c r="I106" s="40">
        <f t="shared" ca="1" si="2"/>
        <v>-153487.35728428516</v>
      </c>
      <c r="J106" s="147"/>
      <c r="K106" s="57"/>
    </row>
    <row r="107" spans="1:11" s="58" customFormat="1" ht="12.75" x14ac:dyDescent="0.2">
      <c r="A107" s="56">
        <v>43186</v>
      </c>
      <c r="B107" s="45"/>
      <c r="C107" s="46" t="s">
        <v>37</v>
      </c>
      <c r="D107" s="47" t="s">
        <v>26</v>
      </c>
      <c r="E107" s="48"/>
      <c r="F107" s="46"/>
      <c r="G107" s="59"/>
      <c r="H107" s="93">
        <v>600000</v>
      </c>
      <c r="I107" s="40">
        <f t="shared" ca="1" si="2"/>
        <v>446512.64271571487</v>
      </c>
      <c r="J107" s="41"/>
      <c r="K107" s="57"/>
    </row>
    <row r="108" spans="1:11" s="58" customFormat="1" ht="12.75" x14ac:dyDescent="0.2">
      <c r="A108" s="56">
        <v>43187</v>
      </c>
      <c r="B108" s="142"/>
      <c r="C108" s="46" t="s">
        <v>664</v>
      </c>
      <c r="D108" s="144" t="s">
        <v>646</v>
      </c>
      <c r="E108" s="145"/>
      <c r="F108" s="143"/>
      <c r="G108" s="146"/>
      <c r="H108" s="148">
        <v>3000</v>
      </c>
      <c r="I108" s="40">
        <f t="shared" ca="1" si="2"/>
        <v>449512.64271571487</v>
      </c>
      <c r="J108" s="147"/>
      <c r="K108" s="57"/>
    </row>
    <row r="109" spans="1:11" s="58" customFormat="1" ht="12.75" x14ac:dyDescent="0.2">
      <c r="A109" s="56">
        <v>43189</v>
      </c>
      <c r="B109" s="45"/>
      <c r="C109" s="46" t="s">
        <v>126</v>
      </c>
      <c r="D109" s="47" t="s">
        <v>487</v>
      </c>
      <c r="E109" s="48"/>
      <c r="F109" s="46"/>
      <c r="G109" s="90">
        <v>175362.96</v>
      </c>
      <c r="H109" s="49"/>
      <c r="I109" s="40">
        <f t="shared" ca="1" si="2"/>
        <v>274149.68271571491</v>
      </c>
      <c r="J109" s="41"/>
      <c r="K109" s="57"/>
    </row>
    <row r="110" spans="1:11" s="58" customFormat="1" ht="12.75" x14ac:dyDescent="0.2">
      <c r="A110" s="56">
        <v>43190</v>
      </c>
      <c r="B110" s="45"/>
      <c r="C110" s="46" t="s">
        <v>157</v>
      </c>
      <c r="D110" s="47" t="s">
        <v>135</v>
      </c>
      <c r="E110" s="48"/>
      <c r="F110" s="46"/>
      <c r="G110" s="90">
        <v>81802.77</v>
      </c>
      <c r="H110" s="49"/>
      <c r="I110" s="40">
        <f t="shared" ca="1" si="2"/>
        <v>192346.91271571489</v>
      </c>
      <c r="J110" s="41"/>
      <c r="K110" s="57"/>
    </row>
    <row r="111" spans="1:11" s="58" customFormat="1" ht="12.75" x14ac:dyDescent="0.2">
      <c r="A111" s="56">
        <v>43190</v>
      </c>
      <c r="B111" s="45"/>
      <c r="C111" s="46" t="s">
        <v>488</v>
      </c>
      <c r="D111" s="47" t="s">
        <v>136</v>
      </c>
      <c r="E111" s="68"/>
      <c r="F111" s="46"/>
      <c r="G111" s="90">
        <v>21590</v>
      </c>
      <c r="H111" s="49"/>
      <c r="I111" s="40">
        <f t="shared" ca="1" si="2"/>
        <v>170756.91271571489</v>
      </c>
      <c r="J111" s="41" t="s">
        <v>647</v>
      </c>
      <c r="K111" s="57"/>
    </row>
    <row r="112" spans="1:11" s="58" customFormat="1" ht="12.75" x14ac:dyDescent="0.2">
      <c r="A112" s="56">
        <v>43190</v>
      </c>
      <c r="B112" s="45"/>
      <c r="C112" s="46" t="s">
        <v>489</v>
      </c>
      <c r="D112" s="47" t="s">
        <v>137</v>
      </c>
      <c r="E112" s="68"/>
      <c r="F112" s="46"/>
      <c r="G112" s="90">
        <v>1491.6</v>
      </c>
      <c r="H112" s="49"/>
      <c r="I112" s="40">
        <f t="shared" ca="1" si="2"/>
        <v>169265.31271571488</v>
      </c>
      <c r="J112" s="41" t="s">
        <v>647</v>
      </c>
      <c r="K112" s="57"/>
    </row>
    <row r="113" spans="1:11" s="58" customFormat="1" ht="12.75" x14ac:dyDescent="0.2">
      <c r="A113" s="56">
        <v>43190</v>
      </c>
      <c r="B113" s="45"/>
      <c r="C113" s="46" t="s">
        <v>490</v>
      </c>
      <c r="D113" s="47" t="s">
        <v>137</v>
      </c>
      <c r="E113" s="68"/>
      <c r="F113" s="46"/>
      <c r="G113" s="90">
        <v>254.8</v>
      </c>
      <c r="H113" s="49"/>
      <c r="I113" s="40">
        <f t="shared" ca="1" si="2"/>
        <v>169010.5127157149</v>
      </c>
      <c r="J113" s="41" t="s">
        <v>647</v>
      </c>
      <c r="K113" s="57"/>
    </row>
    <row r="114" spans="1:11" s="58" customFormat="1" ht="12.75" x14ac:dyDescent="0.2">
      <c r="A114" s="56">
        <v>43190</v>
      </c>
      <c r="B114" s="45"/>
      <c r="C114" s="46" t="s">
        <v>491</v>
      </c>
      <c r="D114" s="47" t="s">
        <v>32</v>
      </c>
      <c r="E114" s="68"/>
      <c r="F114" s="46"/>
      <c r="G114" s="90">
        <v>4609</v>
      </c>
      <c r="H114" s="49"/>
      <c r="I114" s="40">
        <f t="shared" ca="1" si="2"/>
        <v>164401.5127157149</v>
      </c>
      <c r="J114" s="41" t="s">
        <v>647</v>
      </c>
      <c r="K114" s="57"/>
    </row>
    <row r="115" spans="1:11" s="58" customFormat="1" ht="12.75" x14ac:dyDescent="0.2">
      <c r="A115" s="56">
        <v>43190</v>
      </c>
      <c r="B115" s="45"/>
      <c r="C115" s="46" t="s">
        <v>492</v>
      </c>
      <c r="D115" s="47" t="s">
        <v>138</v>
      </c>
      <c r="E115" s="48"/>
      <c r="F115" s="46"/>
      <c r="G115" s="90">
        <v>362.09</v>
      </c>
      <c r="H115" s="49"/>
      <c r="I115" s="40">
        <f t="shared" ca="1" si="2"/>
        <v>164039.4227157149</v>
      </c>
      <c r="J115" s="41"/>
      <c r="K115" s="57"/>
    </row>
    <row r="116" spans="1:11" s="58" customFormat="1" ht="24" x14ac:dyDescent="0.2">
      <c r="A116" s="56">
        <v>43187</v>
      </c>
      <c r="B116" s="45"/>
      <c r="C116" s="46" t="s">
        <v>126</v>
      </c>
      <c r="D116" s="47" t="s">
        <v>513</v>
      </c>
      <c r="E116" s="48"/>
      <c r="F116" s="46"/>
      <c r="G116" s="90">
        <v>14423.56</v>
      </c>
      <c r="H116" s="49"/>
      <c r="I116" s="40">
        <f t="shared" ca="1" si="2"/>
        <v>149615.8627157149</v>
      </c>
      <c r="J116" s="41"/>
      <c r="K116" s="57"/>
    </row>
    <row r="117" spans="1:11" s="58" customFormat="1" ht="12.75" x14ac:dyDescent="0.2">
      <c r="A117" s="56">
        <v>43187</v>
      </c>
      <c r="B117" s="45"/>
      <c r="C117" s="46" t="s">
        <v>126</v>
      </c>
      <c r="D117" s="47" t="s">
        <v>514</v>
      </c>
      <c r="E117" s="48"/>
      <c r="F117" s="46"/>
      <c r="G117" s="90">
        <v>42968.100000000006</v>
      </c>
      <c r="H117" s="49"/>
      <c r="I117" s="40">
        <f t="shared" ca="1" si="2"/>
        <v>106647.7627157149</v>
      </c>
      <c r="J117" s="41"/>
      <c r="K117" s="57"/>
    </row>
    <row r="118" spans="1:11" s="58" customFormat="1" ht="12.75" x14ac:dyDescent="0.2">
      <c r="A118" s="56">
        <v>43188</v>
      </c>
      <c r="B118" s="94"/>
      <c r="C118" s="95" t="s">
        <v>493</v>
      </c>
      <c r="D118" s="96" t="s">
        <v>435</v>
      </c>
      <c r="E118" s="97"/>
      <c r="F118" s="95"/>
      <c r="G118" s="113">
        <v>200</v>
      </c>
      <c r="H118" s="101"/>
      <c r="I118" s="40">
        <f t="shared" ca="1" si="2"/>
        <v>106447.7627157149</v>
      </c>
      <c r="J118" s="99"/>
      <c r="K118" s="57"/>
    </row>
    <row r="119" spans="1:11" s="58" customFormat="1" ht="15" customHeight="1" x14ac:dyDescent="0.2">
      <c r="A119" s="56">
        <v>43188</v>
      </c>
      <c r="B119" s="45"/>
      <c r="C119" s="46" t="s">
        <v>494</v>
      </c>
      <c r="D119" s="47" t="s">
        <v>439</v>
      </c>
      <c r="E119" s="48"/>
      <c r="F119" s="46"/>
      <c r="G119" s="90">
        <v>718.2</v>
      </c>
      <c r="H119" s="49"/>
      <c r="I119" s="40">
        <f t="shared" ca="1" si="2"/>
        <v>105729.5627157149</v>
      </c>
      <c r="J119" s="41"/>
      <c r="K119" s="57"/>
    </row>
    <row r="120" spans="1:11" s="58" customFormat="1" ht="12.75" x14ac:dyDescent="0.2">
      <c r="A120" s="56">
        <v>43188</v>
      </c>
      <c r="B120" s="45"/>
      <c r="C120" s="46" t="s">
        <v>495</v>
      </c>
      <c r="D120" s="47" t="s">
        <v>140</v>
      </c>
      <c r="E120" s="48"/>
      <c r="F120" s="46"/>
      <c r="G120" s="90">
        <v>152</v>
      </c>
      <c r="H120" s="49"/>
      <c r="I120" s="40">
        <f t="shared" ca="1" si="2"/>
        <v>105577.5627157149</v>
      </c>
      <c r="J120" s="41"/>
      <c r="K120" s="57"/>
    </row>
    <row r="121" spans="1:11" s="58" customFormat="1" ht="12.75" x14ac:dyDescent="0.2">
      <c r="A121" s="56">
        <v>43188</v>
      </c>
      <c r="B121" s="45"/>
      <c r="C121" s="46" t="s">
        <v>496</v>
      </c>
      <c r="D121" s="47" t="s">
        <v>39</v>
      </c>
      <c r="E121" s="48"/>
      <c r="F121" s="46"/>
      <c r="G121" s="90">
        <v>898.32</v>
      </c>
      <c r="H121" s="49"/>
      <c r="I121" s="40">
        <f t="shared" ca="1" si="2"/>
        <v>104679.24271571489</v>
      </c>
      <c r="J121" s="41"/>
      <c r="K121" s="57"/>
    </row>
    <row r="122" spans="1:11" s="58" customFormat="1" ht="12.75" x14ac:dyDescent="0.2">
      <c r="A122" s="56">
        <v>43188</v>
      </c>
      <c r="B122" s="94"/>
      <c r="C122" s="102" t="s">
        <v>497</v>
      </c>
      <c r="D122" s="96" t="s">
        <v>40</v>
      </c>
      <c r="E122" s="97"/>
      <c r="F122" s="95"/>
      <c r="G122" s="113">
        <v>772.3</v>
      </c>
      <c r="H122" s="101"/>
      <c r="I122" s="40">
        <f t="shared" ca="1" si="2"/>
        <v>103906.94271571489</v>
      </c>
      <c r="J122" s="99"/>
      <c r="K122" s="57">
        <v>89390.99</v>
      </c>
    </row>
    <row r="123" spans="1:11" s="58" customFormat="1" ht="12.75" x14ac:dyDescent="0.2">
      <c r="A123" s="56">
        <v>43188</v>
      </c>
      <c r="B123" s="45"/>
      <c r="C123" s="46" t="s">
        <v>498</v>
      </c>
      <c r="D123" s="47" t="s">
        <v>146</v>
      </c>
      <c r="E123" s="48"/>
      <c r="F123" s="46"/>
      <c r="G123" s="90">
        <v>360</v>
      </c>
      <c r="H123" s="49"/>
      <c r="I123" s="40">
        <f t="shared" ca="1" si="2"/>
        <v>103546.94271571489</v>
      </c>
      <c r="J123" s="41"/>
      <c r="K123" s="57"/>
    </row>
    <row r="124" spans="1:11" s="58" customFormat="1" ht="12.75" x14ac:dyDescent="0.2">
      <c r="A124" s="56">
        <v>43188</v>
      </c>
      <c r="B124" s="45"/>
      <c r="C124" s="46" t="s">
        <v>499</v>
      </c>
      <c r="D124" s="47" t="s">
        <v>53</v>
      </c>
      <c r="E124" s="48"/>
      <c r="F124" s="46"/>
      <c r="G124" s="90">
        <v>182.1</v>
      </c>
      <c r="H124" s="49"/>
      <c r="I124" s="40">
        <f t="shared" ca="1" si="2"/>
        <v>103364.84271571488</v>
      </c>
      <c r="J124" s="41"/>
      <c r="K124" s="57"/>
    </row>
    <row r="125" spans="1:11" s="58" customFormat="1" ht="24" x14ac:dyDescent="0.2">
      <c r="A125" s="56">
        <v>43188</v>
      </c>
      <c r="B125" s="45"/>
      <c r="C125" s="46" t="s">
        <v>500</v>
      </c>
      <c r="D125" s="47" t="s">
        <v>501</v>
      </c>
      <c r="E125" s="48"/>
      <c r="F125" s="46"/>
      <c r="G125" s="90">
        <v>819.99893399999996</v>
      </c>
      <c r="H125" s="49"/>
      <c r="I125" s="40">
        <f t="shared" ca="1" si="2"/>
        <v>102544.84378171488</v>
      </c>
      <c r="J125" s="41"/>
      <c r="K125" s="57"/>
    </row>
    <row r="126" spans="1:11" s="58" customFormat="1" ht="12.75" x14ac:dyDescent="0.2">
      <c r="A126" s="56">
        <v>43188</v>
      </c>
      <c r="B126" s="45"/>
      <c r="C126" s="46" t="s">
        <v>502</v>
      </c>
      <c r="D126" s="47" t="s">
        <v>76</v>
      </c>
      <c r="E126" s="48"/>
      <c r="F126" s="46"/>
      <c r="G126" s="90">
        <v>2120</v>
      </c>
      <c r="H126" s="49"/>
      <c r="I126" s="40">
        <f t="shared" ca="1" si="2"/>
        <v>100424.84378171488</v>
      </c>
      <c r="J126" s="41"/>
      <c r="K126" s="57"/>
    </row>
    <row r="127" spans="1:11" s="58" customFormat="1" ht="12.75" x14ac:dyDescent="0.2">
      <c r="A127" s="56">
        <v>43188</v>
      </c>
      <c r="B127" s="45"/>
      <c r="C127" s="46" t="s">
        <v>503</v>
      </c>
      <c r="D127" s="47" t="s">
        <v>504</v>
      </c>
      <c r="E127" s="48"/>
      <c r="F127" s="46"/>
      <c r="G127" s="90">
        <v>1233.8399999999999</v>
      </c>
      <c r="H127" s="49"/>
      <c r="I127" s="40">
        <f t="shared" ca="1" si="2"/>
        <v>99191.003781714884</v>
      </c>
      <c r="J127" s="41"/>
      <c r="K127" s="57"/>
    </row>
    <row r="128" spans="1:11" s="58" customFormat="1" ht="12.75" x14ac:dyDescent="0.2">
      <c r="A128" s="56">
        <v>43188</v>
      </c>
      <c r="B128" s="45"/>
      <c r="C128" s="46" t="s">
        <v>505</v>
      </c>
      <c r="D128" s="47" t="s">
        <v>506</v>
      </c>
      <c r="E128" s="48"/>
      <c r="F128" s="46"/>
      <c r="G128" s="90">
        <v>3300</v>
      </c>
      <c r="H128" s="49"/>
      <c r="I128" s="40">
        <f t="shared" ca="1" si="2"/>
        <v>95891.003781714884</v>
      </c>
      <c r="J128" s="41"/>
      <c r="K128" s="57"/>
    </row>
    <row r="129" spans="1:11" s="58" customFormat="1" ht="12.75" x14ac:dyDescent="0.2">
      <c r="A129" s="56">
        <v>43188</v>
      </c>
      <c r="B129" s="116"/>
      <c r="C129" s="117" t="s">
        <v>507</v>
      </c>
      <c r="D129" s="118" t="s">
        <v>69</v>
      </c>
      <c r="E129" s="119"/>
      <c r="F129" s="117"/>
      <c r="G129" s="123">
        <v>90</v>
      </c>
      <c r="H129" s="121"/>
      <c r="I129" s="40">
        <f t="shared" ca="1" si="2"/>
        <v>95801.003781714884</v>
      </c>
      <c r="J129" s="122"/>
      <c r="K129" s="57"/>
    </row>
    <row r="130" spans="1:11" s="58" customFormat="1" ht="12.75" x14ac:dyDescent="0.2">
      <c r="A130" s="56">
        <v>43188</v>
      </c>
      <c r="B130" s="116"/>
      <c r="C130" s="117" t="s">
        <v>508</v>
      </c>
      <c r="D130" s="118" t="s">
        <v>369</v>
      </c>
      <c r="E130" s="119"/>
      <c r="F130" s="117"/>
      <c r="G130" s="123">
        <v>2084.35</v>
      </c>
      <c r="H130" s="121"/>
      <c r="I130" s="40">
        <f t="shared" ca="1" si="2"/>
        <v>93716.653781714878</v>
      </c>
      <c r="J130" s="122"/>
      <c r="K130" s="57"/>
    </row>
    <row r="131" spans="1:11" s="58" customFormat="1" ht="12.75" x14ac:dyDescent="0.2">
      <c r="A131" s="56">
        <v>43188</v>
      </c>
      <c r="B131" s="116"/>
      <c r="C131" s="117" t="s">
        <v>509</v>
      </c>
      <c r="D131" s="118" t="s">
        <v>205</v>
      </c>
      <c r="E131" s="119"/>
      <c r="F131" s="117"/>
      <c r="G131" s="123">
        <v>5382.65</v>
      </c>
      <c r="H131" s="121"/>
      <c r="I131" s="40">
        <f t="shared" ca="1" si="2"/>
        <v>88334.003781714884</v>
      </c>
      <c r="J131" s="122"/>
      <c r="K131" s="57"/>
    </row>
    <row r="132" spans="1:11" s="58" customFormat="1" ht="12.75" x14ac:dyDescent="0.2">
      <c r="A132" s="56">
        <v>43188</v>
      </c>
      <c r="B132" s="116"/>
      <c r="C132" s="117" t="s">
        <v>510</v>
      </c>
      <c r="D132" s="118" t="s">
        <v>189</v>
      </c>
      <c r="E132" s="119"/>
      <c r="F132" s="117"/>
      <c r="G132" s="123">
        <v>1026.1199999999999</v>
      </c>
      <c r="H132" s="121"/>
      <c r="I132" s="40">
        <f t="shared" ca="1" si="2"/>
        <v>87307.883781714889</v>
      </c>
      <c r="J132" s="122"/>
      <c r="K132" s="57"/>
    </row>
    <row r="133" spans="1:11" s="58" customFormat="1" ht="12.75" x14ac:dyDescent="0.2">
      <c r="A133" s="56">
        <v>43188</v>
      </c>
      <c r="B133" s="116"/>
      <c r="C133" s="117" t="s">
        <v>511</v>
      </c>
      <c r="D133" s="118" t="s">
        <v>209</v>
      </c>
      <c r="E133" s="119"/>
      <c r="F133" s="117"/>
      <c r="G133" s="123">
        <v>888.9</v>
      </c>
      <c r="H133" s="121"/>
      <c r="I133" s="40">
        <f t="shared" ca="1" si="2"/>
        <v>86418.983781714895</v>
      </c>
      <c r="J133" s="122"/>
      <c r="K133" s="57"/>
    </row>
    <row r="134" spans="1:11" s="58" customFormat="1" ht="12.75" x14ac:dyDescent="0.2">
      <c r="A134" s="56">
        <v>43188</v>
      </c>
      <c r="B134" s="116"/>
      <c r="C134" s="117" t="s">
        <v>512</v>
      </c>
      <c r="D134" s="118" t="s">
        <v>209</v>
      </c>
      <c r="E134" s="119"/>
      <c r="F134" s="117"/>
      <c r="G134" s="123">
        <v>493.95</v>
      </c>
      <c r="H134" s="121"/>
      <c r="I134" s="40">
        <f t="shared" ca="1" si="2"/>
        <v>85925.033781714897</v>
      </c>
      <c r="J134" s="122"/>
      <c r="K134" s="57"/>
    </row>
    <row r="135" spans="1:11" s="58" customFormat="1" ht="12.75" x14ac:dyDescent="0.2">
      <c r="A135" s="56">
        <v>43190</v>
      </c>
      <c r="B135" s="116"/>
      <c r="C135" s="117" t="s">
        <v>515</v>
      </c>
      <c r="D135" s="118" t="s">
        <v>516</v>
      </c>
      <c r="E135" s="119"/>
      <c r="F135" s="117"/>
      <c r="G135" s="123">
        <v>350</v>
      </c>
      <c r="H135" s="121"/>
      <c r="I135" s="40">
        <f t="shared" ca="1" si="2"/>
        <v>85575.033781714897</v>
      </c>
      <c r="J135" s="122"/>
      <c r="K135" s="57"/>
    </row>
    <row r="136" spans="1:11" s="58" customFormat="1" ht="12.75" x14ac:dyDescent="0.2">
      <c r="A136" s="56">
        <v>43190</v>
      </c>
      <c r="B136" s="116"/>
      <c r="C136" s="117" t="s">
        <v>517</v>
      </c>
      <c r="D136" s="118" t="s">
        <v>189</v>
      </c>
      <c r="E136" s="119"/>
      <c r="F136" s="117"/>
      <c r="G136" s="123">
        <v>3000</v>
      </c>
      <c r="H136" s="121"/>
      <c r="I136" s="40">
        <f t="shared" ca="1" si="2"/>
        <v>82575.033781714897</v>
      </c>
      <c r="J136" s="122"/>
      <c r="K136" s="57"/>
    </row>
    <row r="137" spans="1:11" s="58" customFormat="1" ht="12.75" x14ac:dyDescent="0.2">
      <c r="A137" s="56"/>
      <c r="B137" s="116"/>
      <c r="C137" s="117"/>
      <c r="D137" s="47" t="s">
        <v>133</v>
      </c>
      <c r="E137" s="119"/>
      <c r="F137" s="117"/>
      <c r="G137" s="120">
        <v>17.700000000000006</v>
      </c>
      <c r="H137" s="121"/>
      <c r="I137" s="40">
        <f t="shared" ca="1" si="2"/>
        <v>82557.3337817149</v>
      </c>
      <c r="J137" s="122"/>
      <c r="K137" s="57"/>
    </row>
    <row r="138" spans="1:11" s="58" customFormat="1" ht="12.75" x14ac:dyDescent="0.2">
      <c r="A138" s="56"/>
      <c r="B138" s="45"/>
      <c r="C138" s="46"/>
      <c r="D138" s="47" t="s">
        <v>134</v>
      </c>
      <c r="E138" s="48"/>
      <c r="F138" s="46"/>
      <c r="G138" s="59">
        <v>3.229999999999988</v>
      </c>
      <c r="H138" s="49"/>
      <c r="I138" s="40">
        <f t="shared" ca="1" si="2"/>
        <v>82554.103781714904</v>
      </c>
      <c r="J138" s="41"/>
      <c r="K138" s="57"/>
    </row>
    <row r="139" spans="1:11" s="58" customFormat="1" ht="12.75" x14ac:dyDescent="0.2">
      <c r="A139" s="56"/>
      <c r="B139" s="45"/>
      <c r="C139" s="46"/>
      <c r="D139" s="47"/>
      <c r="E139" s="48"/>
      <c r="F139" s="46"/>
      <c r="G139" s="59"/>
      <c r="H139" s="49"/>
      <c r="I139" s="40" t="str">
        <f t="shared" ca="1" si="2"/>
        <v xml:space="preserve"> - </v>
      </c>
      <c r="J139" s="41"/>
      <c r="K139" s="57"/>
    </row>
    <row r="140" spans="1:11" s="58" customFormat="1" ht="12.75" x14ac:dyDescent="0.2">
      <c r="A140" s="56"/>
      <c r="B140" s="45"/>
      <c r="C140" s="46"/>
      <c r="D140" s="47"/>
      <c r="E140" s="48"/>
      <c r="F140" s="46"/>
      <c r="G140" s="59"/>
      <c r="H140" s="49"/>
      <c r="I140" s="40" t="str">
        <f t="shared" ca="1" si="2"/>
        <v xml:space="preserve"> - </v>
      </c>
      <c r="J140" s="41"/>
      <c r="K140" s="57"/>
    </row>
    <row r="141" spans="1:11" s="58" customFormat="1" ht="12.75" x14ac:dyDescent="0.2">
      <c r="A141" s="56"/>
      <c r="B141" s="45"/>
      <c r="C141" s="46"/>
      <c r="D141" s="47"/>
      <c r="E141" s="48"/>
      <c r="F141" s="46"/>
      <c r="G141" s="59"/>
      <c r="H141" s="49"/>
      <c r="I141" s="40" t="str">
        <f t="shared" ca="1" si="2"/>
        <v xml:space="preserve"> - </v>
      </c>
      <c r="J141" s="41"/>
      <c r="K141" s="57"/>
    </row>
    <row r="142" spans="1:11" s="58" customFormat="1" ht="12.75" x14ac:dyDescent="0.2">
      <c r="A142" s="56"/>
      <c r="B142" s="45"/>
      <c r="C142" s="46"/>
      <c r="D142" s="47"/>
      <c r="E142" s="48"/>
      <c r="F142" s="46"/>
      <c r="G142" s="59"/>
      <c r="H142" s="49"/>
      <c r="I142" s="40" t="str">
        <f t="shared" ca="1" si="2"/>
        <v xml:space="preserve"> - </v>
      </c>
      <c r="J142" s="41"/>
      <c r="K142" s="57"/>
    </row>
    <row r="143" spans="1:11" s="58" customFormat="1" ht="12.75" x14ac:dyDescent="0.2">
      <c r="A143" s="56"/>
      <c r="B143" s="45"/>
      <c r="C143" s="46"/>
      <c r="D143" s="47"/>
      <c r="E143" s="48"/>
      <c r="F143" s="46"/>
      <c r="G143" s="59"/>
      <c r="H143" s="49"/>
      <c r="I143" s="40" t="str">
        <f t="shared" ca="1" si="2"/>
        <v xml:space="preserve"> - </v>
      </c>
      <c r="J143" s="41"/>
      <c r="K143" s="57"/>
    </row>
    <row r="144" spans="1:11" s="58" customFormat="1" ht="12.75" x14ac:dyDescent="0.2">
      <c r="A144" s="56"/>
      <c r="B144" s="45"/>
      <c r="C144" s="46"/>
      <c r="D144" s="47"/>
      <c r="E144" s="48"/>
      <c r="F144" s="46"/>
      <c r="G144" s="59"/>
      <c r="H144" s="49"/>
      <c r="I144" s="40" t="str">
        <f t="shared" ca="1" si="2"/>
        <v xml:space="preserve"> - </v>
      </c>
      <c r="J144" s="41"/>
      <c r="K144" s="57"/>
    </row>
    <row r="145" spans="1:11" s="58" customFormat="1" ht="12.75" x14ac:dyDescent="0.2">
      <c r="A145" s="56"/>
      <c r="B145" s="45"/>
      <c r="C145" s="46"/>
      <c r="D145" s="47"/>
      <c r="E145" s="48"/>
      <c r="F145" s="46"/>
      <c r="G145" s="59"/>
      <c r="H145" s="49"/>
      <c r="I145" s="40" t="str">
        <f t="shared" ca="1" si="2"/>
        <v xml:space="preserve"> - </v>
      </c>
      <c r="J145" s="41"/>
      <c r="K145" s="57"/>
    </row>
    <row r="146" spans="1:11" s="58" customFormat="1" ht="12.75" x14ac:dyDescent="0.2">
      <c r="A146" s="56"/>
      <c r="B146" s="45"/>
      <c r="C146" s="46"/>
      <c r="D146" s="47"/>
      <c r="E146" s="48"/>
      <c r="F146" s="46"/>
      <c r="G146" s="59"/>
      <c r="H146" s="49"/>
      <c r="I146" s="40" t="str">
        <f t="shared" ca="1" si="2"/>
        <v xml:space="preserve"> - </v>
      </c>
      <c r="J146" s="41"/>
      <c r="K146" s="57"/>
    </row>
    <row r="147" spans="1:11" s="58" customFormat="1" ht="12.75" x14ac:dyDescent="0.2">
      <c r="A147" s="56"/>
      <c r="B147" s="45"/>
      <c r="C147" s="46"/>
      <c r="D147" s="47"/>
      <c r="E147" s="48"/>
      <c r="F147" s="46"/>
      <c r="G147" s="59"/>
      <c r="H147" s="49"/>
      <c r="I147" s="40" t="str">
        <f t="shared" ca="1" si="2"/>
        <v xml:space="preserve"> - </v>
      </c>
      <c r="J147" s="41"/>
      <c r="K147" s="57"/>
    </row>
    <row r="148" spans="1:11" s="58" customFormat="1" ht="12.75" x14ac:dyDescent="0.2">
      <c r="A148" s="56"/>
      <c r="B148" s="45"/>
      <c r="C148" s="46"/>
      <c r="D148" s="47"/>
      <c r="E148" s="48"/>
      <c r="F148" s="46"/>
      <c r="G148" s="59"/>
      <c r="H148" s="49"/>
      <c r="I148" s="40" t="str">
        <f t="shared" ca="1" si="2"/>
        <v xml:space="preserve"> - </v>
      </c>
      <c r="J148" s="41"/>
      <c r="K148" s="57">
        <v>57544.127710843371</v>
      </c>
    </row>
    <row r="149" spans="1:11" s="58" customFormat="1" ht="12.75" x14ac:dyDescent="0.2">
      <c r="A149" s="56"/>
      <c r="B149" s="45"/>
      <c r="C149" s="46"/>
      <c r="D149" s="47"/>
      <c r="E149" s="48"/>
      <c r="F149" s="46"/>
      <c r="G149" s="59"/>
      <c r="H149" s="49"/>
      <c r="I149" s="40" t="str">
        <f t="shared" ca="1" si="2"/>
        <v xml:space="preserve"> - </v>
      </c>
      <c r="J149" s="41"/>
      <c r="K149" s="57"/>
    </row>
    <row r="150" spans="1:11" s="58" customFormat="1" ht="12.75" x14ac:dyDescent="0.2">
      <c r="A150" s="56"/>
      <c r="B150" s="45"/>
      <c r="C150" s="46"/>
      <c r="D150" s="47"/>
      <c r="E150" s="48"/>
      <c r="F150" s="46"/>
      <c r="G150" s="59"/>
      <c r="H150" s="49"/>
      <c r="I150" s="40" t="str">
        <f t="shared" ca="1" si="2"/>
        <v xml:space="preserve"> - </v>
      </c>
      <c r="J150" s="41"/>
      <c r="K150" s="57"/>
    </row>
    <row r="151" spans="1:11" s="58" customFormat="1" ht="12.75" x14ac:dyDescent="0.2">
      <c r="A151" s="56"/>
      <c r="B151" s="45"/>
      <c r="C151" s="46"/>
      <c r="D151" s="47"/>
      <c r="E151" s="48"/>
      <c r="F151" s="46"/>
      <c r="G151" s="59"/>
      <c r="H151" s="49"/>
      <c r="I151" s="40" t="str">
        <f t="shared" ca="1" si="2"/>
        <v xml:space="preserve"> - </v>
      </c>
      <c r="J151" s="41"/>
      <c r="K151" s="57"/>
    </row>
    <row r="152" spans="1:11" s="58" customFormat="1" ht="12.75" x14ac:dyDescent="0.2">
      <c r="A152" s="56"/>
      <c r="B152" s="45"/>
      <c r="C152" s="46"/>
      <c r="D152" s="47"/>
      <c r="E152" s="48"/>
      <c r="F152" s="46"/>
      <c r="G152" s="59"/>
      <c r="H152" s="49"/>
      <c r="I152" s="40" t="str">
        <f t="shared" ca="1" si="2"/>
        <v xml:space="preserve"> - </v>
      </c>
      <c r="J152" s="41"/>
      <c r="K152" s="57"/>
    </row>
    <row r="153" spans="1:11" s="58" customFormat="1" ht="12.75" x14ac:dyDescent="0.2">
      <c r="A153" s="56"/>
      <c r="B153" s="45"/>
      <c r="C153" s="46"/>
      <c r="D153" s="47"/>
      <c r="E153" s="48"/>
      <c r="F153" s="46"/>
      <c r="G153" s="59"/>
      <c r="H153" s="49"/>
      <c r="I153" s="40" t="str">
        <f t="shared" ca="1" si="2"/>
        <v xml:space="preserve"> - </v>
      </c>
      <c r="J153" s="41"/>
      <c r="K153" s="57"/>
    </row>
    <row r="154" spans="1:11" s="58" customFormat="1" ht="12.75" x14ac:dyDescent="0.2">
      <c r="A154" s="56"/>
      <c r="B154" s="45"/>
      <c r="C154" s="46"/>
      <c r="D154" s="47"/>
      <c r="E154" s="48"/>
      <c r="F154" s="46"/>
      <c r="G154" s="59"/>
      <c r="H154" s="49"/>
      <c r="I154" s="40" t="str">
        <f t="shared" ca="1" si="2"/>
        <v xml:space="preserve"> - </v>
      </c>
      <c r="J154" s="41"/>
      <c r="K154" s="57"/>
    </row>
    <row r="155" spans="1:11" s="58" customFormat="1" ht="12.75" x14ac:dyDescent="0.2">
      <c r="A155" s="56"/>
      <c r="B155" s="45"/>
      <c r="C155" s="46"/>
      <c r="D155" s="47"/>
      <c r="E155" s="48"/>
      <c r="F155" s="46"/>
      <c r="G155" s="59"/>
      <c r="H155" s="49"/>
      <c r="I155" s="40" t="str">
        <f t="shared" ca="1" si="2"/>
        <v xml:space="preserve"> - </v>
      </c>
      <c r="J155" s="41"/>
      <c r="K155" s="57"/>
    </row>
    <row r="156" spans="1:11" s="58" customFormat="1" ht="12.75" x14ac:dyDescent="0.2">
      <c r="A156" s="56"/>
      <c r="B156" s="45"/>
      <c r="C156" s="46"/>
      <c r="D156" s="47"/>
      <c r="E156" s="48"/>
      <c r="F156" s="46"/>
      <c r="G156" s="59"/>
      <c r="H156" s="49"/>
      <c r="I156" s="40" t="str">
        <f t="shared" ca="1" si="2"/>
        <v xml:space="preserve"> - </v>
      </c>
      <c r="J156" s="41"/>
      <c r="K156" s="57"/>
    </row>
    <row r="157" spans="1:11" s="58" customFormat="1" ht="12.75" x14ac:dyDescent="0.2">
      <c r="A157" s="56"/>
      <c r="B157" s="45"/>
      <c r="C157" s="46"/>
      <c r="D157" s="47"/>
      <c r="E157" s="48"/>
      <c r="F157" s="46"/>
      <c r="G157" s="59"/>
      <c r="H157" s="49"/>
      <c r="I157" s="40" t="str">
        <f t="shared" ca="1" si="2"/>
        <v xml:space="preserve"> - </v>
      </c>
      <c r="J157" s="41"/>
      <c r="K157" s="57"/>
    </row>
    <row r="158" spans="1:11" s="58" customFormat="1" ht="12.75" x14ac:dyDescent="0.2">
      <c r="A158" s="56"/>
      <c r="B158" s="45"/>
      <c r="C158" s="46"/>
      <c r="D158" s="47"/>
      <c r="E158" s="48"/>
      <c r="F158" s="46"/>
      <c r="G158" s="59"/>
      <c r="H158" s="49"/>
      <c r="I158" s="40" t="str">
        <f t="shared" ca="1" si="2"/>
        <v xml:space="preserve"> - </v>
      </c>
      <c r="J158" s="41"/>
      <c r="K158" s="57"/>
    </row>
    <row r="159" spans="1:11" s="58" customFormat="1" ht="12.75" x14ac:dyDescent="0.2">
      <c r="A159" s="56"/>
      <c r="B159" s="45"/>
      <c r="C159" s="46"/>
      <c r="D159" s="47"/>
      <c r="E159" s="48"/>
      <c r="F159" s="46"/>
      <c r="G159" s="59"/>
      <c r="H159" s="49"/>
      <c r="I159" s="40" t="str">
        <f t="shared" ca="1" si="2"/>
        <v xml:space="preserve"> - </v>
      </c>
      <c r="J159" s="41"/>
      <c r="K159" s="57"/>
    </row>
    <row r="160" spans="1:11" s="58" customFormat="1" ht="12.75" x14ac:dyDescent="0.2">
      <c r="A160" s="56"/>
      <c r="B160" s="45"/>
      <c r="C160" s="46"/>
      <c r="D160" s="47"/>
      <c r="E160" s="48"/>
      <c r="F160" s="46"/>
      <c r="G160" s="59"/>
      <c r="H160" s="49"/>
      <c r="I160" s="40" t="str">
        <f t="shared" ref="I160:I223" ca="1" si="3">IF(AND(ISBLANK(G160),ISBLANK(H160))," - ",OFFSET(I160,-1,0,1,1)+H160-G160)</f>
        <v xml:space="preserve"> - </v>
      </c>
      <c r="J160" s="41"/>
      <c r="K160" s="57"/>
    </row>
    <row r="161" spans="1:11" s="58" customFormat="1" ht="12.75" x14ac:dyDescent="0.2">
      <c r="A161" s="56"/>
      <c r="B161" s="45"/>
      <c r="C161" s="46"/>
      <c r="D161" s="47"/>
      <c r="E161" s="48"/>
      <c r="F161" s="46"/>
      <c r="G161" s="59"/>
      <c r="H161" s="49"/>
      <c r="I161" s="40" t="str">
        <f t="shared" ca="1" si="3"/>
        <v xml:space="preserve"> - </v>
      </c>
      <c r="J161" s="41"/>
      <c r="K161" s="57"/>
    </row>
    <row r="162" spans="1:11" s="58" customFormat="1" ht="12.75" x14ac:dyDescent="0.2">
      <c r="A162" s="56"/>
      <c r="B162" s="45"/>
      <c r="C162" s="46"/>
      <c r="D162" s="47"/>
      <c r="E162" s="48"/>
      <c r="F162" s="46"/>
      <c r="G162" s="59"/>
      <c r="H162" s="49"/>
      <c r="I162" s="40" t="str">
        <f t="shared" ca="1" si="3"/>
        <v xml:space="preserve"> - </v>
      </c>
      <c r="J162" s="41"/>
      <c r="K162" s="57"/>
    </row>
    <row r="163" spans="1:11" s="58" customFormat="1" ht="13.5" customHeight="1" x14ac:dyDescent="0.2">
      <c r="A163" s="56"/>
      <c r="B163" s="45"/>
      <c r="C163" s="46"/>
      <c r="D163" s="47"/>
      <c r="E163" s="48"/>
      <c r="F163" s="46"/>
      <c r="G163" s="59"/>
      <c r="H163" s="49"/>
      <c r="I163" s="40" t="str">
        <f t="shared" ca="1" si="3"/>
        <v xml:space="preserve"> - </v>
      </c>
      <c r="J163" s="41"/>
      <c r="K163" s="57"/>
    </row>
    <row r="164" spans="1:11" s="58" customFormat="1" ht="12.75" x14ac:dyDescent="0.2">
      <c r="A164" s="56"/>
      <c r="B164" s="45"/>
      <c r="C164" s="46"/>
      <c r="D164" s="47"/>
      <c r="E164" s="48"/>
      <c r="F164" s="46"/>
      <c r="G164" s="59"/>
      <c r="H164" s="49"/>
      <c r="I164" s="40" t="str">
        <f t="shared" ca="1" si="3"/>
        <v xml:space="preserve"> - </v>
      </c>
      <c r="J164" s="41"/>
      <c r="K164" s="57"/>
    </row>
    <row r="165" spans="1:11" s="58" customFormat="1" ht="12.75" x14ac:dyDescent="0.2">
      <c r="A165" s="56"/>
      <c r="B165" s="45"/>
      <c r="C165" s="46"/>
      <c r="D165" s="47"/>
      <c r="E165" s="48"/>
      <c r="F165" s="46"/>
      <c r="G165" s="59"/>
      <c r="H165" s="49"/>
      <c r="I165" s="40" t="str">
        <f t="shared" ca="1" si="3"/>
        <v xml:space="preserve"> - </v>
      </c>
      <c r="J165" s="41"/>
      <c r="K165" s="57"/>
    </row>
    <row r="166" spans="1:11" s="58" customFormat="1" ht="12.75" x14ac:dyDescent="0.2">
      <c r="A166" s="56"/>
      <c r="B166" s="45"/>
      <c r="C166" s="46"/>
      <c r="D166" s="47"/>
      <c r="E166" s="48"/>
      <c r="F166" s="46"/>
      <c r="G166" s="59"/>
      <c r="H166" s="49"/>
      <c r="I166" s="40" t="str">
        <f t="shared" ca="1" si="3"/>
        <v xml:space="preserve"> - </v>
      </c>
      <c r="J166" s="41"/>
      <c r="K166" s="57"/>
    </row>
    <row r="167" spans="1:11" s="58" customFormat="1" ht="12.75" x14ac:dyDescent="0.2">
      <c r="A167" s="56"/>
      <c r="B167" s="45"/>
      <c r="C167" s="46"/>
      <c r="D167" s="47"/>
      <c r="E167" s="48"/>
      <c r="F167" s="46"/>
      <c r="G167" s="59"/>
      <c r="H167" s="49"/>
      <c r="I167" s="40" t="str">
        <f t="shared" ca="1" si="3"/>
        <v xml:space="preserve"> - </v>
      </c>
      <c r="J167" s="41"/>
      <c r="K167" s="57"/>
    </row>
    <row r="168" spans="1:11" s="58" customFormat="1" ht="12.75" x14ac:dyDescent="0.2">
      <c r="A168" s="56"/>
      <c r="B168" s="45"/>
      <c r="C168" s="46"/>
      <c r="D168" s="47"/>
      <c r="E168" s="48"/>
      <c r="F168" s="46"/>
      <c r="G168" s="59"/>
      <c r="H168" s="49"/>
      <c r="I168" s="40" t="str">
        <f t="shared" ca="1" si="3"/>
        <v xml:space="preserve"> - </v>
      </c>
      <c r="J168" s="41"/>
      <c r="K168" s="57"/>
    </row>
    <row r="169" spans="1:11" s="58" customFormat="1" ht="12.75" x14ac:dyDescent="0.2">
      <c r="A169" s="56"/>
      <c r="B169" s="45"/>
      <c r="C169" s="46"/>
      <c r="D169" s="47"/>
      <c r="E169" s="48"/>
      <c r="F169" s="46"/>
      <c r="G169" s="59"/>
      <c r="H169" s="49"/>
      <c r="I169" s="40" t="str">
        <f t="shared" ca="1" si="3"/>
        <v xml:space="preserve"> - </v>
      </c>
      <c r="J169" s="41"/>
      <c r="K169" s="57"/>
    </row>
    <row r="170" spans="1:11" s="58" customFormat="1" ht="12.75" x14ac:dyDescent="0.2">
      <c r="A170" s="56"/>
      <c r="B170" s="45"/>
      <c r="C170" s="46"/>
      <c r="D170" s="47"/>
      <c r="E170" s="48"/>
      <c r="F170" s="46"/>
      <c r="G170" s="59"/>
      <c r="H170" s="49"/>
      <c r="I170" s="40" t="str">
        <f t="shared" ca="1" si="3"/>
        <v xml:space="preserve"> - </v>
      </c>
      <c r="J170" s="41"/>
      <c r="K170" s="57"/>
    </row>
    <row r="171" spans="1:11" s="58" customFormat="1" ht="12.75" x14ac:dyDescent="0.2">
      <c r="A171" s="56"/>
      <c r="B171" s="45"/>
      <c r="C171" s="46"/>
      <c r="D171" s="47"/>
      <c r="E171" s="48"/>
      <c r="F171" s="46"/>
      <c r="G171" s="59"/>
      <c r="H171" s="49"/>
      <c r="I171" s="40" t="str">
        <f t="shared" ca="1" si="3"/>
        <v xml:space="preserve"> - </v>
      </c>
      <c r="J171" s="41"/>
      <c r="K171" s="57"/>
    </row>
    <row r="172" spans="1:11" s="58" customFormat="1" ht="12.75" x14ac:dyDescent="0.2">
      <c r="A172" s="56"/>
      <c r="B172" s="45"/>
      <c r="C172" s="46"/>
      <c r="D172" s="47"/>
      <c r="E172" s="48"/>
      <c r="F172" s="46"/>
      <c r="G172" s="59"/>
      <c r="H172" s="49"/>
      <c r="I172" s="40" t="str">
        <f t="shared" ca="1" si="3"/>
        <v xml:space="preserve"> - </v>
      </c>
      <c r="J172" s="41"/>
      <c r="K172" s="57"/>
    </row>
    <row r="173" spans="1:11" s="58" customFormat="1" ht="12.75" x14ac:dyDescent="0.2">
      <c r="A173" s="56"/>
      <c r="B173" s="45"/>
      <c r="C173" s="46"/>
      <c r="D173" s="47"/>
      <c r="E173" s="48"/>
      <c r="F173" s="46"/>
      <c r="G173" s="59"/>
      <c r="H173" s="49"/>
      <c r="I173" s="40" t="str">
        <f t="shared" ca="1" si="3"/>
        <v xml:space="preserve"> - </v>
      </c>
      <c r="J173" s="41"/>
      <c r="K173" s="57"/>
    </row>
    <row r="174" spans="1:11" s="58" customFormat="1" ht="12.75" x14ac:dyDescent="0.2">
      <c r="A174" s="56"/>
      <c r="B174" s="45"/>
      <c r="C174" s="46"/>
      <c r="D174" s="47"/>
      <c r="E174" s="48"/>
      <c r="F174" s="46"/>
      <c r="G174" s="59"/>
      <c r="H174" s="49"/>
      <c r="I174" s="40" t="str">
        <f t="shared" ca="1" si="3"/>
        <v xml:space="preserve"> - </v>
      </c>
      <c r="J174" s="41"/>
      <c r="K174" s="57"/>
    </row>
    <row r="175" spans="1:11" s="58" customFormat="1" ht="12.75" x14ac:dyDescent="0.2">
      <c r="A175" s="56"/>
      <c r="B175" s="45"/>
      <c r="C175" s="46"/>
      <c r="D175" s="47"/>
      <c r="E175" s="48"/>
      <c r="F175" s="46"/>
      <c r="G175" s="59"/>
      <c r="H175" s="49"/>
      <c r="I175" s="40" t="str">
        <f t="shared" ca="1" si="3"/>
        <v xml:space="preserve"> - </v>
      </c>
      <c r="J175" s="41"/>
      <c r="K175" s="57"/>
    </row>
    <row r="176" spans="1:11" s="58" customFormat="1" ht="12.75" x14ac:dyDescent="0.2">
      <c r="A176" s="56"/>
      <c r="B176" s="45"/>
      <c r="C176" s="46"/>
      <c r="D176" s="47"/>
      <c r="E176" s="48"/>
      <c r="F176" s="46"/>
      <c r="G176" s="59"/>
      <c r="H176" s="49"/>
      <c r="I176" s="40" t="str">
        <f t="shared" ca="1" si="3"/>
        <v xml:space="preserve"> - </v>
      </c>
      <c r="J176" s="41"/>
      <c r="K176" s="57"/>
    </row>
    <row r="177" spans="1:14" s="58" customFormat="1" ht="12.75" x14ac:dyDescent="0.2">
      <c r="A177" s="56"/>
      <c r="B177" s="45"/>
      <c r="C177" s="46"/>
      <c r="D177" s="47"/>
      <c r="E177" s="48"/>
      <c r="F177" s="46"/>
      <c r="G177" s="59"/>
      <c r="H177" s="49"/>
      <c r="I177" s="40" t="str">
        <f t="shared" ca="1" si="3"/>
        <v xml:space="preserve"> - </v>
      </c>
      <c r="J177" s="41"/>
      <c r="K177" s="57"/>
    </row>
    <row r="178" spans="1:14" s="58" customFormat="1" ht="12.75" x14ac:dyDescent="0.2">
      <c r="A178" s="56"/>
      <c r="B178" s="45"/>
      <c r="C178" s="46"/>
      <c r="D178" s="47"/>
      <c r="E178" s="48"/>
      <c r="F178" s="46"/>
      <c r="G178" s="59"/>
      <c r="H178" s="49"/>
      <c r="I178" s="40" t="str">
        <f t="shared" ca="1" si="3"/>
        <v xml:space="preserve"> - </v>
      </c>
      <c r="J178" s="41"/>
      <c r="K178" s="57"/>
    </row>
    <row r="179" spans="1:14" s="58" customFormat="1" ht="12.75" x14ac:dyDescent="0.2">
      <c r="A179" s="56"/>
      <c r="B179" s="45"/>
      <c r="C179" s="46"/>
      <c r="D179" s="47"/>
      <c r="E179" s="48"/>
      <c r="F179" s="46"/>
      <c r="G179" s="59"/>
      <c r="H179" s="49"/>
      <c r="I179" s="40" t="str">
        <f t="shared" ca="1" si="3"/>
        <v xml:space="preserve"> - </v>
      </c>
      <c r="J179" s="41"/>
      <c r="K179" s="57"/>
    </row>
    <row r="180" spans="1:14" ht="12.75" x14ac:dyDescent="0.2">
      <c r="A180" s="56"/>
      <c r="B180" s="45"/>
      <c r="C180" s="46"/>
      <c r="D180" s="47"/>
      <c r="E180" s="48"/>
      <c r="F180" s="46"/>
      <c r="G180" s="59"/>
      <c r="H180" s="49"/>
      <c r="I180" s="40" t="str">
        <f t="shared" ca="1" si="3"/>
        <v xml:space="preserve"> - </v>
      </c>
      <c r="J180" s="41"/>
      <c r="N180" s="8"/>
    </row>
    <row r="181" spans="1:14" ht="12.75" x14ac:dyDescent="0.2">
      <c r="A181" s="56"/>
      <c r="B181" s="45"/>
      <c r="C181" s="46"/>
      <c r="D181" s="47"/>
      <c r="E181" s="48"/>
      <c r="F181" s="46"/>
      <c r="G181" s="59"/>
      <c r="H181" s="49"/>
      <c r="I181" s="40" t="str">
        <f t="shared" ca="1" si="3"/>
        <v xml:space="preserve"> - </v>
      </c>
      <c r="J181" s="41"/>
      <c r="N181" s="8"/>
    </row>
    <row r="182" spans="1:14" ht="12.75" x14ac:dyDescent="0.2">
      <c r="A182" s="56"/>
      <c r="B182" s="45"/>
      <c r="C182" s="46"/>
      <c r="D182" s="47"/>
      <c r="E182" s="48"/>
      <c r="F182" s="46"/>
      <c r="G182" s="59"/>
      <c r="H182" s="49"/>
      <c r="I182" s="40" t="str">
        <f t="shared" ca="1" si="3"/>
        <v xml:space="preserve"> - </v>
      </c>
      <c r="J182" s="41"/>
      <c r="N182" s="8"/>
    </row>
    <row r="183" spans="1:14" ht="12.75" x14ac:dyDescent="0.2">
      <c r="A183" s="56"/>
      <c r="B183" s="45"/>
      <c r="C183" s="46"/>
      <c r="D183" s="47"/>
      <c r="E183" s="48"/>
      <c r="F183" s="46"/>
      <c r="G183" s="59"/>
      <c r="H183" s="49"/>
      <c r="I183" s="40" t="str">
        <f t="shared" ca="1" si="3"/>
        <v xml:space="preserve"> - </v>
      </c>
      <c r="J183" s="41"/>
      <c r="N183" s="8"/>
    </row>
    <row r="184" spans="1:14" ht="12.75" x14ac:dyDescent="0.2">
      <c r="A184" s="56"/>
      <c r="B184" s="45"/>
      <c r="C184" s="46"/>
      <c r="D184" s="47"/>
      <c r="E184" s="48"/>
      <c r="F184" s="46"/>
      <c r="G184" s="59"/>
      <c r="H184" s="49"/>
      <c r="I184" s="40" t="str">
        <f t="shared" ca="1" si="3"/>
        <v xml:space="preserve"> - </v>
      </c>
      <c r="J184" s="41"/>
      <c r="N184" s="8"/>
    </row>
    <row r="185" spans="1:14" ht="12.75" x14ac:dyDescent="0.2">
      <c r="A185" s="56"/>
      <c r="B185" s="45"/>
      <c r="C185" s="46"/>
      <c r="D185" s="47"/>
      <c r="E185" s="48"/>
      <c r="F185" s="46"/>
      <c r="G185" s="59"/>
      <c r="H185" s="49"/>
      <c r="I185" s="40" t="str">
        <f t="shared" ca="1" si="3"/>
        <v xml:space="preserve"> - </v>
      </c>
      <c r="J185" s="41"/>
      <c r="N185" s="8"/>
    </row>
    <row r="186" spans="1:14" ht="12.75" x14ac:dyDescent="0.2">
      <c r="A186" s="69"/>
      <c r="B186" s="45"/>
      <c r="C186" s="46"/>
      <c r="D186" s="47"/>
      <c r="E186" s="48"/>
      <c r="F186" s="46"/>
      <c r="G186" s="59"/>
      <c r="H186" s="70"/>
      <c r="I186" s="40" t="str">
        <f t="shared" ca="1" si="3"/>
        <v xml:space="preserve"> - </v>
      </c>
      <c r="J186" s="41"/>
      <c r="N186" s="8"/>
    </row>
    <row r="187" spans="1:14" ht="12.75" x14ac:dyDescent="0.2">
      <c r="A187" s="69"/>
      <c r="B187" s="45"/>
      <c r="C187" s="46"/>
      <c r="D187" s="47"/>
      <c r="E187" s="48"/>
      <c r="F187" s="46"/>
      <c r="G187" s="59"/>
      <c r="H187" s="49"/>
      <c r="I187" s="40" t="str">
        <f t="shared" ca="1" si="3"/>
        <v xml:space="preserve"> - </v>
      </c>
      <c r="J187" s="41"/>
      <c r="N187" s="8"/>
    </row>
    <row r="188" spans="1:14" ht="12.75" x14ac:dyDescent="0.2">
      <c r="A188" s="69"/>
      <c r="B188" s="45"/>
      <c r="C188" s="46"/>
      <c r="D188" s="47"/>
      <c r="E188" s="48"/>
      <c r="F188" s="46"/>
      <c r="G188" s="59"/>
      <c r="H188" s="70"/>
      <c r="I188" s="40" t="str">
        <f t="shared" ca="1" si="3"/>
        <v xml:space="preserve"> - </v>
      </c>
      <c r="J188" s="41"/>
      <c r="N188" s="8"/>
    </row>
    <row r="189" spans="1:14" ht="12.75" x14ac:dyDescent="0.2">
      <c r="A189" s="69"/>
      <c r="B189" s="45"/>
      <c r="C189" s="46"/>
      <c r="D189" s="47"/>
      <c r="E189" s="48"/>
      <c r="F189" s="46"/>
      <c r="G189" s="59"/>
      <c r="H189" s="70"/>
      <c r="I189" s="40" t="str">
        <f t="shared" ca="1" si="3"/>
        <v xml:space="preserve"> - </v>
      </c>
      <c r="J189" s="41"/>
      <c r="N189" s="8"/>
    </row>
    <row r="190" spans="1:14" ht="12.75" x14ac:dyDescent="0.2">
      <c r="A190" s="69"/>
      <c r="B190" s="45"/>
      <c r="C190" s="46"/>
      <c r="D190" s="47"/>
      <c r="E190" s="48"/>
      <c r="F190" s="46"/>
      <c r="G190" s="59"/>
      <c r="H190" s="70"/>
      <c r="I190" s="40" t="str">
        <f t="shared" ca="1" si="3"/>
        <v xml:space="preserve"> - </v>
      </c>
      <c r="J190" s="41"/>
      <c r="N190" s="8"/>
    </row>
    <row r="191" spans="1:14" ht="12.75" x14ac:dyDescent="0.2">
      <c r="A191" s="69"/>
      <c r="B191" s="45"/>
      <c r="C191" s="46"/>
      <c r="D191" s="47"/>
      <c r="E191" s="48"/>
      <c r="F191" s="46"/>
      <c r="G191" s="59"/>
      <c r="H191" s="70"/>
      <c r="I191" s="40" t="str">
        <f t="shared" ca="1" si="3"/>
        <v xml:space="preserve"> - </v>
      </c>
      <c r="J191" s="41"/>
      <c r="N191" s="8"/>
    </row>
    <row r="192" spans="1:14" ht="12.75" x14ac:dyDescent="0.2">
      <c r="A192" s="69"/>
      <c r="B192" s="45"/>
      <c r="C192" s="46"/>
      <c r="D192" s="47"/>
      <c r="E192" s="48"/>
      <c r="F192" s="46"/>
      <c r="G192" s="59"/>
      <c r="H192" s="70"/>
      <c r="I192" s="40" t="str">
        <f t="shared" ca="1" si="3"/>
        <v xml:space="preserve"> - </v>
      </c>
      <c r="J192" s="41"/>
      <c r="N192" s="8"/>
    </row>
    <row r="193" spans="1:14" ht="12.75" x14ac:dyDescent="0.2">
      <c r="A193" s="69"/>
      <c r="B193" s="45"/>
      <c r="C193" s="46"/>
      <c r="D193" s="47"/>
      <c r="E193" s="48"/>
      <c r="F193" s="46"/>
      <c r="G193" s="59"/>
      <c r="H193" s="70"/>
      <c r="I193" s="40" t="str">
        <f t="shared" ca="1" si="3"/>
        <v xml:space="preserve"> - </v>
      </c>
      <c r="J193" s="41"/>
      <c r="N193" s="8"/>
    </row>
    <row r="194" spans="1:14" ht="12.75" x14ac:dyDescent="0.2">
      <c r="A194" s="69"/>
      <c r="B194" s="45"/>
      <c r="C194" s="46"/>
      <c r="D194" s="47"/>
      <c r="E194" s="48"/>
      <c r="F194" s="46"/>
      <c r="G194" s="59"/>
      <c r="H194" s="70"/>
      <c r="I194" s="40" t="str">
        <f t="shared" ca="1" si="3"/>
        <v xml:space="preserve"> - </v>
      </c>
      <c r="J194" s="41"/>
      <c r="N194" s="8"/>
    </row>
    <row r="195" spans="1:14" ht="12.75" x14ac:dyDescent="0.2">
      <c r="A195" s="69"/>
      <c r="B195" s="45"/>
      <c r="C195" s="46"/>
      <c r="D195" s="47"/>
      <c r="E195" s="48"/>
      <c r="F195" s="46"/>
      <c r="G195" s="59"/>
      <c r="H195" s="70"/>
      <c r="I195" s="40" t="str">
        <f t="shared" ca="1" si="3"/>
        <v xml:space="preserve"> - </v>
      </c>
      <c r="J195" s="41"/>
      <c r="N195" s="8"/>
    </row>
    <row r="196" spans="1:14" ht="12.75" x14ac:dyDescent="0.2">
      <c r="A196" s="35"/>
      <c r="B196" s="45"/>
      <c r="C196" s="46"/>
      <c r="D196" s="47"/>
      <c r="E196" s="48"/>
      <c r="F196" s="46"/>
      <c r="G196" s="59"/>
      <c r="H196" s="49"/>
      <c r="I196" s="40" t="str">
        <f t="shared" ca="1" si="3"/>
        <v xml:space="preserve"> - </v>
      </c>
      <c r="J196" s="41"/>
      <c r="L196" s="9"/>
      <c r="N196" s="8"/>
    </row>
    <row r="197" spans="1:14" ht="12.75" x14ac:dyDescent="0.2">
      <c r="A197" s="60"/>
      <c r="B197" s="45"/>
      <c r="C197" s="46"/>
      <c r="D197" s="47"/>
      <c r="E197" s="48"/>
      <c r="F197" s="46"/>
      <c r="G197" s="59"/>
      <c r="H197" s="49"/>
      <c r="I197" s="40" t="str">
        <f t="shared" ca="1" si="3"/>
        <v xml:space="preserve"> - </v>
      </c>
      <c r="J197" s="41"/>
      <c r="L197" s="9"/>
      <c r="N197" s="8"/>
    </row>
    <row r="198" spans="1:14" ht="12.75" x14ac:dyDescent="0.2">
      <c r="A198" s="60"/>
      <c r="B198" s="45"/>
      <c r="C198" s="46"/>
      <c r="D198" s="47"/>
      <c r="E198" s="48"/>
      <c r="F198" s="46"/>
      <c r="G198" s="59"/>
      <c r="H198" s="49"/>
      <c r="I198" s="40" t="str">
        <f t="shared" ca="1" si="3"/>
        <v xml:space="preserve"> - </v>
      </c>
      <c r="J198" s="41"/>
      <c r="L198" s="9"/>
      <c r="N198" s="8"/>
    </row>
    <row r="199" spans="1:14" s="23" customFormat="1" ht="12.75" x14ac:dyDescent="0.2">
      <c r="A199" s="71"/>
      <c r="B199" s="72"/>
      <c r="C199" s="73"/>
      <c r="D199" s="74"/>
      <c r="E199" s="74"/>
      <c r="F199" s="73"/>
      <c r="G199" s="75"/>
      <c r="H199" s="59"/>
      <c r="I199" s="40" t="str">
        <f t="shared" ca="1" si="3"/>
        <v xml:space="preserve"> - </v>
      </c>
      <c r="J199" s="54"/>
      <c r="K199" s="25"/>
      <c r="N199" s="44"/>
    </row>
    <row r="200" spans="1:14" s="23" customFormat="1" ht="12.75" x14ac:dyDescent="0.2">
      <c r="A200" s="35"/>
      <c r="B200" s="45"/>
      <c r="C200" s="46"/>
      <c r="D200" s="47"/>
      <c r="E200" s="55"/>
      <c r="F200" s="46"/>
      <c r="G200" s="59"/>
      <c r="H200" s="49"/>
      <c r="I200" s="40" t="str">
        <f t="shared" ca="1" si="3"/>
        <v xml:space="preserve"> - </v>
      </c>
      <c r="J200" s="54"/>
      <c r="K200" s="25"/>
      <c r="N200" s="44"/>
    </row>
    <row r="201" spans="1:14" s="23" customFormat="1" ht="12.75" x14ac:dyDescent="0.2">
      <c r="A201" s="35"/>
      <c r="B201" s="45"/>
      <c r="C201" s="46"/>
      <c r="D201" s="47"/>
      <c r="E201" s="55"/>
      <c r="F201" s="46"/>
      <c r="G201" s="59"/>
      <c r="H201" s="49"/>
      <c r="I201" s="40" t="str">
        <f t="shared" ca="1" si="3"/>
        <v xml:space="preserve"> - </v>
      </c>
      <c r="J201" s="54"/>
      <c r="K201" s="25"/>
      <c r="N201" s="44"/>
    </row>
    <row r="202" spans="1:14" s="23" customFormat="1" ht="12.75" x14ac:dyDescent="0.2">
      <c r="A202" s="60"/>
      <c r="B202" s="45"/>
      <c r="C202" s="46"/>
      <c r="D202" s="47"/>
      <c r="E202" s="55"/>
      <c r="F202" s="46"/>
      <c r="G202" s="59"/>
      <c r="H202" s="49"/>
      <c r="I202" s="40" t="str">
        <f t="shared" ca="1" si="3"/>
        <v xml:space="preserve"> - </v>
      </c>
      <c r="J202" s="54"/>
      <c r="K202" s="25"/>
      <c r="N202" s="44"/>
    </row>
    <row r="203" spans="1:14" ht="12.75" x14ac:dyDescent="0.2">
      <c r="A203" s="35"/>
      <c r="B203" s="35"/>
      <c r="C203" s="51"/>
      <c r="D203" s="52"/>
      <c r="E203" s="38"/>
      <c r="F203" s="36"/>
      <c r="G203" s="39"/>
      <c r="H203" s="39"/>
      <c r="I203" s="40" t="str">
        <f t="shared" ca="1" si="3"/>
        <v xml:space="preserve"> - </v>
      </c>
      <c r="J203" s="41"/>
      <c r="L203" s="9"/>
      <c r="N203" s="8"/>
    </row>
    <row r="204" spans="1:14" ht="12.75" x14ac:dyDescent="0.2">
      <c r="A204" s="35"/>
      <c r="B204" s="35"/>
      <c r="C204" s="51"/>
      <c r="D204" s="37"/>
      <c r="E204" s="38"/>
      <c r="F204" s="36"/>
      <c r="G204" s="39"/>
      <c r="H204" s="39"/>
      <c r="I204" s="40" t="str">
        <f t="shared" ca="1" si="3"/>
        <v xml:space="preserve"> - </v>
      </c>
      <c r="J204" s="41"/>
      <c r="L204" s="9"/>
      <c r="N204" s="8"/>
    </row>
    <row r="205" spans="1:14" ht="12.75" x14ac:dyDescent="0.2">
      <c r="A205" s="35"/>
      <c r="B205" s="35"/>
      <c r="C205" s="36"/>
      <c r="D205" s="37"/>
      <c r="E205" s="38"/>
      <c r="F205" s="36"/>
      <c r="G205" s="39"/>
      <c r="H205" s="39"/>
      <c r="I205" s="40" t="str">
        <f t="shared" ca="1" si="3"/>
        <v xml:space="preserve"> - </v>
      </c>
      <c r="J205" s="41"/>
      <c r="L205" s="9"/>
      <c r="N205" s="8"/>
    </row>
    <row r="206" spans="1:14" ht="12.75" x14ac:dyDescent="0.2">
      <c r="A206" s="35"/>
      <c r="B206" s="45"/>
      <c r="C206" s="46"/>
      <c r="D206" s="47"/>
      <c r="E206" s="48"/>
      <c r="F206" s="46"/>
      <c r="G206" s="59"/>
      <c r="H206" s="49"/>
      <c r="I206" s="40" t="str">
        <f t="shared" ca="1" si="3"/>
        <v xml:space="preserve"> - </v>
      </c>
      <c r="J206" s="41"/>
      <c r="L206" s="9"/>
      <c r="N206" s="8"/>
    </row>
    <row r="207" spans="1:14" ht="12.75" x14ac:dyDescent="0.2">
      <c r="A207" s="35"/>
      <c r="B207" s="45"/>
      <c r="C207" s="36"/>
      <c r="D207" s="47"/>
      <c r="E207" s="48"/>
      <c r="F207" s="46"/>
      <c r="G207" s="59"/>
      <c r="H207" s="39"/>
      <c r="I207" s="40" t="str">
        <f t="shared" ca="1" si="3"/>
        <v xml:space="preserve"> - </v>
      </c>
      <c r="J207" s="41"/>
      <c r="L207" s="9"/>
      <c r="N207" s="8"/>
    </row>
    <row r="208" spans="1:14" ht="12.75" x14ac:dyDescent="0.2">
      <c r="A208" s="35"/>
      <c r="B208" s="35"/>
      <c r="C208" s="36"/>
      <c r="D208" s="37"/>
      <c r="E208" s="38"/>
      <c r="F208" s="36"/>
      <c r="G208" s="39"/>
      <c r="H208" s="39"/>
      <c r="I208" s="40" t="str">
        <f t="shared" ca="1" si="3"/>
        <v xml:space="preserve"> - </v>
      </c>
      <c r="J208" s="41"/>
      <c r="N208" s="8"/>
    </row>
    <row r="209" spans="1:14" ht="12.75" x14ac:dyDescent="0.2">
      <c r="A209" s="35"/>
      <c r="B209" s="35"/>
      <c r="C209" s="36"/>
      <c r="D209" s="37"/>
      <c r="E209" s="38"/>
      <c r="F209" s="36"/>
      <c r="G209" s="39"/>
      <c r="H209" s="39"/>
      <c r="I209" s="40" t="str">
        <f t="shared" ca="1" si="3"/>
        <v xml:space="preserve"> - </v>
      </c>
      <c r="J209" s="41"/>
      <c r="N209" s="8"/>
    </row>
    <row r="210" spans="1:14" ht="12.75" x14ac:dyDescent="0.2">
      <c r="A210" s="35"/>
      <c r="B210" s="35"/>
      <c r="C210" s="36"/>
      <c r="D210" s="37"/>
      <c r="E210" s="38"/>
      <c r="F210" s="36"/>
      <c r="G210" s="39"/>
      <c r="H210" s="39"/>
      <c r="I210" s="40" t="str">
        <f t="shared" ca="1" si="3"/>
        <v xml:space="preserve"> - </v>
      </c>
      <c r="J210" s="41"/>
      <c r="N210" s="8"/>
    </row>
    <row r="211" spans="1:14" ht="12.75" x14ac:dyDescent="0.2">
      <c r="A211" s="35"/>
      <c r="B211" s="35"/>
      <c r="C211" s="51"/>
      <c r="D211" s="52"/>
      <c r="E211" s="38"/>
      <c r="F211" s="36"/>
      <c r="G211" s="39"/>
      <c r="H211" s="39"/>
      <c r="I211" s="40" t="str">
        <f t="shared" ca="1" si="3"/>
        <v xml:space="preserve"> - </v>
      </c>
      <c r="J211" s="41"/>
      <c r="N211" s="8"/>
    </row>
    <row r="212" spans="1:14" ht="12.75" x14ac:dyDescent="0.2">
      <c r="A212" s="35"/>
      <c r="B212" s="45"/>
      <c r="C212" s="46"/>
      <c r="D212" s="47"/>
      <c r="E212" s="48"/>
      <c r="F212" s="46"/>
      <c r="G212" s="59"/>
      <c r="H212" s="49"/>
      <c r="I212" s="40" t="str">
        <f t="shared" ca="1" si="3"/>
        <v xml:space="preserve"> - </v>
      </c>
      <c r="J212" s="41"/>
      <c r="N212" s="8"/>
    </row>
    <row r="213" spans="1:14" ht="12.75" x14ac:dyDescent="0.2">
      <c r="A213" s="35"/>
      <c r="B213" s="45"/>
      <c r="C213" s="46"/>
      <c r="D213" s="47"/>
      <c r="E213" s="48"/>
      <c r="F213" s="46"/>
      <c r="G213" s="59"/>
      <c r="H213" s="49"/>
      <c r="I213" s="40" t="str">
        <f t="shared" ca="1" si="3"/>
        <v xml:space="preserve"> - </v>
      </c>
      <c r="J213" s="41"/>
      <c r="N213" s="8"/>
    </row>
    <row r="214" spans="1:14" ht="12.75" x14ac:dyDescent="0.2">
      <c r="A214" s="35"/>
      <c r="B214" s="45"/>
      <c r="C214" s="46"/>
      <c r="D214" s="47"/>
      <c r="E214" s="48"/>
      <c r="F214" s="46"/>
      <c r="G214" s="59"/>
      <c r="H214" s="49"/>
      <c r="I214" s="40" t="str">
        <f t="shared" ca="1" si="3"/>
        <v xml:space="preserve"> - </v>
      </c>
      <c r="J214" s="41"/>
      <c r="N214" s="8"/>
    </row>
    <row r="215" spans="1:14" ht="12.75" x14ac:dyDescent="0.2">
      <c r="A215" s="35"/>
      <c r="B215" s="45"/>
      <c r="C215" s="46"/>
      <c r="D215" s="37"/>
      <c r="E215" s="38"/>
      <c r="F215" s="36"/>
      <c r="G215" s="39"/>
      <c r="H215" s="49"/>
      <c r="I215" s="40" t="str">
        <f t="shared" ca="1" si="3"/>
        <v xml:space="preserve"> - </v>
      </c>
      <c r="J215" s="54"/>
      <c r="N215" s="8"/>
    </row>
    <row r="216" spans="1:14" ht="12.75" x14ac:dyDescent="0.2">
      <c r="A216" s="35"/>
      <c r="B216" s="45"/>
      <c r="C216" s="46"/>
      <c r="D216" s="37"/>
      <c r="E216" s="38"/>
      <c r="F216" s="36"/>
      <c r="G216" s="39"/>
      <c r="H216" s="49"/>
      <c r="I216" s="40" t="str">
        <f t="shared" ca="1" si="3"/>
        <v xml:space="preserve"> - </v>
      </c>
      <c r="J216" s="54"/>
      <c r="N216" s="8"/>
    </row>
    <row r="217" spans="1:14" ht="12.75" x14ac:dyDescent="0.2">
      <c r="A217" s="35"/>
      <c r="B217" s="45"/>
      <c r="C217" s="46"/>
      <c r="D217" s="47"/>
      <c r="E217" s="48"/>
      <c r="F217" s="46"/>
      <c r="G217" s="59"/>
      <c r="H217" s="49"/>
      <c r="I217" s="40" t="str">
        <f t="shared" ca="1" si="3"/>
        <v xml:space="preserve"> - </v>
      </c>
      <c r="J217" s="41"/>
      <c r="N217" s="8"/>
    </row>
    <row r="218" spans="1:14" ht="12.75" x14ac:dyDescent="0.2">
      <c r="A218" s="35"/>
      <c r="B218" s="45"/>
      <c r="C218" s="46"/>
      <c r="D218" s="47"/>
      <c r="E218" s="48"/>
      <c r="F218" s="46"/>
      <c r="G218" s="59"/>
      <c r="H218" s="49"/>
      <c r="I218" s="40" t="str">
        <f t="shared" ca="1" si="3"/>
        <v xml:space="preserve"> - </v>
      </c>
      <c r="J218" s="41"/>
      <c r="N218" s="8"/>
    </row>
    <row r="219" spans="1:14" ht="12.75" x14ac:dyDescent="0.2">
      <c r="A219" s="35"/>
      <c r="B219" s="45"/>
      <c r="C219" s="46"/>
      <c r="D219" s="47"/>
      <c r="E219" s="48"/>
      <c r="F219" s="46"/>
      <c r="G219" s="59"/>
      <c r="H219" s="49"/>
      <c r="I219" s="40" t="str">
        <f t="shared" ca="1" si="3"/>
        <v xml:space="preserve"> - </v>
      </c>
      <c r="J219" s="41"/>
      <c r="N219" s="8"/>
    </row>
    <row r="220" spans="1:14" ht="12.75" x14ac:dyDescent="0.2">
      <c r="A220" s="35"/>
      <c r="B220" s="45"/>
      <c r="C220" s="46"/>
      <c r="D220" s="47"/>
      <c r="E220" s="48"/>
      <c r="F220" s="46"/>
      <c r="G220" s="59"/>
      <c r="H220" s="49"/>
      <c r="I220" s="40" t="str">
        <f t="shared" ca="1" si="3"/>
        <v xml:space="preserve"> - </v>
      </c>
      <c r="J220" s="54"/>
      <c r="N220" s="8"/>
    </row>
    <row r="221" spans="1:14" ht="12.75" x14ac:dyDescent="0.2">
      <c r="A221" s="35"/>
      <c r="B221" s="45"/>
      <c r="C221" s="46"/>
      <c r="D221" s="47"/>
      <c r="E221" s="48"/>
      <c r="F221" s="46"/>
      <c r="G221" s="59"/>
      <c r="H221" s="49"/>
      <c r="I221" s="40" t="str">
        <f t="shared" ca="1" si="3"/>
        <v xml:space="preserve"> - </v>
      </c>
      <c r="J221" s="54"/>
      <c r="N221" s="8"/>
    </row>
    <row r="222" spans="1:14" ht="12.75" x14ac:dyDescent="0.2">
      <c r="A222" s="35"/>
      <c r="B222" s="45"/>
      <c r="C222" s="46"/>
      <c r="D222" s="47"/>
      <c r="E222" s="48"/>
      <c r="F222" s="46"/>
      <c r="G222" s="59"/>
      <c r="H222" s="49"/>
      <c r="I222" s="40" t="str">
        <f t="shared" ca="1" si="3"/>
        <v xml:space="preserve"> - </v>
      </c>
      <c r="J222" s="54"/>
      <c r="N222" s="8"/>
    </row>
    <row r="223" spans="1:14" ht="12.75" x14ac:dyDescent="0.2">
      <c r="A223" s="35"/>
      <c r="B223" s="45"/>
      <c r="C223" s="46"/>
      <c r="D223" s="47"/>
      <c r="E223" s="48"/>
      <c r="F223" s="46"/>
      <c r="G223" s="59"/>
      <c r="H223" s="49"/>
      <c r="I223" s="40" t="str">
        <f t="shared" ca="1" si="3"/>
        <v xml:space="preserve"> - </v>
      </c>
      <c r="J223" s="54"/>
      <c r="N223" s="8"/>
    </row>
    <row r="224" spans="1:14" ht="12.75" x14ac:dyDescent="0.2">
      <c r="A224" s="35"/>
      <c r="B224" s="45"/>
      <c r="C224" s="46"/>
      <c r="D224" s="47"/>
      <c r="E224" s="48"/>
      <c r="F224" s="46"/>
      <c r="G224" s="59"/>
      <c r="H224" s="49"/>
      <c r="I224" s="40" t="str">
        <f t="shared" ref="I224:I271" ca="1" si="4">IF(AND(ISBLANK(G224),ISBLANK(H224))," - ",OFFSET(I224,-1,0,1,1)+H224-G224)</f>
        <v xml:space="preserve"> - </v>
      </c>
      <c r="J224" s="54"/>
      <c r="N224" s="8"/>
    </row>
    <row r="225" spans="1:14" ht="12.75" x14ac:dyDescent="0.2">
      <c r="A225" s="35"/>
      <c r="B225" s="45"/>
      <c r="C225" s="46"/>
      <c r="D225" s="47"/>
      <c r="E225" s="48"/>
      <c r="F225" s="46"/>
      <c r="G225" s="59"/>
      <c r="H225" s="49"/>
      <c r="I225" s="40" t="str">
        <f t="shared" ca="1" si="4"/>
        <v xml:space="preserve"> - </v>
      </c>
      <c r="J225" s="54"/>
      <c r="N225" s="8"/>
    </row>
    <row r="226" spans="1:14" ht="12.75" x14ac:dyDescent="0.2">
      <c r="A226" s="35"/>
      <c r="B226" s="45"/>
      <c r="C226" s="46"/>
      <c r="D226" s="47"/>
      <c r="E226" s="48"/>
      <c r="F226" s="46"/>
      <c r="G226" s="59"/>
      <c r="H226" s="49"/>
      <c r="I226" s="40" t="str">
        <f t="shared" ca="1" si="4"/>
        <v xml:space="preserve"> - </v>
      </c>
      <c r="J226" s="54"/>
      <c r="N226" s="8"/>
    </row>
    <row r="227" spans="1:14" ht="12.75" x14ac:dyDescent="0.2">
      <c r="A227" s="35"/>
      <c r="B227" s="45"/>
      <c r="C227" s="46"/>
      <c r="D227" s="47"/>
      <c r="E227" s="48"/>
      <c r="F227" s="46"/>
      <c r="G227" s="59"/>
      <c r="H227" s="49"/>
      <c r="I227" s="40" t="str">
        <f t="shared" ca="1" si="4"/>
        <v xml:space="preserve"> - </v>
      </c>
      <c r="J227" s="54"/>
      <c r="N227" s="8"/>
    </row>
    <row r="228" spans="1:14" ht="12.75" x14ac:dyDescent="0.2">
      <c r="A228" s="35"/>
      <c r="B228" s="45"/>
      <c r="C228" s="46"/>
      <c r="D228" s="47"/>
      <c r="E228" s="48"/>
      <c r="F228" s="46"/>
      <c r="G228" s="59"/>
      <c r="H228" s="49"/>
      <c r="I228" s="40" t="str">
        <f t="shared" ca="1" si="4"/>
        <v xml:space="preserve"> - </v>
      </c>
      <c r="J228" s="54"/>
      <c r="N228" s="8"/>
    </row>
    <row r="229" spans="1:14" ht="12.75" x14ac:dyDescent="0.2">
      <c r="A229" s="35"/>
      <c r="B229" s="45"/>
      <c r="C229" s="46"/>
      <c r="D229" s="47"/>
      <c r="E229" s="48"/>
      <c r="F229" s="46"/>
      <c r="G229" s="59"/>
      <c r="H229" s="49"/>
      <c r="I229" s="40" t="str">
        <f t="shared" ca="1" si="4"/>
        <v xml:space="preserve"> - </v>
      </c>
      <c r="J229" s="54"/>
      <c r="N229" s="8"/>
    </row>
    <row r="230" spans="1:14" ht="12.75" x14ac:dyDescent="0.2">
      <c r="A230" s="35"/>
      <c r="B230" s="45"/>
      <c r="C230" s="46"/>
      <c r="D230" s="47"/>
      <c r="E230" s="48"/>
      <c r="F230" s="46"/>
      <c r="G230" s="59"/>
      <c r="H230" s="49"/>
      <c r="I230" s="40" t="str">
        <f t="shared" ca="1" si="4"/>
        <v xml:space="preserve"> - </v>
      </c>
      <c r="J230" s="54"/>
      <c r="N230" s="8"/>
    </row>
    <row r="231" spans="1:14" ht="12.75" x14ac:dyDescent="0.2">
      <c r="A231" s="35"/>
      <c r="B231" s="45"/>
      <c r="C231" s="46"/>
      <c r="D231" s="47"/>
      <c r="E231" s="48"/>
      <c r="F231" s="46"/>
      <c r="G231" s="59"/>
      <c r="H231" s="49"/>
      <c r="I231" s="40" t="str">
        <f t="shared" ca="1" si="4"/>
        <v xml:space="preserve"> - </v>
      </c>
      <c r="J231" s="54"/>
      <c r="N231" s="8"/>
    </row>
    <row r="232" spans="1:14" ht="12.75" x14ac:dyDescent="0.2">
      <c r="A232" s="35"/>
      <c r="B232" s="45"/>
      <c r="C232" s="46"/>
      <c r="D232" s="47"/>
      <c r="E232" s="48"/>
      <c r="F232" s="46"/>
      <c r="G232" s="59"/>
      <c r="H232" s="49"/>
      <c r="I232" s="40" t="str">
        <f t="shared" ca="1" si="4"/>
        <v xml:space="preserve"> - </v>
      </c>
      <c r="J232" s="54"/>
      <c r="N232" s="8"/>
    </row>
    <row r="233" spans="1:14" ht="12.75" x14ac:dyDescent="0.2">
      <c r="A233" s="35"/>
      <c r="B233" s="45"/>
      <c r="C233" s="46"/>
      <c r="D233" s="47"/>
      <c r="E233" s="48"/>
      <c r="F233" s="46"/>
      <c r="G233" s="59"/>
      <c r="H233" s="49"/>
      <c r="I233" s="40" t="str">
        <f t="shared" ca="1" si="4"/>
        <v xml:space="preserve"> - </v>
      </c>
      <c r="J233" s="54"/>
      <c r="N233" s="8"/>
    </row>
    <row r="234" spans="1:14" ht="12.75" x14ac:dyDescent="0.2">
      <c r="A234" s="35"/>
      <c r="B234" s="45"/>
      <c r="C234" s="46"/>
      <c r="D234" s="47"/>
      <c r="E234" s="48"/>
      <c r="F234" s="46"/>
      <c r="G234" s="59"/>
      <c r="H234" s="49"/>
      <c r="I234" s="40" t="str">
        <f t="shared" ca="1" si="4"/>
        <v xml:space="preserve"> - </v>
      </c>
      <c r="J234" s="54"/>
      <c r="N234" s="8"/>
    </row>
    <row r="235" spans="1:14" ht="12.75" x14ac:dyDescent="0.2">
      <c r="A235" s="35"/>
      <c r="B235" s="45"/>
      <c r="C235" s="46"/>
      <c r="D235" s="47"/>
      <c r="E235" s="48"/>
      <c r="F235" s="46"/>
      <c r="G235" s="59"/>
      <c r="H235" s="49"/>
      <c r="I235" s="40" t="str">
        <f t="shared" ca="1" si="4"/>
        <v xml:space="preserve"> - </v>
      </c>
      <c r="J235" s="54"/>
      <c r="N235" s="8"/>
    </row>
    <row r="236" spans="1:14" ht="12.75" x14ac:dyDescent="0.2">
      <c r="A236" s="35"/>
      <c r="B236" s="45"/>
      <c r="C236" s="46"/>
      <c r="D236" s="47"/>
      <c r="E236" s="48"/>
      <c r="F236" s="46"/>
      <c r="G236" s="59"/>
      <c r="H236" s="49"/>
      <c r="I236" s="40" t="str">
        <f t="shared" ca="1" si="4"/>
        <v xml:space="preserve"> - </v>
      </c>
      <c r="J236" s="54"/>
      <c r="N236" s="8"/>
    </row>
    <row r="237" spans="1:14" ht="12.75" x14ac:dyDescent="0.2">
      <c r="A237" s="35"/>
      <c r="B237" s="45"/>
      <c r="C237" s="46"/>
      <c r="D237" s="47"/>
      <c r="E237" s="48"/>
      <c r="F237" s="46"/>
      <c r="G237" s="59"/>
      <c r="H237" s="49"/>
      <c r="I237" s="40" t="str">
        <f t="shared" ca="1" si="4"/>
        <v xml:space="preserve"> - </v>
      </c>
      <c r="J237" s="54"/>
      <c r="N237" s="8"/>
    </row>
    <row r="238" spans="1:14" ht="12.75" x14ac:dyDescent="0.2">
      <c r="A238" s="35"/>
      <c r="B238" s="45"/>
      <c r="C238" s="46"/>
      <c r="D238" s="47"/>
      <c r="E238" s="48"/>
      <c r="F238" s="46"/>
      <c r="G238" s="59"/>
      <c r="H238" s="49"/>
      <c r="I238" s="40" t="str">
        <f t="shared" ca="1" si="4"/>
        <v xml:space="preserve"> - </v>
      </c>
      <c r="J238" s="54"/>
      <c r="N238" s="8"/>
    </row>
    <row r="239" spans="1:14" ht="12.75" x14ac:dyDescent="0.2">
      <c r="A239" s="35"/>
      <c r="B239" s="45"/>
      <c r="C239" s="46"/>
      <c r="D239" s="47"/>
      <c r="E239" s="48"/>
      <c r="F239" s="46"/>
      <c r="G239" s="59"/>
      <c r="H239" s="49"/>
      <c r="I239" s="40" t="str">
        <f t="shared" ca="1" si="4"/>
        <v xml:space="preserve"> - </v>
      </c>
      <c r="J239" s="54"/>
      <c r="N239" s="8"/>
    </row>
    <row r="240" spans="1:14" ht="12.75" x14ac:dyDescent="0.2">
      <c r="A240" s="35"/>
      <c r="B240" s="45"/>
      <c r="C240" s="46"/>
      <c r="D240" s="47"/>
      <c r="E240" s="48"/>
      <c r="F240" s="46"/>
      <c r="G240" s="59"/>
      <c r="H240" s="49"/>
      <c r="I240" s="40" t="str">
        <f t="shared" ca="1" si="4"/>
        <v xml:space="preserve"> - </v>
      </c>
      <c r="J240" s="54"/>
      <c r="N240" s="8"/>
    </row>
    <row r="241" spans="1:14" ht="12.75" x14ac:dyDescent="0.2">
      <c r="A241" s="35"/>
      <c r="B241" s="45"/>
      <c r="C241" s="46"/>
      <c r="D241" s="47"/>
      <c r="E241" s="48"/>
      <c r="F241" s="46"/>
      <c r="G241" s="59"/>
      <c r="H241" s="49"/>
      <c r="I241" s="40" t="str">
        <f t="shared" ca="1" si="4"/>
        <v xml:space="preserve"> - </v>
      </c>
      <c r="J241" s="54"/>
      <c r="N241" s="8"/>
    </row>
    <row r="242" spans="1:14" ht="12.75" x14ac:dyDescent="0.2">
      <c r="A242" s="35"/>
      <c r="B242" s="35"/>
      <c r="C242" s="46"/>
      <c r="D242" s="52"/>
      <c r="E242" s="76"/>
      <c r="F242" s="51"/>
      <c r="G242" s="77"/>
      <c r="H242" s="39"/>
      <c r="I242" s="40" t="str">
        <f t="shared" ca="1" si="4"/>
        <v xml:space="preserve"> - </v>
      </c>
      <c r="J242" s="54"/>
      <c r="N242" s="8"/>
    </row>
    <row r="243" spans="1:14" ht="12.75" x14ac:dyDescent="0.2">
      <c r="A243" s="35"/>
      <c r="B243" s="35"/>
      <c r="C243" s="46"/>
      <c r="D243" s="52"/>
      <c r="E243" s="76"/>
      <c r="F243" s="51"/>
      <c r="G243" s="77"/>
      <c r="H243" s="39"/>
      <c r="I243" s="40" t="str">
        <f t="shared" ca="1" si="4"/>
        <v xml:space="preserve"> - </v>
      </c>
      <c r="J243" s="54"/>
      <c r="N243" s="8"/>
    </row>
    <row r="244" spans="1:14" ht="12.75" x14ac:dyDescent="0.2">
      <c r="A244" s="35"/>
      <c r="B244" s="35"/>
      <c r="C244" s="46"/>
      <c r="D244" s="37"/>
      <c r="E244" s="76"/>
      <c r="F244" s="36"/>
      <c r="G244" s="77"/>
      <c r="H244" s="39"/>
      <c r="I244" s="40" t="str">
        <f t="shared" ca="1" si="4"/>
        <v xml:space="preserve"> - </v>
      </c>
      <c r="J244" s="54"/>
      <c r="N244" s="8"/>
    </row>
    <row r="245" spans="1:14" ht="12.75" x14ac:dyDescent="0.2">
      <c r="A245" s="35"/>
      <c r="B245" s="45"/>
      <c r="C245" s="46"/>
      <c r="D245" s="47"/>
      <c r="E245" s="55"/>
      <c r="F245" s="46"/>
      <c r="G245" s="78"/>
      <c r="H245" s="59"/>
      <c r="I245" s="40" t="str">
        <f t="shared" ca="1" si="4"/>
        <v xml:space="preserve"> - </v>
      </c>
      <c r="J245" s="54"/>
      <c r="N245" s="8"/>
    </row>
    <row r="246" spans="1:14" ht="12.75" x14ac:dyDescent="0.2">
      <c r="A246" s="35"/>
      <c r="B246" s="35"/>
      <c r="C246" s="46"/>
      <c r="D246" s="37"/>
      <c r="E246" s="38"/>
      <c r="F246" s="51"/>
      <c r="G246" s="39"/>
      <c r="H246" s="39"/>
      <c r="I246" s="40" t="str">
        <f t="shared" ca="1" si="4"/>
        <v xml:space="preserve"> - </v>
      </c>
      <c r="J246" s="54"/>
      <c r="N246" s="8"/>
    </row>
    <row r="247" spans="1:14" ht="12.75" x14ac:dyDescent="0.2">
      <c r="A247" s="35"/>
      <c r="B247" s="35"/>
      <c r="C247" s="46"/>
      <c r="D247" s="37"/>
      <c r="E247" s="38"/>
      <c r="F247" s="36"/>
      <c r="G247" s="39"/>
      <c r="H247" s="39"/>
      <c r="I247" s="40" t="str">
        <f t="shared" ca="1" si="4"/>
        <v xml:space="preserve"> - </v>
      </c>
      <c r="J247" s="54"/>
      <c r="N247" s="8"/>
    </row>
    <row r="248" spans="1:14" ht="12.75" x14ac:dyDescent="0.2">
      <c r="A248" s="35"/>
      <c r="B248" s="35"/>
      <c r="C248" s="46"/>
      <c r="D248" s="37"/>
      <c r="E248" s="38"/>
      <c r="F248" s="36"/>
      <c r="G248" s="39"/>
      <c r="H248" s="39"/>
      <c r="I248" s="40" t="str">
        <f t="shared" ca="1" si="4"/>
        <v xml:space="preserve"> - </v>
      </c>
      <c r="J248" s="54"/>
      <c r="N248" s="8"/>
    </row>
    <row r="249" spans="1:14" ht="12.75" x14ac:dyDescent="0.2">
      <c r="A249" s="35"/>
      <c r="B249" s="35"/>
      <c r="C249" s="46"/>
      <c r="D249" s="52"/>
      <c r="E249" s="38"/>
      <c r="F249" s="36"/>
      <c r="G249" s="77"/>
      <c r="H249" s="77"/>
      <c r="I249" s="40" t="str">
        <f t="shared" ca="1" si="4"/>
        <v xml:space="preserve"> - </v>
      </c>
      <c r="J249" s="54"/>
      <c r="N249" s="8"/>
    </row>
    <row r="250" spans="1:14" ht="12.75" x14ac:dyDescent="0.2">
      <c r="A250" s="35"/>
      <c r="B250" s="45"/>
      <c r="C250" s="46"/>
      <c r="D250" s="47"/>
      <c r="E250" s="48"/>
      <c r="F250" s="46"/>
      <c r="G250" s="78"/>
      <c r="H250" s="70"/>
      <c r="I250" s="40" t="str">
        <f t="shared" ca="1" si="4"/>
        <v xml:space="preserve"> - </v>
      </c>
      <c r="J250" s="54"/>
      <c r="N250" s="8"/>
    </row>
    <row r="251" spans="1:14" ht="12.75" x14ac:dyDescent="0.2">
      <c r="A251" s="35"/>
      <c r="B251" s="35"/>
      <c r="C251" s="46"/>
      <c r="D251" s="52"/>
      <c r="E251" s="38"/>
      <c r="F251" s="36"/>
      <c r="G251" s="77"/>
      <c r="H251" s="77"/>
      <c r="I251" s="40" t="str">
        <f t="shared" ca="1" si="4"/>
        <v xml:space="preserve"> - </v>
      </c>
      <c r="J251" s="54"/>
      <c r="N251" s="8"/>
    </row>
    <row r="252" spans="1:14" ht="12.75" x14ac:dyDescent="0.2">
      <c r="A252" s="35"/>
      <c r="B252" s="35"/>
      <c r="C252" s="46"/>
      <c r="D252" s="52"/>
      <c r="E252" s="38"/>
      <c r="F252" s="36"/>
      <c r="G252" s="77"/>
      <c r="H252" s="77"/>
      <c r="I252" s="40" t="str">
        <f t="shared" ca="1" si="4"/>
        <v xml:space="preserve"> - </v>
      </c>
      <c r="J252" s="54"/>
      <c r="N252" s="8"/>
    </row>
    <row r="253" spans="1:14" ht="12.75" x14ac:dyDescent="0.2">
      <c r="A253" s="35"/>
      <c r="B253" s="35"/>
      <c r="C253" s="46"/>
      <c r="D253" s="52"/>
      <c r="E253" s="38"/>
      <c r="F253" s="36"/>
      <c r="G253" s="77"/>
      <c r="H253" s="77"/>
      <c r="I253" s="40" t="str">
        <f t="shared" ca="1" si="4"/>
        <v xml:space="preserve"> - </v>
      </c>
      <c r="J253" s="54"/>
      <c r="N253" s="8"/>
    </row>
    <row r="254" spans="1:14" ht="12.75" x14ac:dyDescent="0.2">
      <c r="A254" s="35"/>
      <c r="B254" s="45"/>
      <c r="C254" s="46"/>
      <c r="D254" s="47"/>
      <c r="E254" s="48"/>
      <c r="F254" s="46"/>
      <c r="G254" s="78"/>
      <c r="H254" s="70"/>
      <c r="I254" s="40" t="str">
        <f t="shared" ca="1" si="4"/>
        <v xml:space="preserve"> - </v>
      </c>
      <c r="J254" s="54"/>
      <c r="N254" s="8"/>
    </row>
    <row r="255" spans="1:14" ht="12.75" x14ac:dyDescent="0.2">
      <c r="A255" s="35"/>
      <c r="B255" s="35"/>
      <c r="C255" s="46"/>
      <c r="D255" s="52"/>
      <c r="E255" s="76"/>
      <c r="F255" s="36"/>
      <c r="G255" s="77"/>
      <c r="H255" s="77"/>
      <c r="I255" s="40" t="str">
        <f t="shared" ca="1" si="4"/>
        <v xml:space="preserve"> - </v>
      </c>
      <c r="J255" s="54"/>
      <c r="N255" s="8"/>
    </row>
    <row r="256" spans="1:14" ht="12.75" x14ac:dyDescent="0.2">
      <c r="A256" s="35"/>
      <c r="B256" s="35"/>
      <c r="C256" s="46"/>
      <c r="D256" s="52"/>
      <c r="E256" s="38"/>
      <c r="F256" s="36"/>
      <c r="G256" s="77"/>
      <c r="H256" s="77"/>
      <c r="I256" s="40" t="str">
        <f t="shared" ca="1" si="4"/>
        <v xml:space="preserve"> - </v>
      </c>
      <c r="J256" s="54"/>
      <c r="N256" s="8"/>
    </row>
    <row r="257" spans="1:14" ht="12.75" x14ac:dyDescent="0.2">
      <c r="A257" s="35"/>
      <c r="B257" s="35"/>
      <c r="C257" s="46"/>
      <c r="D257" s="52"/>
      <c r="E257" s="38"/>
      <c r="F257" s="51"/>
      <c r="G257" s="77"/>
      <c r="H257" s="77"/>
      <c r="I257" s="40" t="str">
        <f t="shared" ca="1" si="4"/>
        <v xml:space="preserve"> - </v>
      </c>
      <c r="J257" s="54"/>
      <c r="N257" s="8"/>
    </row>
    <row r="258" spans="1:14" ht="12.75" x14ac:dyDescent="0.2">
      <c r="A258" s="35"/>
      <c r="B258" s="45"/>
      <c r="C258" s="46"/>
      <c r="D258" s="47"/>
      <c r="E258" s="48"/>
      <c r="F258" s="46"/>
      <c r="G258" s="59"/>
      <c r="H258" s="70"/>
      <c r="I258" s="40" t="str">
        <f t="shared" ca="1" si="4"/>
        <v xml:space="preserve"> - </v>
      </c>
      <c r="J258" s="54"/>
      <c r="N258" s="8"/>
    </row>
    <row r="259" spans="1:14" ht="12.75" x14ac:dyDescent="0.2">
      <c r="A259" s="35"/>
      <c r="B259" s="35"/>
      <c r="C259" s="46"/>
      <c r="D259" s="52"/>
      <c r="E259" s="38"/>
      <c r="F259" s="36"/>
      <c r="G259" s="39"/>
      <c r="H259" s="77"/>
      <c r="I259" s="40" t="str">
        <f t="shared" ca="1" si="4"/>
        <v xml:space="preserve"> - </v>
      </c>
      <c r="J259" s="54"/>
      <c r="N259" s="8"/>
    </row>
    <row r="260" spans="1:14" ht="12.75" x14ac:dyDescent="0.2">
      <c r="A260" s="35"/>
      <c r="B260" s="35"/>
      <c r="C260" s="46"/>
      <c r="D260" s="52"/>
      <c r="E260" s="38"/>
      <c r="F260" s="36"/>
      <c r="G260" s="39"/>
      <c r="H260" s="77"/>
      <c r="I260" s="40" t="str">
        <f t="shared" ca="1" si="4"/>
        <v xml:space="preserve"> - </v>
      </c>
      <c r="J260" s="54"/>
      <c r="N260" s="8"/>
    </row>
    <row r="261" spans="1:14" ht="12.75" x14ac:dyDescent="0.2">
      <c r="A261" s="35"/>
      <c r="B261" s="35"/>
      <c r="C261" s="51"/>
      <c r="D261" s="52"/>
      <c r="E261" s="38"/>
      <c r="F261" s="36"/>
      <c r="G261" s="39"/>
      <c r="H261" s="77"/>
      <c r="I261" s="40" t="str">
        <f t="shared" ca="1" si="4"/>
        <v xml:space="preserve"> - </v>
      </c>
      <c r="J261" s="54"/>
      <c r="N261" s="8"/>
    </row>
    <row r="262" spans="1:14" ht="12.75" x14ac:dyDescent="0.2">
      <c r="A262" s="35"/>
      <c r="B262" s="35"/>
      <c r="C262" s="51"/>
      <c r="D262" s="52"/>
      <c r="E262" s="38"/>
      <c r="F262" s="36"/>
      <c r="G262" s="39"/>
      <c r="H262" s="77"/>
      <c r="I262" s="40" t="str">
        <f t="shared" ca="1" si="4"/>
        <v xml:space="preserve"> - </v>
      </c>
      <c r="J262" s="54"/>
      <c r="N262" s="8"/>
    </row>
    <row r="263" spans="1:14" ht="12.75" x14ac:dyDescent="0.2">
      <c r="A263" s="60"/>
      <c r="B263" s="45"/>
      <c r="C263" s="46"/>
      <c r="D263" s="47"/>
      <c r="E263" s="48"/>
      <c r="F263" s="46"/>
      <c r="G263" s="78"/>
      <c r="H263" s="70"/>
      <c r="I263" s="40" t="str">
        <f t="shared" ca="1" si="4"/>
        <v xml:space="preserve"> - </v>
      </c>
      <c r="J263" s="54"/>
      <c r="N263" s="8"/>
    </row>
    <row r="264" spans="1:14" ht="12.75" x14ac:dyDescent="0.2">
      <c r="A264" s="60"/>
      <c r="B264" s="45"/>
      <c r="C264" s="46"/>
      <c r="D264" s="47"/>
      <c r="E264" s="48"/>
      <c r="F264" s="46"/>
      <c r="G264" s="59"/>
      <c r="H264" s="70"/>
      <c r="I264" s="40" t="str">
        <f t="shared" ca="1" si="4"/>
        <v xml:space="preserve"> - </v>
      </c>
      <c r="J264" s="54"/>
      <c r="N264" s="8"/>
    </row>
    <row r="265" spans="1:14" ht="12.75" x14ac:dyDescent="0.2">
      <c r="A265" s="60"/>
      <c r="B265" s="45"/>
      <c r="C265" s="46"/>
      <c r="D265" s="47"/>
      <c r="E265" s="48"/>
      <c r="F265" s="46"/>
      <c r="G265" s="59"/>
      <c r="H265" s="70"/>
      <c r="I265" s="40" t="str">
        <f t="shared" ca="1" si="4"/>
        <v xml:space="preserve"> - </v>
      </c>
      <c r="J265" s="54"/>
      <c r="N265" s="8"/>
    </row>
    <row r="266" spans="1:14" ht="12.75" x14ac:dyDescent="0.2">
      <c r="A266" s="60"/>
      <c r="B266" s="45"/>
      <c r="C266" s="46"/>
      <c r="D266" s="47"/>
      <c r="E266" s="48"/>
      <c r="F266" s="46"/>
      <c r="G266" s="59"/>
      <c r="H266" s="70"/>
      <c r="I266" s="40" t="str">
        <f t="shared" ca="1" si="4"/>
        <v xml:space="preserve"> - </v>
      </c>
      <c r="J266" s="54"/>
      <c r="N266" s="8"/>
    </row>
    <row r="267" spans="1:14" ht="12.75" x14ac:dyDescent="0.2">
      <c r="A267" s="35"/>
      <c r="B267" s="35"/>
      <c r="C267" s="51"/>
      <c r="D267" s="52"/>
      <c r="E267" s="38"/>
      <c r="F267" s="36"/>
      <c r="G267" s="39"/>
      <c r="H267" s="77"/>
      <c r="I267" s="40" t="str">
        <f t="shared" ca="1" si="4"/>
        <v xml:space="preserve"> - </v>
      </c>
      <c r="J267" s="54"/>
      <c r="N267" s="8"/>
    </row>
    <row r="268" spans="1:14" ht="12.75" x14ac:dyDescent="0.2">
      <c r="A268" s="35"/>
      <c r="B268" s="35"/>
      <c r="C268" s="51"/>
      <c r="D268" s="52"/>
      <c r="E268" s="38"/>
      <c r="F268" s="51"/>
      <c r="G268" s="39"/>
      <c r="H268" s="77"/>
      <c r="I268" s="40" t="str">
        <f t="shared" ca="1" si="4"/>
        <v xml:space="preserve"> - </v>
      </c>
      <c r="J268" s="54"/>
      <c r="N268" s="8"/>
    </row>
    <row r="269" spans="1:14" ht="12.75" x14ac:dyDescent="0.2">
      <c r="A269" s="35"/>
      <c r="B269" s="35"/>
      <c r="C269" s="51"/>
      <c r="D269" s="52"/>
      <c r="E269" s="38"/>
      <c r="F269" s="36"/>
      <c r="G269" s="39"/>
      <c r="H269" s="77"/>
      <c r="I269" s="40" t="str">
        <f t="shared" ca="1" si="4"/>
        <v xml:space="preserve"> - </v>
      </c>
      <c r="J269" s="54"/>
      <c r="N269" s="8"/>
    </row>
    <row r="270" spans="1:14" ht="12.75" x14ac:dyDescent="0.2">
      <c r="A270" s="79"/>
      <c r="B270" s="45"/>
      <c r="C270" s="46"/>
      <c r="D270" s="47"/>
      <c r="E270" s="55"/>
      <c r="F270" s="46"/>
      <c r="G270" s="78"/>
      <c r="H270" s="78"/>
      <c r="I270" s="40" t="str">
        <f t="shared" ca="1" si="4"/>
        <v xml:space="preserve"> - </v>
      </c>
      <c r="J270" s="54"/>
      <c r="K270" s="8"/>
      <c r="N270" s="8"/>
    </row>
    <row r="271" spans="1:14" ht="12.75" x14ac:dyDescent="0.2">
      <c r="A271" s="60"/>
      <c r="B271" s="45"/>
      <c r="C271" s="46"/>
      <c r="D271" s="47"/>
      <c r="E271" s="55"/>
      <c r="F271" s="46"/>
      <c r="G271" s="78"/>
      <c r="H271" s="78"/>
      <c r="I271" s="40" t="str">
        <f t="shared" ca="1" si="4"/>
        <v xml:space="preserve"> - </v>
      </c>
      <c r="J271" s="54"/>
      <c r="K271" s="8"/>
      <c r="N271" s="8"/>
    </row>
    <row r="272" spans="1:14" ht="14.25" x14ac:dyDescent="0.2">
      <c r="A272" s="80"/>
      <c r="B272" s="81"/>
      <c r="C272" s="82"/>
      <c r="D272" s="83"/>
      <c r="E272" s="84"/>
      <c r="F272" s="82"/>
      <c r="G272" s="85"/>
      <c r="H272" s="85"/>
      <c r="I272" s="86"/>
      <c r="J272"/>
      <c r="K272" s="8"/>
      <c r="N272" s="8"/>
    </row>
    <row r="273" spans="1:15" ht="12.75" x14ac:dyDescent="0.2">
      <c r="G273" s="9">
        <f>SUBTOTAL(9, G17:G272)</f>
        <v>1684727.2869340007</v>
      </c>
      <c r="H273" s="9">
        <f>SUBTOTAL(9, H22:H269)</f>
        <v>1709274.24</v>
      </c>
      <c r="K273" s="8"/>
      <c r="N273" s="8"/>
    </row>
    <row r="274" spans="1:15" ht="12.75" x14ac:dyDescent="0.2">
      <c r="G274" s="9">
        <f>G273-H273</f>
        <v>-24546.953065999318</v>
      </c>
      <c r="K274" s="8"/>
      <c r="N274" s="8"/>
    </row>
    <row r="276" spans="1:15" x14ac:dyDescent="0.25">
      <c r="G276" s="9">
        <v>312415.13</v>
      </c>
    </row>
    <row r="278" spans="1:15" x14ac:dyDescent="0.25">
      <c r="G278" s="9">
        <v>862280.07545015798</v>
      </c>
    </row>
    <row r="279" spans="1:15" x14ac:dyDescent="0.25">
      <c r="G279" s="9">
        <v>39827.659999999996</v>
      </c>
    </row>
    <row r="280" spans="1:15" x14ac:dyDescent="0.25">
      <c r="G280" s="9">
        <f>G279-G278</f>
        <v>-822452.41545015795</v>
      </c>
    </row>
    <row r="281" spans="1:15" s="9" customFormat="1" x14ac:dyDescent="0.25">
      <c r="A281" s="8"/>
      <c r="B281" s="13"/>
      <c r="C281" s="8"/>
      <c r="D281" s="8"/>
      <c r="E281" s="8"/>
      <c r="F281" s="8"/>
      <c r="J281" s="8"/>
      <c r="L281" s="8"/>
      <c r="M281" s="8"/>
      <c r="N281" s="87"/>
      <c r="O281" s="8"/>
    </row>
    <row r="282" spans="1:15" s="9" customFormat="1" x14ac:dyDescent="0.25">
      <c r="A282" s="8"/>
      <c r="B282" s="13"/>
      <c r="C282" s="8"/>
      <c r="D282" s="8"/>
      <c r="E282" s="8"/>
      <c r="F282" s="8"/>
      <c r="J282" s="8"/>
      <c r="L282" s="8"/>
      <c r="M282" s="8"/>
      <c r="N282" s="87"/>
      <c r="O282" s="8"/>
    </row>
    <row r="283" spans="1:15" s="9" customFormat="1" x14ac:dyDescent="0.25">
      <c r="A283" s="8"/>
      <c r="B283" s="13"/>
      <c r="C283" s="8"/>
      <c r="D283" s="8"/>
      <c r="E283" s="8"/>
      <c r="F283" s="8"/>
      <c r="J283" s="8"/>
      <c r="L283" s="8"/>
      <c r="M283" s="8"/>
      <c r="N283" s="87"/>
      <c r="O283" s="8"/>
    </row>
  </sheetData>
  <conditionalFormatting sqref="I15:I271">
    <cfRule type="cellIs" dxfId="239" priority="3" stopIfTrue="1" operator="lessThan">
      <formula>0</formula>
    </cfRule>
  </conditionalFormatting>
  <conditionalFormatting sqref="I3">
    <cfRule type="cellIs" dxfId="238" priority="1" stopIfTrue="1" operator="lessThan">
      <formula>0</formula>
    </cfRule>
  </conditionalFormatting>
  <dataValidations count="5">
    <dataValidation type="list" allowBlank="1" showInputMessage="1" showErrorMessage="1" sqref="E256:E269 E15:E21 G264:G269 E246:E254 G246 G258:G262 E203:E241 G208:G214 G188 G179:G186 H82 G16:G21 H57:H58 H50 D93:D95 E30:E198 G30:G146" xr:uid="{00000000-0002-0000-0200-000000000000}">
      <formula1>categoryList</formula1>
    </dataValidation>
    <dataValidation type="list" allowBlank="1" showInputMessage="1" showErrorMessage="1" sqref="A208:A269 B208:B271 A15:B207" xr:uid="{00000000-0002-0000-0200-000001000000}">
      <formula1>dateList</formula1>
    </dataValidation>
    <dataValidation type="list" allowBlank="1" showInputMessage="1" showErrorMessage="1" sqref="C249:C250 C205:C246 C196:C202 C15:C185" xr:uid="{00000000-0002-0000-0200-000002000000}">
      <formula1>numList</formula1>
    </dataValidation>
    <dataValidation type="list" allowBlank="1" showInputMessage="1" showErrorMessage="1" sqref="D256 D204:D248 D196:D198 D180:D185 D15:D21 C93:C95 D30:D147" xr:uid="{00000000-0002-0000-0200-000003000000}">
      <formula1>payeeList</formula1>
    </dataValidation>
    <dataValidation type="list" allowBlank="1" showInputMessage="1" showErrorMessage="1" sqref="E93:E95 G93:G95 F15:F269" xr:uid="{00000000-0002-0000-0200-000004000000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27EB1F0-EE89-47B0-B714-363FA544531C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28" id="{0FC4FAE0-0341-4FCB-BD09-21CBE7A3CB4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I15:I271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A543-03AE-4A11-8CF9-1409A1B52293}">
  <sheetPr>
    <pageSetUpPr fitToPage="1"/>
  </sheetPr>
  <dimension ref="A1:O259"/>
  <sheetViews>
    <sheetView showGridLines="0" zoomScale="115" zoomScaleNormal="115" workbookViewId="0">
      <pane ySplit="14" topLeftCell="A59" activePane="bottomLeft" state="frozen"/>
      <selection activeCell="B18" sqref="B18"/>
      <selection pane="bottomLeft" activeCell="E148" sqref="E148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7.625" style="8" customWidth="1"/>
    <col min="11" max="11" width="20.875" style="9" customWidth="1"/>
    <col min="12" max="12" width="9.625" style="8" customWidth="1"/>
    <col min="13" max="13" width="9" style="8"/>
    <col min="14" max="14" width="9" style="87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43191</v>
      </c>
      <c r="N1" s="10" t="s">
        <v>1</v>
      </c>
      <c r="O1" s="11" t="s">
        <v>2</v>
      </c>
    </row>
    <row r="2" spans="1:15" ht="18.75" hidden="1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VLOOKUP(9E+100,Table1345678910111213345678910111213345678910111213345[Balance],1)</f>
        <v>301202.28378171439</v>
      </c>
      <c r="K3" s="16"/>
      <c r="N3" s="12">
        <f>IFERROR(LARGE(Table1345678910111213345678910111213345678910111213345[[#All],[Cheque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SUMIF(Table1345678910111213345678910111213345678910111213345[R],"=r",Table1345678910111213345678910111213345678910111213345[Deposit,
Credit (+)])+SUMIF(Table1345678910111213345678910111213345678910111213345[R],"=c",Table1345678910111213345678910111213345678910111213345[Deposit,
Credit (+)])-SUMIF(Table1345678910111213345678910111213345678910111213345[R],"=R",Table1345678910111213345678910111213345678910111213345[Withdrawal,
Payment (-)])-SUMIF(Table1345678910111213345678910111213345678910111213345[R],"=C",Table1345678910111213345678910111213345678910111213345[Withdrawal,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  <c r="N14" s="12"/>
    </row>
    <row r="15" spans="1:15" s="43" customFormat="1" ht="12.75" x14ac:dyDescent="0.2">
      <c r="A15" s="34"/>
      <c r="B15" s="35"/>
      <c r="C15" s="36"/>
      <c r="D15" s="37" t="s">
        <v>518</v>
      </c>
      <c r="E15" s="38"/>
      <c r="F15" s="36"/>
      <c r="G15" s="39"/>
      <c r="H15" s="39"/>
      <c r="I15" s="40">
        <f ca="1">Mar!I138</f>
        <v>82554.103781714904</v>
      </c>
      <c r="J15" s="41"/>
      <c r="K15" s="42"/>
      <c r="N15" s="44"/>
    </row>
    <row r="16" spans="1:15" s="43" customFormat="1" ht="12.75" x14ac:dyDescent="0.2">
      <c r="A16" s="35">
        <v>43193</v>
      </c>
      <c r="B16" s="45"/>
      <c r="C16" s="46" t="s">
        <v>519</v>
      </c>
      <c r="D16" s="47" t="s">
        <v>28</v>
      </c>
      <c r="E16" s="48"/>
      <c r="F16" s="46"/>
      <c r="G16" s="90">
        <v>10667.84</v>
      </c>
      <c r="H16" s="59"/>
      <c r="I16" s="50">
        <f ca="1">IF(AND(ISBLANK(G16),ISBLANK(H16)),"",OFFSET(I16,-1,0,1,1)+H16-G16)</f>
        <v>71886.263781714908</v>
      </c>
      <c r="J16" s="41"/>
      <c r="K16" s="42"/>
      <c r="N16" s="44"/>
    </row>
    <row r="17" spans="1:14" s="43" customFormat="1" ht="12.75" x14ac:dyDescent="0.2">
      <c r="A17" s="35">
        <v>43193</v>
      </c>
      <c r="B17" s="45"/>
      <c r="C17" s="51" t="s">
        <v>520</v>
      </c>
      <c r="D17" s="52" t="s">
        <v>30</v>
      </c>
      <c r="E17" s="38"/>
      <c r="F17" s="51"/>
      <c r="G17" s="92">
        <v>170</v>
      </c>
      <c r="H17" s="53"/>
      <c r="I17" s="40">
        <f ca="1">IF(AND(ISBLANK(G17),ISBLANK(H17))," - ",OFFSET(I17,-1,0,1,1)+H17-G17)</f>
        <v>71716.263781714908</v>
      </c>
      <c r="J17" s="41"/>
      <c r="K17" s="42"/>
      <c r="N17" s="44"/>
    </row>
    <row r="18" spans="1:14" s="43" customFormat="1" ht="12.75" x14ac:dyDescent="0.2">
      <c r="A18" s="35">
        <v>43193</v>
      </c>
      <c r="B18" s="45"/>
      <c r="C18" s="51" t="s">
        <v>521</v>
      </c>
      <c r="D18" s="52" t="s">
        <v>32</v>
      </c>
      <c r="E18" s="38"/>
      <c r="F18" s="51"/>
      <c r="G18" s="92">
        <v>155</v>
      </c>
      <c r="H18" s="53"/>
      <c r="I18" s="40">
        <f t="shared" ref="I18:I81" ca="1" si="0">IF(AND(ISBLANK(G18),ISBLANK(H18))," - ",OFFSET(I18,-1,0,1,1)+H18-G18)</f>
        <v>71561.263781714908</v>
      </c>
      <c r="J18" s="54"/>
      <c r="K18" s="42"/>
      <c r="N18" s="44"/>
    </row>
    <row r="19" spans="1:14" s="43" customFormat="1" ht="12.75" x14ac:dyDescent="0.2">
      <c r="A19" s="35">
        <v>43193</v>
      </c>
      <c r="B19" s="45"/>
      <c r="C19" s="46" t="s">
        <v>522</v>
      </c>
      <c r="D19" s="47" t="s">
        <v>523</v>
      </c>
      <c r="E19" s="48"/>
      <c r="F19" s="46"/>
      <c r="G19" s="90">
        <v>1263.55</v>
      </c>
      <c r="H19" s="49"/>
      <c r="I19" s="40">
        <f t="shared" ca="1" si="0"/>
        <v>70297.713781714905</v>
      </c>
      <c r="J19" s="54"/>
      <c r="K19" s="42"/>
      <c r="N19" s="44"/>
    </row>
    <row r="20" spans="1:14" s="43" customFormat="1" ht="12.75" x14ac:dyDescent="0.2">
      <c r="A20" s="35">
        <v>43193</v>
      </c>
      <c r="B20" s="61"/>
      <c r="C20" s="62" t="s">
        <v>524</v>
      </c>
      <c r="D20" s="63" t="s">
        <v>139</v>
      </c>
      <c r="E20" s="64"/>
      <c r="F20" s="62"/>
      <c r="G20" s="103">
        <v>166.47</v>
      </c>
      <c r="H20" s="66"/>
      <c r="I20" s="40">
        <f t="shared" ca="1" si="0"/>
        <v>70131.243781714904</v>
      </c>
      <c r="J20" s="88"/>
      <c r="K20" s="42"/>
      <c r="N20" s="44"/>
    </row>
    <row r="21" spans="1:14" s="43" customFormat="1" ht="12.75" x14ac:dyDescent="0.2">
      <c r="A21" s="35">
        <v>43193</v>
      </c>
      <c r="B21" s="45"/>
      <c r="C21" s="46" t="s">
        <v>525</v>
      </c>
      <c r="D21" s="47" t="s">
        <v>38</v>
      </c>
      <c r="E21" s="48"/>
      <c r="F21" s="46"/>
      <c r="G21" s="90">
        <v>1200</v>
      </c>
      <c r="H21" s="49"/>
      <c r="I21" s="40">
        <f t="shared" ca="1" si="0"/>
        <v>68931.243781714904</v>
      </c>
      <c r="J21" s="54"/>
      <c r="K21" s="42"/>
      <c r="N21" s="44"/>
    </row>
    <row r="22" spans="1:14" s="43" customFormat="1" ht="12.75" x14ac:dyDescent="0.2">
      <c r="A22" s="35">
        <v>43193</v>
      </c>
      <c r="B22" s="45"/>
      <c r="C22" s="46" t="s">
        <v>526</v>
      </c>
      <c r="D22" s="47" t="s">
        <v>43</v>
      </c>
      <c r="E22" s="55"/>
      <c r="F22" s="46"/>
      <c r="G22" s="91">
        <v>530</v>
      </c>
      <c r="H22" s="49"/>
      <c r="I22" s="40">
        <f t="shared" ca="1" si="0"/>
        <v>68401.243781714904</v>
      </c>
      <c r="J22" s="41"/>
      <c r="K22" s="42"/>
      <c r="N22" s="44"/>
    </row>
    <row r="23" spans="1:14" s="43" customFormat="1" ht="12.75" x14ac:dyDescent="0.2">
      <c r="A23" s="35">
        <v>43193</v>
      </c>
      <c r="B23" s="45"/>
      <c r="C23" s="46" t="s">
        <v>527</v>
      </c>
      <c r="D23" s="47" t="s">
        <v>528</v>
      </c>
      <c r="E23" s="55"/>
      <c r="F23" s="46"/>
      <c r="G23" s="91">
        <v>3180</v>
      </c>
      <c r="H23" s="49"/>
      <c r="I23" s="40">
        <f t="shared" ca="1" si="0"/>
        <v>65221.243781714904</v>
      </c>
      <c r="J23" s="41"/>
      <c r="K23" s="42"/>
      <c r="N23" s="44"/>
    </row>
    <row r="24" spans="1:14" s="43" customFormat="1" ht="12.75" x14ac:dyDescent="0.2">
      <c r="A24" s="35">
        <v>43193</v>
      </c>
      <c r="B24" s="45"/>
      <c r="C24" s="46" t="s">
        <v>529</v>
      </c>
      <c r="D24" s="47" t="s">
        <v>198</v>
      </c>
      <c r="E24" s="55"/>
      <c r="F24" s="46"/>
      <c r="G24" s="91">
        <v>800</v>
      </c>
      <c r="H24" s="49"/>
      <c r="I24" s="40">
        <f t="shared" ca="1" si="0"/>
        <v>64421.243781714904</v>
      </c>
      <c r="J24" s="41"/>
      <c r="K24" s="42"/>
      <c r="N24" s="44"/>
    </row>
    <row r="25" spans="1:14" s="43" customFormat="1" ht="12.75" x14ac:dyDescent="0.2">
      <c r="A25" s="35">
        <v>43193</v>
      </c>
      <c r="B25" s="45"/>
      <c r="C25" s="46" t="s">
        <v>530</v>
      </c>
      <c r="D25" s="47" t="s">
        <v>141</v>
      </c>
      <c r="E25" s="55"/>
      <c r="F25" s="46"/>
      <c r="G25" s="91">
        <v>360.4</v>
      </c>
      <c r="H25" s="49"/>
      <c r="I25" s="40">
        <f t="shared" ca="1" si="0"/>
        <v>64060.843781714902</v>
      </c>
      <c r="J25" s="41"/>
      <c r="K25" s="42"/>
      <c r="N25" s="44"/>
    </row>
    <row r="26" spans="1:14" s="43" customFormat="1" ht="12.75" x14ac:dyDescent="0.2">
      <c r="A26" s="35">
        <v>43193</v>
      </c>
      <c r="B26" s="124"/>
      <c r="C26" s="125" t="s">
        <v>531</v>
      </c>
      <c r="D26" s="126" t="s">
        <v>532</v>
      </c>
      <c r="E26" s="134"/>
      <c r="F26" s="125"/>
      <c r="G26" s="138">
        <v>1500</v>
      </c>
      <c r="H26" s="129"/>
      <c r="I26" s="40">
        <f t="shared" ca="1" si="0"/>
        <v>62560.843781714902</v>
      </c>
      <c r="J26" s="131"/>
      <c r="K26" s="42"/>
      <c r="N26" s="44"/>
    </row>
    <row r="27" spans="1:14" s="43" customFormat="1" ht="12.75" x14ac:dyDescent="0.2">
      <c r="A27" s="35">
        <v>43193</v>
      </c>
      <c r="B27" s="124"/>
      <c r="C27" s="125" t="s">
        <v>533</v>
      </c>
      <c r="D27" s="126" t="s">
        <v>39</v>
      </c>
      <c r="E27" s="134"/>
      <c r="F27" s="125"/>
      <c r="G27" s="138">
        <v>394.46</v>
      </c>
      <c r="H27" s="129"/>
      <c r="I27" s="40">
        <f t="shared" ca="1" si="0"/>
        <v>62166.383781714903</v>
      </c>
      <c r="J27" s="131"/>
      <c r="K27" s="42"/>
      <c r="N27" s="44"/>
    </row>
    <row r="28" spans="1:14" s="43" customFormat="1" ht="12.75" x14ac:dyDescent="0.2">
      <c r="A28" s="35">
        <v>43193</v>
      </c>
      <c r="B28" s="45"/>
      <c r="C28" s="46" t="s">
        <v>534</v>
      </c>
      <c r="D28" s="47" t="s">
        <v>535</v>
      </c>
      <c r="E28" s="55"/>
      <c r="F28" s="46"/>
      <c r="G28" s="91">
        <v>800</v>
      </c>
      <c r="H28" s="49"/>
      <c r="I28" s="40">
        <f t="shared" ca="1" si="0"/>
        <v>61366.383781714903</v>
      </c>
      <c r="J28" s="41"/>
      <c r="K28" s="42"/>
      <c r="N28" s="44"/>
    </row>
    <row r="29" spans="1:14" s="43" customFormat="1" ht="12.75" x14ac:dyDescent="0.2">
      <c r="A29" s="35">
        <v>43193</v>
      </c>
      <c r="B29" s="45"/>
      <c r="C29" s="46" t="s">
        <v>536</v>
      </c>
      <c r="D29" s="47" t="s">
        <v>537</v>
      </c>
      <c r="E29" s="55"/>
      <c r="F29" s="46"/>
      <c r="G29" s="91">
        <v>6572</v>
      </c>
      <c r="H29" s="49"/>
      <c r="I29" s="40">
        <f t="shared" ca="1" si="0"/>
        <v>54794.383781714903</v>
      </c>
      <c r="J29" s="41"/>
      <c r="K29" s="42"/>
      <c r="N29" s="44"/>
    </row>
    <row r="30" spans="1:14" s="58" customFormat="1" ht="12.75" x14ac:dyDescent="0.2">
      <c r="A30" s="56">
        <v>43193</v>
      </c>
      <c r="B30" s="45"/>
      <c r="C30" s="46" t="s">
        <v>538</v>
      </c>
      <c r="D30" s="47" t="s">
        <v>50</v>
      </c>
      <c r="E30" s="48"/>
      <c r="F30" s="46"/>
      <c r="G30" s="90">
        <v>4228</v>
      </c>
      <c r="H30" s="49"/>
      <c r="I30" s="40">
        <f t="shared" ca="1" si="0"/>
        <v>50566.383781714903</v>
      </c>
      <c r="J30" s="41"/>
      <c r="K30" s="57"/>
    </row>
    <row r="31" spans="1:14" s="58" customFormat="1" ht="12.75" x14ac:dyDescent="0.2">
      <c r="A31" s="56">
        <v>43193</v>
      </c>
      <c r="B31" s="45"/>
      <c r="C31" s="46" t="s">
        <v>539</v>
      </c>
      <c r="D31" s="47" t="s">
        <v>197</v>
      </c>
      <c r="E31" s="48"/>
      <c r="F31" s="46"/>
      <c r="G31" s="90">
        <v>850</v>
      </c>
      <c r="H31" s="49"/>
      <c r="I31" s="40">
        <f t="shared" ca="1" si="0"/>
        <v>49716.383781714903</v>
      </c>
      <c r="J31" s="41"/>
      <c r="K31" s="57"/>
    </row>
    <row r="32" spans="1:14" s="58" customFormat="1" ht="12.75" x14ac:dyDescent="0.2">
      <c r="A32" s="56">
        <v>43193</v>
      </c>
      <c r="B32" s="45"/>
      <c r="C32" s="46" t="s">
        <v>540</v>
      </c>
      <c r="D32" s="47" t="s">
        <v>41</v>
      </c>
      <c r="E32" s="48"/>
      <c r="F32" s="46"/>
      <c r="G32" s="90">
        <v>2082</v>
      </c>
      <c r="H32" s="49"/>
      <c r="I32" s="40">
        <f t="shared" ca="1" si="0"/>
        <v>47634.383781714903</v>
      </c>
      <c r="J32" s="41"/>
      <c r="K32" s="57"/>
    </row>
    <row r="33" spans="1:11" s="58" customFormat="1" ht="12.75" x14ac:dyDescent="0.2">
      <c r="A33" s="56">
        <v>43193</v>
      </c>
      <c r="B33" s="45"/>
      <c r="C33" s="46" t="s">
        <v>541</v>
      </c>
      <c r="D33" s="47" t="s">
        <v>542</v>
      </c>
      <c r="E33" s="48"/>
      <c r="F33" s="46"/>
      <c r="G33" s="90">
        <v>5925.82</v>
      </c>
      <c r="H33" s="49"/>
      <c r="I33" s="40">
        <f t="shared" ca="1" si="0"/>
        <v>41708.563781714904</v>
      </c>
      <c r="J33" s="41"/>
      <c r="K33" s="57"/>
    </row>
    <row r="34" spans="1:11" s="58" customFormat="1" ht="12.75" x14ac:dyDescent="0.2">
      <c r="A34" s="56">
        <v>43193</v>
      </c>
      <c r="B34" s="45"/>
      <c r="C34" s="46" t="s">
        <v>543</v>
      </c>
      <c r="D34" s="47" t="s">
        <v>146</v>
      </c>
      <c r="E34" s="48"/>
      <c r="F34" s="46"/>
      <c r="G34" s="90">
        <v>180</v>
      </c>
      <c r="H34" s="49"/>
      <c r="I34" s="40">
        <f t="shared" ca="1" si="0"/>
        <v>41528.563781714904</v>
      </c>
      <c r="J34" s="41"/>
      <c r="K34" s="57"/>
    </row>
    <row r="35" spans="1:11" s="58" customFormat="1" ht="12.75" x14ac:dyDescent="0.2">
      <c r="A35" s="56">
        <v>43193</v>
      </c>
      <c r="B35" s="45"/>
      <c r="C35" s="46" t="s">
        <v>544</v>
      </c>
      <c r="D35" s="47" t="s">
        <v>55</v>
      </c>
      <c r="E35" s="48"/>
      <c r="F35" s="46"/>
      <c r="G35" s="90">
        <v>120</v>
      </c>
      <c r="H35" s="49"/>
      <c r="I35" s="40">
        <f t="shared" ca="1" si="0"/>
        <v>41408.563781714904</v>
      </c>
      <c r="J35" s="41"/>
      <c r="K35" s="57"/>
    </row>
    <row r="36" spans="1:11" s="58" customFormat="1" ht="12.75" x14ac:dyDescent="0.2">
      <c r="A36" s="56">
        <v>43193</v>
      </c>
      <c r="B36" s="104"/>
      <c r="C36" s="105" t="s">
        <v>545</v>
      </c>
      <c r="D36" s="106" t="s">
        <v>42</v>
      </c>
      <c r="E36" s="107"/>
      <c r="F36" s="105"/>
      <c r="G36" s="133">
        <v>483.87</v>
      </c>
      <c r="H36" s="109"/>
      <c r="I36" s="40">
        <f t="shared" ca="1" si="0"/>
        <v>40924.693781714901</v>
      </c>
      <c r="J36" s="110"/>
      <c r="K36" s="57"/>
    </row>
    <row r="37" spans="1:11" s="58" customFormat="1" ht="12.75" x14ac:dyDescent="0.2">
      <c r="A37" s="56">
        <v>43193</v>
      </c>
      <c r="B37" s="104"/>
      <c r="C37" s="105" t="s">
        <v>546</v>
      </c>
      <c r="D37" s="106" t="s">
        <v>547</v>
      </c>
      <c r="E37" s="107"/>
      <c r="F37" s="105"/>
      <c r="G37" s="133">
        <v>900</v>
      </c>
      <c r="H37" s="109"/>
      <c r="I37" s="40">
        <f t="shared" ca="1" si="0"/>
        <v>40024.693781714901</v>
      </c>
      <c r="J37" s="110"/>
      <c r="K37" s="57"/>
    </row>
    <row r="38" spans="1:11" s="58" customFormat="1" ht="12.75" x14ac:dyDescent="0.2">
      <c r="A38" s="56">
        <v>43193</v>
      </c>
      <c r="B38" s="45"/>
      <c r="C38" s="46" t="s">
        <v>548</v>
      </c>
      <c r="D38" s="47" t="s">
        <v>549</v>
      </c>
      <c r="E38" s="48"/>
      <c r="F38" s="46"/>
      <c r="G38" s="90">
        <v>296.8</v>
      </c>
      <c r="H38" s="49"/>
      <c r="I38" s="40">
        <f t="shared" ca="1" si="0"/>
        <v>39727.893781714898</v>
      </c>
      <c r="J38" s="41"/>
      <c r="K38" s="57"/>
    </row>
    <row r="39" spans="1:11" s="58" customFormat="1" ht="15" customHeight="1" x14ac:dyDescent="0.2">
      <c r="A39" s="56">
        <v>43193</v>
      </c>
      <c r="B39" s="45"/>
      <c r="C39" s="46" t="s">
        <v>550</v>
      </c>
      <c r="D39" s="47" t="s">
        <v>228</v>
      </c>
      <c r="E39" s="48"/>
      <c r="F39" s="46"/>
      <c r="G39" s="90">
        <v>2000</v>
      </c>
      <c r="H39" s="49"/>
      <c r="I39" s="40">
        <f t="shared" ca="1" si="0"/>
        <v>37727.893781714898</v>
      </c>
      <c r="J39" s="41"/>
      <c r="K39" s="57"/>
    </row>
    <row r="40" spans="1:11" s="58" customFormat="1" ht="12.75" x14ac:dyDescent="0.2">
      <c r="A40" s="56">
        <v>43193</v>
      </c>
      <c r="B40" s="45"/>
      <c r="C40" s="46" t="s">
        <v>551</v>
      </c>
      <c r="D40" s="47" t="s">
        <v>369</v>
      </c>
      <c r="E40" s="48"/>
      <c r="F40" s="46"/>
      <c r="G40" s="90">
        <v>1569.6</v>
      </c>
      <c r="H40" s="49"/>
      <c r="I40" s="40">
        <f t="shared" ca="1" si="0"/>
        <v>36158.2937817149</v>
      </c>
      <c r="J40" s="41"/>
      <c r="K40" s="57"/>
    </row>
    <row r="41" spans="1:11" s="58" customFormat="1" ht="12.75" x14ac:dyDescent="0.2">
      <c r="A41" s="56">
        <v>43193</v>
      </c>
      <c r="B41" s="45"/>
      <c r="C41" s="46" t="s">
        <v>552</v>
      </c>
      <c r="D41" s="47" t="s">
        <v>201</v>
      </c>
      <c r="E41" s="48"/>
      <c r="F41" s="46"/>
      <c r="G41" s="90">
        <v>3086.24</v>
      </c>
      <c r="H41" s="49"/>
      <c r="I41" s="40">
        <f t="shared" ca="1" si="0"/>
        <v>33072.053781714902</v>
      </c>
      <c r="J41" s="41"/>
      <c r="K41" s="57"/>
    </row>
    <row r="42" spans="1:11" s="58" customFormat="1" ht="12.75" x14ac:dyDescent="0.2">
      <c r="A42" s="56">
        <v>43193</v>
      </c>
      <c r="B42" s="45"/>
      <c r="C42" s="46" t="s">
        <v>553</v>
      </c>
      <c r="D42" s="47" t="s">
        <v>298</v>
      </c>
      <c r="E42" s="48"/>
      <c r="F42" s="46"/>
      <c r="G42" s="90">
        <v>900</v>
      </c>
      <c r="H42" s="49"/>
      <c r="I42" s="40">
        <f t="shared" ca="1" si="0"/>
        <v>32172.053781714902</v>
      </c>
      <c r="J42" s="41"/>
      <c r="K42" s="57"/>
    </row>
    <row r="43" spans="1:11" s="58" customFormat="1" ht="12.75" x14ac:dyDescent="0.2">
      <c r="A43" s="56">
        <v>43193</v>
      </c>
      <c r="B43" s="45"/>
      <c r="C43" s="46" t="s">
        <v>554</v>
      </c>
      <c r="D43" s="47" t="s">
        <v>69</v>
      </c>
      <c r="E43" s="48"/>
      <c r="F43" s="46"/>
      <c r="G43" s="90">
        <v>540</v>
      </c>
      <c r="H43" s="49"/>
      <c r="I43" s="40">
        <f t="shared" ca="1" si="0"/>
        <v>31632.053781714902</v>
      </c>
      <c r="J43" s="41"/>
      <c r="K43" s="57"/>
    </row>
    <row r="44" spans="1:11" s="58" customFormat="1" ht="12.75" x14ac:dyDescent="0.2">
      <c r="A44" s="56">
        <v>43193</v>
      </c>
      <c r="B44" s="45"/>
      <c r="C44" s="46" t="s">
        <v>555</v>
      </c>
      <c r="D44" s="47" t="s">
        <v>70</v>
      </c>
      <c r="E44" s="48"/>
      <c r="F44" s="46"/>
      <c r="G44" s="90">
        <v>4812.3999999999996</v>
      </c>
      <c r="H44" s="49"/>
      <c r="I44" s="40">
        <f t="shared" ca="1" si="0"/>
        <v>26819.6537817149</v>
      </c>
      <c r="J44" s="41"/>
      <c r="K44" s="57"/>
    </row>
    <row r="45" spans="1:11" s="58" customFormat="1" ht="12.75" x14ac:dyDescent="0.2">
      <c r="A45" s="56">
        <v>43193</v>
      </c>
      <c r="B45" s="45"/>
      <c r="C45" s="46" t="s">
        <v>556</v>
      </c>
      <c r="D45" s="47" t="s">
        <v>78</v>
      </c>
      <c r="E45" s="48"/>
      <c r="F45" s="46"/>
      <c r="G45" s="90">
        <v>3281.76</v>
      </c>
      <c r="H45" s="49"/>
      <c r="I45" s="40">
        <f t="shared" ca="1" si="0"/>
        <v>23537.893781714898</v>
      </c>
      <c r="J45" s="41"/>
      <c r="K45" s="57"/>
    </row>
    <row r="46" spans="1:11" s="58" customFormat="1" ht="12.75" x14ac:dyDescent="0.2">
      <c r="A46" s="56">
        <v>43193</v>
      </c>
      <c r="B46" s="45"/>
      <c r="C46" s="46" t="s">
        <v>557</v>
      </c>
      <c r="D46" s="47" t="s">
        <v>294</v>
      </c>
      <c r="E46" s="48"/>
      <c r="F46" s="46"/>
      <c r="G46" s="90">
        <v>174.9</v>
      </c>
      <c r="H46" s="49"/>
      <c r="I46" s="40">
        <f t="shared" ca="1" si="0"/>
        <v>23362.993781714897</v>
      </c>
      <c r="J46" s="41"/>
      <c r="K46" s="57"/>
    </row>
    <row r="47" spans="1:11" s="58" customFormat="1" ht="12.75" x14ac:dyDescent="0.2">
      <c r="A47" s="56">
        <v>43193</v>
      </c>
      <c r="B47" s="45"/>
      <c r="C47" s="46" t="s">
        <v>558</v>
      </c>
      <c r="D47" s="47" t="s">
        <v>205</v>
      </c>
      <c r="E47" s="48"/>
      <c r="F47" s="46"/>
      <c r="G47" s="90">
        <v>9031.57</v>
      </c>
      <c r="H47" s="49"/>
      <c r="I47" s="40">
        <f t="shared" ca="1" si="0"/>
        <v>14331.423781714897</v>
      </c>
      <c r="J47" s="41"/>
      <c r="K47" s="57"/>
    </row>
    <row r="48" spans="1:11" s="58" customFormat="1" ht="12.75" x14ac:dyDescent="0.2">
      <c r="A48" s="56">
        <v>43193</v>
      </c>
      <c r="B48" s="45"/>
      <c r="C48" s="46" t="s">
        <v>559</v>
      </c>
      <c r="D48" s="47" t="s">
        <v>229</v>
      </c>
      <c r="E48" s="48"/>
      <c r="F48" s="46"/>
      <c r="G48" s="90">
        <v>120</v>
      </c>
      <c r="H48" s="49"/>
      <c r="I48" s="40">
        <f t="shared" ca="1" si="0"/>
        <v>14211.423781714897</v>
      </c>
      <c r="J48" s="41"/>
      <c r="K48" s="57"/>
    </row>
    <row r="49" spans="1:11" s="58" customFormat="1" ht="14.25" customHeight="1" x14ac:dyDescent="0.2">
      <c r="A49" s="56">
        <v>43193</v>
      </c>
      <c r="B49" s="45"/>
      <c r="C49" s="46" t="s">
        <v>560</v>
      </c>
      <c r="D49" s="47" t="s">
        <v>203</v>
      </c>
      <c r="E49" s="48"/>
      <c r="F49" s="46"/>
      <c r="G49" s="90">
        <v>424</v>
      </c>
      <c r="H49" s="49"/>
      <c r="I49" s="40">
        <f t="shared" ca="1" si="0"/>
        <v>13787.423781714897</v>
      </c>
      <c r="J49" s="41"/>
      <c r="K49" s="57"/>
    </row>
    <row r="50" spans="1:11" s="58" customFormat="1" ht="14.25" customHeight="1" x14ac:dyDescent="0.2">
      <c r="A50" s="56">
        <v>43194</v>
      </c>
      <c r="B50" s="142"/>
      <c r="C50" s="46" t="s">
        <v>670</v>
      </c>
      <c r="D50" s="144" t="s">
        <v>648</v>
      </c>
      <c r="E50" s="145"/>
      <c r="F50" s="143"/>
      <c r="G50" s="146"/>
      <c r="H50" s="148">
        <v>750</v>
      </c>
      <c r="I50" s="40">
        <f t="shared" ca="1" si="0"/>
        <v>14537.423781714897</v>
      </c>
      <c r="J50" s="147"/>
      <c r="K50" s="57"/>
    </row>
    <row r="51" spans="1:11" s="58" customFormat="1" ht="24" x14ac:dyDescent="0.2">
      <c r="A51" s="56">
        <v>43194</v>
      </c>
      <c r="B51" s="45"/>
      <c r="C51" s="46" t="s">
        <v>561</v>
      </c>
      <c r="D51" s="47" t="s">
        <v>562</v>
      </c>
      <c r="E51" s="48"/>
      <c r="F51" s="46"/>
      <c r="G51" s="90">
        <v>14219.069999999998</v>
      </c>
      <c r="H51" s="59"/>
      <c r="I51" s="40">
        <f t="shared" ca="1" si="0"/>
        <v>318.35378171489901</v>
      </c>
      <c r="J51" s="41"/>
      <c r="K51" s="57"/>
    </row>
    <row r="52" spans="1:11" s="58" customFormat="1" ht="12.75" x14ac:dyDescent="0.2">
      <c r="A52" s="56">
        <v>43199</v>
      </c>
      <c r="B52" s="142"/>
      <c r="C52" s="46" t="s">
        <v>671</v>
      </c>
      <c r="D52" s="144" t="s">
        <v>649</v>
      </c>
      <c r="E52" s="145"/>
      <c r="F52" s="143"/>
      <c r="G52" s="146"/>
      <c r="H52" s="148">
        <v>2000</v>
      </c>
      <c r="I52" s="40">
        <f t="shared" ca="1" si="0"/>
        <v>2318.353781714899</v>
      </c>
      <c r="J52" s="147"/>
      <c r="K52" s="57"/>
    </row>
    <row r="53" spans="1:11" s="58" customFormat="1" ht="12.75" x14ac:dyDescent="0.2">
      <c r="A53" s="56">
        <v>43200</v>
      </c>
      <c r="B53" s="142"/>
      <c r="C53" s="46" t="s">
        <v>672</v>
      </c>
      <c r="D53" s="47" t="s">
        <v>665</v>
      </c>
      <c r="E53" s="145"/>
      <c r="F53" s="143"/>
      <c r="G53" s="146"/>
      <c r="H53" s="148">
        <v>2500000</v>
      </c>
      <c r="I53" s="40">
        <f t="shared" ca="1" si="0"/>
        <v>2502318.353781715</v>
      </c>
      <c r="J53" s="147"/>
      <c r="K53" s="57"/>
    </row>
    <row r="54" spans="1:11" s="58" customFormat="1" ht="12.75" x14ac:dyDescent="0.2">
      <c r="A54" s="56">
        <v>43201</v>
      </c>
      <c r="B54" s="45"/>
      <c r="C54" s="46" t="s">
        <v>563</v>
      </c>
      <c r="D54" s="47" t="s">
        <v>122</v>
      </c>
      <c r="E54" s="48"/>
      <c r="F54" s="46"/>
      <c r="G54" s="90">
        <v>127031.8</v>
      </c>
      <c r="H54" s="49"/>
      <c r="I54" s="40">
        <f t="shared" ca="1" si="0"/>
        <v>2375286.5537817152</v>
      </c>
      <c r="J54" s="41"/>
      <c r="K54" s="57"/>
    </row>
    <row r="55" spans="1:11" s="58" customFormat="1" ht="12.75" x14ac:dyDescent="0.2">
      <c r="A55" s="56">
        <v>43201</v>
      </c>
      <c r="B55" s="45"/>
      <c r="C55" s="46" t="s">
        <v>564</v>
      </c>
      <c r="D55" s="47" t="s">
        <v>45</v>
      </c>
      <c r="E55" s="48"/>
      <c r="F55" s="46"/>
      <c r="G55" s="90">
        <v>28567</v>
      </c>
      <c r="H55" s="49"/>
      <c r="I55" s="40">
        <f t="shared" ca="1" si="0"/>
        <v>2346719.5537817152</v>
      </c>
      <c r="J55" s="41"/>
      <c r="K55" s="57"/>
    </row>
    <row r="56" spans="1:11" s="58" customFormat="1" ht="12.75" x14ac:dyDescent="0.2">
      <c r="A56" s="56">
        <v>43201</v>
      </c>
      <c r="B56" s="45"/>
      <c r="C56" s="46" t="s">
        <v>565</v>
      </c>
      <c r="D56" s="47" t="s">
        <v>271</v>
      </c>
      <c r="E56" s="48"/>
      <c r="F56" s="46"/>
      <c r="G56" s="90">
        <v>34439.18</v>
      </c>
      <c r="H56" s="49"/>
      <c r="I56" s="40">
        <f t="shared" ca="1" si="0"/>
        <v>2312280.3737817151</v>
      </c>
      <c r="J56" s="41"/>
      <c r="K56" s="57"/>
    </row>
    <row r="57" spans="1:11" s="58" customFormat="1" ht="12.75" x14ac:dyDescent="0.2">
      <c r="A57" s="56">
        <v>43201</v>
      </c>
      <c r="B57" s="45"/>
      <c r="C57" s="46" t="s">
        <v>566</v>
      </c>
      <c r="D57" s="47" t="s">
        <v>79</v>
      </c>
      <c r="E57" s="48"/>
      <c r="F57" s="46"/>
      <c r="G57" s="90">
        <v>200000</v>
      </c>
      <c r="H57" s="49"/>
      <c r="I57" s="40">
        <f t="shared" ca="1" si="0"/>
        <v>2112280.3737817151</v>
      </c>
      <c r="J57" s="41"/>
      <c r="K57" s="57"/>
    </row>
    <row r="58" spans="1:11" s="58" customFormat="1" ht="12.75" x14ac:dyDescent="0.2">
      <c r="A58" s="56">
        <v>43201</v>
      </c>
      <c r="B58" s="45"/>
      <c r="C58" s="46" t="s">
        <v>567</v>
      </c>
      <c r="D58" s="47" t="s">
        <v>568</v>
      </c>
      <c r="E58" s="48"/>
      <c r="F58" s="46"/>
      <c r="G58" s="90">
        <v>1370.97</v>
      </c>
      <c r="H58" s="49"/>
      <c r="I58" s="40">
        <f t="shared" ca="1" si="0"/>
        <v>2110909.4037817148</v>
      </c>
      <c r="J58" s="41"/>
      <c r="K58" s="57"/>
    </row>
    <row r="59" spans="1:11" s="58" customFormat="1" ht="12.75" x14ac:dyDescent="0.2">
      <c r="A59" s="56">
        <v>43201</v>
      </c>
      <c r="B59" s="45"/>
      <c r="C59" s="46" t="s">
        <v>569</v>
      </c>
      <c r="D59" s="47" t="s">
        <v>40</v>
      </c>
      <c r="E59" s="48"/>
      <c r="F59" s="46"/>
      <c r="G59" s="90">
        <v>1590</v>
      </c>
      <c r="H59" s="49"/>
      <c r="I59" s="40">
        <f t="shared" ca="1" si="0"/>
        <v>2109319.4037817148</v>
      </c>
      <c r="J59" s="41"/>
      <c r="K59" s="57"/>
    </row>
    <row r="60" spans="1:11" s="58" customFormat="1" ht="12.75" x14ac:dyDescent="0.2">
      <c r="A60" s="56">
        <v>43201</v>
      </c>
      <c r="B60" s="45"/>
      <c r="C60" s="46" t="s">
        <v>570</v>
      </c>
      <c r="D60" s="47" t="s">
        <v>319</v>
      </c>
      <c r="E60" s="48"/>
      <c r="F60" s="46"/>
      <c r="G60" s="90">
        <v>261.87</v>
      </c>
      <c r="H60" s="59"/>
      <c r="I60" s="40">
        <f t="shared" ca="1" si="0"/>
        <v>2109057.5337817147</v>
      </c>
      <c r="J60" s="41"/>
      <c r="K60" s="57"/>
    </row>
    <row r="61" spans="1:11" s="58" customFormat="1" ht="12.75" x14ac:dyDescent="0.2">
      <c r="A61" s="56">
        <v>43201</v>
      </c>
      <c r="B61" s="45"/>
      <c r="C61" s="46" t="s">
        <v>571</v>
      </c>
      <c r="D61" s="47" t="s">
        <v>572</v>
      </c>
      <c r="E61" s="48"/>
      <c r="F61" s="46"/>
      <c r="G61" s="90">
        <v>805.6</v>
      </c>
      <c r="H61" s="59"/>
      <c r="I61" s="40">
        <f t="shared" ca="1" si="0"/>
        <v>2108251.9337817146</v>
      </c>
      <c r="J61" s="41"/>
      <c r="K61" s="57"/>
    </row>
    <row r="62" spans="1:11" s="58" customFormat="1" ht="12.75" x14ac:dyDescent="0.2">
      <c r="A62" s="56">
        <v>43201</v>
      </c>
      <c r="B62" s="45"/>
      <c r="C62" s="46" t="s">
        <v>573</v>
      </c>
      <c r="D62" s="47" t="s">
        <v>228</v>
      </c>
      <c r="E62" s="48"/>
      <c r="F62" s="46"/>
      <c r="G62" s="90">
        <v>1000</v>
      </c>
      <c r="H62" s="49"/>
      <c r="I62" s="40">
        <f t="shared" ca="1" si="0"/>
        <v>2107251.9337817146</v>
      </c>
      <c r="J62" s="41"/>
      <c r="K62" s="57"/>
    </row>
    <row r="63" spans="1:11" s="58" customFormat="1" ht="12.75" x14ac:dyDescent="0.2">
      <c r="A63" s="56">
        <v>43201</v>
      </c>
      <c r="B63" s="45"/>
      <c r="C63" s="46" t="s">
        <v>574</v>
      </c>
      <c r="D63" s="47" t="s">
        <v>575</v>
      </c>
      <c r="E63" s="48"/>
      <c r="F63" s="46"/>
      <c r="G63" s="90">
        <v>2500</v>
      </c>
      <c r="H63" s="49"/>
      <c r="I63" s="40">
        <f t="shared" ca="1" si="0"/>
        <v>2104751.9337817146</v>
      </c>
      <c r="J63" s="41"/>
      <c r="K63" s="57"/>
    </row>
    <row r="64" spans="1:11" s="58" customFormat="1" ht="12.75" x14ac:dyDescent="0.2">
      <c r="A64" s="56">
        <v>43201</v>
      </c>
      <c r="B64" s="45"/>
      <c r="C64" s="46" t="s">
        <v>576</v>
      </c>
      <c r="D64" s="47" t="s">
        <v>205</v>
      </c>
      <c r="E64" s="48"/>
      <c r="F64" s="46"/>
      <c r="G64" s="90">
        <v>1627.91</v>
      </c>
      <c r="H64" s="49"/>
      <c r="I64" s="40">
        <f t="shared" ca="1" si="0"/>
        <v>2103124.0237817145</v>
      </c>
      <c r="J64" s="41"/>
      <c r="K64" s="57"/>
    </row>
    <row r="65" spans="1:11" s="58" customFormat="1" ht="12.75" x14ac:dyDescent="0.2">
      <c r="A65" s="56">
        <v>43202</v>
      </c>
      <c r="B65" s="142"/>
      <c r="C65" s="46" t="s">
        <v>673</v>
      </c>
      <c r="D65" s="47" t="s">
        <v>674</v>
      </c>
      <c r="E65" s="145"/>
      <c r="F65" s="143"/>
      <c r="G65" s="146"/>
      <c r="H65" s="148">
        <v>750</v>
      </c>
      <c r="I65" s="40">
        <f t="shared" ca="1" si="0"/>
        <v>2103874.0237817145</v>
      </c>
      <c r="J65" s="147"/>
      <c r="K65" s="57"/>
    </row>
    <row r="66" spans="1:11" s="58" customFormat="1" ht="12.75" x14ac:dyDescent="0.2">
      <c r="A66" s="56">
        <v>43203</v>
      </c>
      <c r="B66" s="142"/>
      <c r="C66" s="46" t="s">
        <v>675</v>
      </c>
      <c r="D66" s="47" t="s">
        <v>676</v>
      </c>
      <c r="E66" s="145"/>
      <c r="F66" s="143"/>
      <c r="G66" s="146"/>
      <c r="H66" s="152">
        <v>1500</v>
      </c>
      <c r="I66" s="40">
        <f t="shared" ca="1" si="0"/>
        <v>2105374.0237817145</v>
      </c>
      <c r="J66" s="147"/>
      <c r="K66" s="57"/>
    </row>
    <row r="67" spans="1:11" s="58" customFormat="1" ht="12.75" x14ac:dyDescent="0.2">
      <c r="A67" s="56">
        <v>43206</v>
      </c>
      <c r="B67" s="45"/>
      <c r="C67" s="46" t="s">
        <v>677</v>
      </c>
      <c r="D67" s="47" t="s">
        <v>678</v>
      </c>
      <c r="E67" s="48"/>
      <c r="F67" s="46"/>
      <c r="G67" s="59"/>
      <c r="H67" s="153">
        <v>2000</v>
      </c>
      <c r="I67" s="40">
        <f t="shared" ca="1" si="0"/>
        <v>2107374.0237817145</v>
      </c>
      <c r="J67" s="41"/>
      <c r="K67" s="57"/>
    </row>
    <row r="68" spans="1:11" s="58" customFormat="1" ht="12.75" x14ac:dyDescent="0.2">
      <c r="A68" s="56">
        <v>43207</v>
      </c>
      <c r="B68" s="142"/>
      <c r="C68" s="46" t="s">
        <v>679</v>
      </c>
      <c r="D68" s="47" t="s">
        <v>650</v>
      </c>
      <c r="E68" s="145"/>
      <c r="F68" s="143"/>
      <c r="G68" s="146"/>
      <c r="H68" s="148">
        <v>700</v>
      </c>
      <c r="I68" s="40">
        <f t="shared" ca="1" si="0"/>
        <v>2108074.0237817145</v>
      </c>
      <c r="J68" s="147"/>
      <c r="K68" s="57"/>
    </row>
    <row r="69" spans="1:11" s="58" customFormat="1" ht="12.75" x14ac:dyDescent="0.2">
      <c r="A69" s="56">
        <v>43207</v>
      </c>
      <c r="B69" s="45"/>
      <c r="C69" s="46" t="s">
        <v>577</v>
      </c>
      <c r="D69" s="47" t="s">
        <v>578</v>
      </c>
      <c r="E69" s="48"/>
      <c r="F69" s="46"/>
      <c r="G69" s="90">
        <v>5459</v>
      </c>
      <c r="H69" s="49"/>
      <c r="I69" s="40">
        <f t="shared" ca="1" si="0"/>
        <v>2102615.0237817145</v>
      </c>
      <c r="J69" s="41"/>
      <c r="K69" s="57"/>
    </row>
    <row r="70" spans="1:11" s="58" customFormat="1" ht="12.75" x14ac:dyDescent="0.2">
      <c r="A70" s="56">
        <v>43208</v>
      </c>
      <c r="B70" s="45"/>
      <c r="C70" s="46" t="s">
        <v>680</v>
      </c>
      <c r="D70" s="47" t="s">
        <v>681</v>
      </c>
      <c r="E70" s="48"/>
      <c r="F70" s="46"/>
      <c r="G70" s="59"/>
      <c r="H70" s="93">
        <v>2000</v>
      </c>
      <c r="I70" s="40">
        <f t="shared" ca="1" si="0"/>
        <v>2104615.0237817145</v>
      </c>
      <c r="J70" s="41"/>
      <c r="K70" s="57"/>
    </row>
    <row r="71" spans="1:11" s="58" customFormat="1" ht="12.75" x14ac:dyDescent="0.2">
      <c r="A71" s="56">
        <v>43208</v>
      </c>
      <c r="B71" s="45"/>
      <c r="C71" s="46" t="s">
        <v>579</v>
      </c>
      <c r="D71" s="47" t="s">
        <v>580</v>
      </c>
      <c r="E71" s="48"/>
      <c r="F71" s="46"/>
      <c r="G71" s="90">
        <v>1400</v>
      </c>
      <c r="H71" s="49"/>
      <c r="I71" s="40">
        <f t="shared" ca="1" si="0"/>
        <v>2103215.0237817145</v>
      </c>
      <c r="J71" s="41"/>
      <c r="K71" s="57"/>
    </row>
    <row r="72" spans="1:11" s="58" customFormat="1" ht="12.75" x14ac:dyDescent="0.2">
      <c r="A72" s="56">
        <v>43208</v>
      </c>
      <c r="B72" s="45"/>
      <c r="C72" s="46" t="s">
        <v>581</v>
      </c>
      <c r="D72" s="47" t="s">
        <v>582</v>
      </c>
      <c r="E72" s="48"/>
      <c r="F72" s="46"/>
      <c r="G72" s="90">
        <v>3498</v>
      </c>
      <c r="H72" s="49"/>
      <c r="I72" s="40">
        <f t="shared" ca="1" si="0"/>
        <v>2099717.0237817145</v>
      </c>
      <c r="J72" s="41"/>
      <c r="K72" s="57"/>
    </row>
    <row r="73" spans="1:11" s="58" customFormat="1" ht="12.75" x14ac:dyDescent="0.2">
      <c r="A73" s="56">
        <v>43208</v>
      </c>
      <c r="B73" s="45"/>
      <c r="C73" s="46" t="s">
        <v>583</v>
      </c>
      <c r="D73" s="47" t="s">
        <v>143</v>
      </c>
      <c r="E73" s="48"/>
      <c r="F73" s="46"/>
      <c r="G73" s="90">
        <v>948.7</v>
      </c>
      <c r="H73" s="49"/>
      <c r="I73" s="40">
        <f t="shared" ca="1" si="0"/>
        <v>2098768.3237817143</v>
      </c>
      <c r="J73" s="41"/>
      <c r="K73" s="57"/>
    </row>
    <row r="74" spans="1:11" s="58" customFormat="1" ht="12.75" x14ac:dyDescent="0.2">
      <c r="A74" s="56">
        <v>43208</v>
      </c>
      <c r="B74" s="45"/>
      <c r="C74" s="46" t="s">
        <v>584</v>
      </c>
      <c r="D74" s="47" t="s">
        <v>141</v>
      </c>
      <c r="E74" s="48"/>
      <c r="F74" s="46"/>
      <c r="G74" s="90">
        <v>360.4</v>
      </c>
      <c r="H74" s="49"/>
      <c r="I74" s="40">
        <f t="shared" ca="1" si="0"/>
        <v>2098407.9237817144</v>
      </c>
      <c r="J74" s="41"/>
      <c r="K74" s="57"/>
    </row>
    <row r="75" spans="1:11" s="58" customFormat="1" ht="12.75" x14ac:dyDescent="0.2">
      <c r="A75" s="56">
        <v>43208</v>
      </c>
      <c r="B75" s="45"/>
      <c r="C75" s="46" t="s">
        <v>585</v>
      </c>
      <c r="D75" s="47" t="s">
        <v>39</v>
      </c>
      <c r="E75" s="48"/>
      <c r="F75" s="46"/>
      <c r="G75" s="90">
        <v>2340</v>
      </c>
      <c r="H75" s="49"/>
      <c r="I75" s="40">
        <f t="shared" ca="1" si="0"/>
        <v>2096067.9237817144</v>
      </c>
      <c r="J75" s="41"/>
      <c r="K75" s="57"/>
    </row>
    <row r="76" spans="1:11" s="58" customFormat="1" ht="12.75" x14ac:dyDescent="0.2">
      <c r="A76" s="56">
        <v>43208</v>
      </c>
      <c r="B76" s="45"/>
      <c r="C76" s="46" t="s">
        <v>586</v>
      </c>
      <c r="D76" s="47" t="s">
        <v>144</v>
      </c>
      <c r="E76" s="48"/>
      <c r="F76" s="46"/>
      <c r="G76" s="90">
        <v>1285.58</v>
      </c>
      <c r="H76" s="49"/>
      <c r="I76" s="40">
        <f t="shared" ca="1" si="0"/>
        <v>2094782.3437817143</v>
      </c>
      <c r="J76" s="41"/>
      <c r="K76" s="57"/>
    </row>
    <row r="77" spans="1:11" s="58" customFormat="1" ht="12.75" x14ac:dyDescent="0.2">
      <c r="A77" s="56">
        <v>43208</v>
      </c>
      <c r="B77" s="45"/>
      <c r="C77" s="46" t="s">
        <v>587</v>
      </c>
      <c r="D77" s="47" t="s">
        <v>588</v>
      </c>
      <c r="E77" s="48"/>
      <c r="F77" s="46"/>
      <c r="G77" s="90">
        <v>111</v>
      </c>
      <c r="H77" s="49"/>
      <c r="I77" s="40">
        <f t="shared" ca="1" si="0"/>
        <v>2094671.3437817143</v>
      </c>
      <c r="J77" s="41"/>
      <c r="K77" s="57"/>
    </row>
    <row r="78" spans="1:11" s="58" customFormat="1" ht="24" x14ac:dyDescent="0.2">
      <c r="A78" s="56">
        <v>43208</v>
      </c>
      <c r="B78" s="45"/>
      <c r="C78" s="46" t="s">
        <v>589</v>
      </c>
      <c r="D78" s="47" t="s">
        <v>590</v>
      </c>
      <c r="E78" s="48"/>
      <c r="F78" s="46"/>
      <c r="G78" s="90">
        <v>4000</v>
      </c>
      <c r="H78" s="49"/>
      <c r="I78" s="40">
        <f t="shared" ca="1" si="0"/>
        <v>2090671.3437817143</v>
      </c>
      <c r="J78" s="41"/>
      <c r="K78" s="57"/>
    </row>
    <row r="79" spans="1:11" s="58" customFormat="1" ht="12.75" x14ac:dyDescent="0.2">
      <c r="A79" s="56">
        <v>43208</v>
      </c>
      <c r="B79" s="45"/>
      <c r="C79" s="46" t="s">
        <v>591</v>
      </c>
      <c r="D79" s="47" t="s">
        <v>146</v>
      </c>
      <c r="E79" s="48"/>
      <c r="F79" s="46"/>
      <c r="G79" s="90">
        <v>620</v>
      </c>
      <c r="H79" s="49"/>
      <c r="I79" s="40">
        <f t="shared" ca="1" si="0"/>
        <v>2090051.3437817143</v>
      </c>
      <c r="J79" s="41"/>
      <c r="K79" s="57"/>
    </row>
    <row r="80" spans="1:11" s="58" customFormat="1" ht="12.75" x14ac:dyDescent="0.2">
      <c r="A80" s="56">
        <v>43208</v>
      </c>
      <c r="B80" s="45"/>
      <c r="C80" s="46" t="s">
        <v>592</v>
      </c>
      <c r="D80" s="47" t="s">
        <v>593</v>
      </c>
      <c r="E80" s="48"/>
      <c r="F80" s="46"/>
      <c r="G80" s="90">
        <v>160</v>
      </c>
      <c r="H80" s="49"/>
      <c r="I80" s="40">
        <f t="shared" ca="1" si="0"/>
        <v>2089891.3437817143</v>
      </c>
      <c r="J80" s="41"/>
      <c r="K80" s="57"/>
    </row>
    <row r="81" spans="1:11" s="58" customFormat="1" ht="24" x14ac:dyDescent="0.2">
      <c r="A81" s="56">
        <v>43208</v>
      </c>
      <c r="B81" s="45"/>
      <c r="C81" s="46" t="s">
        <v>594</v>
      </c>
      <c r="D81" s="47" t="s">
        <v>59</v>
      </c>
      <c r="E81" s="48"/>
      <c r="F81" s="46"/>
      <c r="G81" s="90">
        <v>6000</v>
      </c>
      <c r="H81" s="49"/>
      <c r="I81" s="40">
        <f t="shared" ca="1" si="0"/>
        <v>2083891.3437817143</v>
      </c>
      <c r="J81" s="41"/>
      <c r="K81" s="57"/>
    </row>
    <row r="82" spans="1:11" s="58" customFormat="1" ht="12.75" x14ac:dyDescent="0.2">
      <c r="A82" s="56">
        <v>43208</v>
      </c>
      <c r="B82" s="45"/>
      <c r="C82" s="46" t="s">
        <v>595</v>
      </c>
      <c r="D82" s="47" t="s">
        <v>60</v>
      </c>
      <c r="E82" s="48"/>
      <c r="F82" s="46"/>
      <c r="G82" s="90">
        <v>3000</v>
      </c>
      <c r="H82" s="49"/>
      <c r="I82" s="40">
        <f t="shared" ref="I82:I145" ca="1" si="1">IF(AND(ISBLANK(G82),ISBLANK(H82))," - ",OFFSET(I82,-1,0,1,1)+H82-G82)</f>
        <v>2080891.3437817143</v>
      </c>
      <c r="J82" s="41"/>
      <c r="K82" s="57"/>
    </row>
    <row r="83" spans="1:11" s="58" customFormat="1" ht="12.75" x14ac:dyDescent="0.2">
      <c r="A83" s="56">
        <v>43208</v>
      </c>
      <c r="B83" s="45"/>
      <c r="C83" s="46" t="s">
        <v>596</v>
      </c>
      <c r="D83" s="47" t="s">
        <v>56</v>
      </c>
      <c r="E83" s="48"/>
      <c r="F83" s="46"/>
      <c r="G83" s="90">
        <v>3710</v>
      </c>
      <c r="H83" s="49"/>
      <c r="I83" s="40">
        <f t="shared" ca="1" si="1"/>
        <v>2077181.3437817143</v>
      </c>
      <c r="J83" s="41"/>
      <c r="K83" s="57"/>
    </row>
    <row r="84" spans="1:11" s="58" customFormat="1" ht="12.75" x14ac:dyDescent="0.2">
      <c r="A84" s="56">
        <v>43208</v>
      </c>
      <c r="B84" s="45"/>
      <c r="C84" s="46" t="s">
        <v>597</v>
      </c>
      <c r="D84" s="47" t="s">
        <v>148</v>
      </c>
      <c r="E84" s="48"/>
      <c r="F84" s="46"/>
      <c r="G84" s="90">
        <v>5300</v>
      </c>
      <c r="H84" s="49"/>
      <c r="I84" s="40">
        <f t="shared" ca="1" si="1"/>
        <v>2071881.3437817143</v>
      </c>
      <c r="J84" s="41"/>
      <c r="K84" s="57"/>
    </row>
    <row r="85" spans="1:11" s="58" customFormat="1" ht="12.75" x14ac:dyDescent="0.2">
      <c r="A85" s="56">
        <v>43208</v>
      </c>
      <c r="B85" s="61"/>
      <c r="C85" s="62" t="s">
        <v>598</v>
      </c>
      <c r="D85" s="63" t="s">
        <v>62</v>
      </c>
      <c r="E85" s="64"/>
      <c r="F85" s="62"/>
      <c r="G85" s="103">
        <v>641.29999999999995</v>
      </c>
      <c r="H85" s="66"/>
      <c r="I85" s="40">
        <f t="shared" ca="1" si="1"/>
        <v>2071240.0437817143</v>
      </c>
      <c r="J85" s="67"/>
      <c r="K85" s="57"/>
    </row>
    <row r="86" spans="1:11" s="58" customFormat="1" ht="12.75" x14ac:dyDescent="0.2">
      <c r="A86" s="56">
        <v>43208</v>
      </c>
      <c r="B86" s="45"/>
      <c r="C86" s="46" t="s">
        <v>599</v>
      </c>
      <c r="D86" s="47" t="s">
        <v>549</v>
      </c>
      <c r="E86" s="48"/>
      <c r="F86" s="46"/>
      <c r="G86" s="90">
        <v>788.6</v>
      </c>
      <c r="H86" s="49"/>
      <c r="I86" s="40">
        <f t="shared" ca="1" si="1"/>
        <v>2070451.4437817142</v>
      </c>
      <c r="J86" s="41"/>
      <c r="K86" s="57"/>
    </row>
    <row r="87" spans="1:11" s="58" customFormat="1" ht="12.75" x14ac:dyDescent="0.2">
      <c r="A87" s="56">
        <v>43208</v>
      </c>
      <c r="B87" s="45"/>
      <c r="C87" s="46" t="s">
        <v>600</v>
      </c>
      <c r="D87" s="47" t="s">
        <v>68</v>
      </c>
      <c r="E87" s="48"/>
      <c r="F87" s="46"/>
      <c r="G87" s="90">
        <v>1608.05</v>
      </c>
      <c r="H87" s="49"/>
      <c r="I87" s="40">
        <f t="shared" ca="1" si="1"/>
        <v>2068843.3937817141</v>
      </c>
      <c r="J87" s="41"/>
      <c r="K87" s="57"/>
    </row>
    <row r="88" spans="1:11" s="58" customFormat="1" ht="12.75" x14ac:dyDescent="0.2">
      <c r="A88" s="56">
        <v>43208</v>
      </c>
      <c r="B88" s="94"/>
      <c r="C88" s="95" t="s">
        <v>601</v>
      </c>
      <c r="D88" s="96" t="s">
        <v>69</v>
      </c>
      <c r="E88" s="97"/>
      <c r="F88" s="95"/>
      <c r="G88" s="113">
        <v>360</v>
      </c>
      <c r="H88" s="101"/>
      <c r="I88" s="40">
        <f t="shared" ca="1" si="1"/>
        <v>2068483.3937817141</v>
      </c>
      <c r="J88" s="99"/>
      <c r="K88" s="57"/>
    </row>
    <row r="89" spans="1:11" s="58" customFormat="1" ht="12.75" x14ac:dyDescent="0.2">
      <c r="A89" s="56">
        <v>43208</v>
      </c>
      <c r="B89" s="45"/>
      <c r="C89" s="46" t="s">
        <v>602</v>
      </c>
      <c r="D89" s="47" t="s">
        <v>202</v>
      </c>
      <c r="E89" s="48"/>
      <c r="F89" s="46"/>
      <c r="G89" s="90">
        <v>278.67</v>
      </c>
      <c r="H89" s="49"/>
      <c r="I89" s="40">
        <f t="shared" ca="1" si="1"/>
        <v>2068204.7237817142</v>
      </c>
      <c r="J89" s="41"/>
      <c r="K89" s="57"/>
    </row>
    <row r="90" spans="1:11" s="58" customFormat="1" ht="12.75" x14ac:dyDescent="0.2">
      <c r="A90" s="56">
        <v>43208</v>
      </c>
      <c r="B90" s="94"/>
      <c r="C90" s="95" t="s">
        <v>603</v>
      </c>
      <c r="D90" s="96" t="s">
        <v>79</v>
      </c>
      <c r="E90" s="97"/>
      <c r="F90" s="95"/>
      <c r="G90" s="113">
        <v>5618</v>
      </c>
      <c r="H90" s="59"/>
      <c r="I90" s="40">
        <f t="shared" ca="1" si="1"/>
        <v>2062586.7237817142</v>
      </c>
      <c r="J90" s="99"/>
      <c r="K90" s="57"/>
    </row>
    <row r="91" spans="1:11" s="58" customFormat="1" ht="12.75" x14ac:dyDescent="0.2">
      <c r="A91" s="56">
        <v>43208</v>
      </c>
      <c r="B91" s="45"/>
      <c r="C91" s="46" t="s">
        <v>604</v>
      </c>
      <c r="D91" s="47" t="s">
        <v>201</v>
      </c>
      <c r="E91" s="48"/>
      <c r="F91" s="46"/>
      <c r="G91" s="90">
        <v>1701.42</v>
      </c>
      <c r="H91" s="49"/>
      <c r="I91" s="40">
        <f t="shared" ca="1" si="1"/>
        <v>2060885.3037817143</v>
      </c>
      <c r="J91" s="41"/>
      <c r="K91" s="57"/>
    </row>
    <row r="92" spans="1:11" s="58" customFormat="1" ht="12.75" x14ac:dyDescent="0.2">
      <c r="A92" s="56">
        <v>43208</v>
      </c>
      <c r="B92" s="45"/>
      <c r="C92" s="46" t="s">
        <v>605</v>
      </c>
      <c r="D92" s="47" t="s">
        <v>369</v>
      </c>
      <c r="E92" s="48"/>
      <c r="F92" s="46"/>
      <c r="G92" s="90">
        <v>2280</v>
      </c>
      <c r="H92" s="49"/>
      <c r="I92" s="40">
        <f t="shared" ca="1" si="1"/>
        <v>2058605.3037817143</v>
      </c>
      <c r="J92" s="41"/>
      <c r="K92" s="57"/>
    </row>
    <row r="93" spans="1:11" s="58" customFormat="1" ht="12.75" x14ac:dyDescent="0.2">
      <c r="A93" s="56">
        <v>43208</v>
      </c>
      <c r="B93" s="45"/>
      <c r="C93" s="46" t="s">
        <v>606</v>
      </c>
      <c r="D93" s="47" t="s">
        <v>407</v>
      </c>
      <c r="E93" s="48"/>
      <c r="F93" s="46"/>
      <c r="G93" s="90">
        <v>1325</v>
      </c>
      <c r="H93" s="49"/>
      <c r="I93" s="40">
        <f t="shared" ca="1" si="1"/>
        <v>2057280.3037817143</v>
      </c>
      <c r="J93" s="41"/>
      <c r="K93" s="57"/>
    </row>
    <row r="94" spans="1:11" s="58" customFormat="1" ht="12.75" x14ac:dyDescent="0.2">
      <c r="A94" s="56">
        <v>43208</v>
      </c>
      <c r="B94" s="45"/>
      <c r="C94" s="46" t="s">
        <v>607</v>
      </c>
      <c r="D94" s="47" t="s">
        <v>229</v>
      </c>
      <c r="E94" s="48"/>
      <c r="F94" s="46"/>
      <c r="G94" s="90">
        <v>270</v>
      </c>
      <c r="H94" s="49"/>
      <c r="I94" s="40">
        <f t="shared" ca="1" si="1"/>
        <v>2057010.3037817143</v>
      </c>
      <c r="J94" s="41"/>
      <c r="K94" s="57"/>
    </row>
    <row r="95" spans="1:11" s="58" customFormat="1" ht="12.75" x14ac:dyDescent="0.2">
      <c r="A95" s="56">
        <v>43209</v>
      </c>
      <c r="B95" s="45"/>
      <c r="C95" s="46" t="s">
        <v>682</v>
      </c>
      <c r="D95" s="47" t="s">
        <v>651</v>
      </c>
      <c r="E95" s="48"/>
      <c r="F95" s="46"/>
      <c r="G95" s="59"/>
      <c r="H95" s="93">
        <v>2000</v>
      </c>
      <c r="I95" s="40">
        <f t="shared" ca="1" si="1"/>
        <v>2059010.3037817143</v>
      </c>
      <c r="J95" s="41"/>
      <c r="K95" s="57"/>
    </row>
    <row r="96" spans="1:11" s="58" customFormat="1" ht="24" x14ac:dyDescent="0.2">
      <c r="A96" s="56">
        <v>43209</v>
      </c>
      <c r="B96" s="45"/>
      <c r="C96" s="46" t="s">
        <v>126</v>
      </c>
      <c r="D96" s="47" t="s">
        <v>608</v>
      </c>
      <c r="E96" s="48"/>
      <c r="F96" s="46"/>
      <c r="G96" s="90">
        <v>63443.67</v>
      </c>
      <c r="H96" s="49"/>
      <c r="I96" s="40">
        <f t="shared" ca="1" si="1"/>
        <v>1995566.6337817144</v>
      </c>
      <c r="J96" s="41"/>
      <c r="K96" s="57"/>
    </row>
    <row r="97" spans="1:11" s="58" customFormat="1" ht="27" customHeight="1" x14ac:dyDescent="0.2">
      <c r="A97" s="56">
        <v>43209</v>
      </c>
      <c r="B97" s="45"/>
      <c r="C97" s="46" t="s">
        <v>126</v>
      </c>
      <c r="D97" s="47" t="s">
        <v>609</v>
      </c>
      <c r="E97" s="48"/>
      <c r="F97" s="46"/>
      <c r="G97" s="90">
        <v>14470.56</v>
      </c>
      <c r="H97" s="49"/>
      <c r="I97" s="40">
        <f t="shared" ca="1" si="1"/>
        <v>1981096.0737817143</v>
      </c>
      <c r="J97" s="41"/>
      <c r="K97" s="57"/>
    </row>
    <row r="98" spans="1:11" s="58" customFormat="1" ht="12.75" x14ac:dyDescent="0.2">
      <c r="A98" s="56">
        <v>43209</v>
      </c>
      <c r="B98" s="45"/>
      <c r="C98" s="46" t="s">
        <v>126</v>
      </c>
      <c r="D98" s="47" t="s">
        <v>610</v>
      </c>
      <c r="E98" s="48"/>
      <c r="F98" s="46"/>
      <c r="G98" s="90">
        <v>4291.47</v>
      </c>
      <c r="H98" s="49"/>
      <c r="I98" s="40">
        <f t="shared" ca="1" si="1"/>
        <v>1976804.6037817143</v>
      </c>
      <c r="J98" s="41"/>
      <c r="K98" s="57"/>
    </row>
    <row r="99" spans="1:11" s="58" customFormat="1" ht="12.75" x14ac:dyDescent="0.2">
      <c r="A99" s="56">
        <v>43210</v>
      </c>
      <c r="B99" s="94"/>
      <c r="C99" s="95" t="s">
        <v>126</v>
      </c>
      <c r="D99" s="96" t="s">
        <v>611</v>
      </c>
      <c r="E99" s="97"/>
      <c r="F99" s="95"/>
      <c r="G99" s="113">
        <v>156736.34</v>
      </c>
      <c r="H99" s="101"/>
      <c r="I99" s="40">
        <f t="shared" ca="1" si="1"/>
        <v>1820068.2637817143</v>
      </c>
      <c r="J99" s="99"/>
      <c r="K99" s="57"/>
    </row>
    <row r="100" spans="1:11" s="58" customFormat="1" ht="12.75" x14ac:dyDescent="0.2">
      <c r="A100" s="61">
        <v>43210</v>
      </c>
      <c r="B100" s="61"/>
      <c r="C100" s="141" t="s">
        <v>612</v>
      </c>
      <c r="D100" s="64" t="s">
        <v>51</v>
      </c>
      <c r="E100" s="62"/>
      <c r="F100" s="62"/>
      <c r="G100" s="139">
        <v>11321.02</v>
      </c>
      <c r="H100" s="66"/>
      <c r="I100" s="40">
        <f t="shared" ca="1" si="1"/>
        <v>1808747.2437817142</v>
      </c>
      <c r="J100" s="41" t="s">
        <v>656</v>
      </c>
      <c r="K100" s="57"/>
    </row>
    <row r="101" spans="1:11" s="58" customFormat="1" ht="12.75" x14ac:dyDescent="0.2">
      <c r="A101" s="45">
        <v>43210</v>
      </c>
      <c r="B101" s="45"/>
      <c r="C101" s="141" t="s">
        <v>613</v>
      </c>
      <c r="D101" s="48" t="s">
        <v>75</v>
      </c>
      <c r="E101" s="46"/>
      <c r="F101" s="46"/>
      <c r="G101" s="140">
        <v>15900</v>
      </c>
      <c r="H101" s="49"/>
      <c r="I101" s="40">
        <f t="shared" ca="1" si="1"/>
        <v>1792847.2437817142</v>
      </c>
      <c r="J101" s="41" t="s">
        <v>656</v>
      </c>
      <c r="K101" s="57"/>
    </row>
    <row r="102" spans="1:11" s="58" customFormat="1" ht="12.75" x14ac:dyDescent="0.2">
      <c r="A102" s="56">
        <v>43210</v>
      </c>
      <c r="B102" s="94"/>
      <c r="C102" s="95" t="s">
        <v>614</v>
      </c>
      <c r="D102" s="96" t="s">
        <v>80</v>
      </c>
      <c r="E102" s="97"/>
      <c r="F102" s="95"/>
      <c r="G102" s="98">
        <v>39856</v>
      </c>
      <c r="H102" s="101"/>
      <c r="I102" s="40">
        <f t="shared" ca="1" si="1"/>
        <v>1752991.2437817142</v>
      </c>
      <c r="J102" s="41" t="s">
        <v>656</v>
      </c>
      <c r="K102" s="57"/>
    </row>
    <row r="103" spans="1:11" s="58" customFormat="1" ht="12.75" x14ac:dyDescent="0.2">
      <c r="A103" s="56">
        <v>43210</v>
      </c>
      <c r="B103" s="94"/>
      <c r="C103" s="95" t="s">
        <v>615</v>
      </c>
      <c r="D103" s="96" t="s">
        <v>40</v>
      </c>
      <c r="E103" s="97"/>
      <c r="F103" s="95"/>
      <c r="G103" s="113">
        <v>1270.4000000000001</v>
      </c>
      <c r="H103" s="101"/>
      <c r="I103" s="40">
        <f t="shared" ca="1" si="1"/>
        <v>1751720.8437817143</v>
      </c>
      <c r="J103" s="99"/>
      <c r="K103" s="57"/>
    </row>
    <row r="104" spans="1:11" s="58" customFormat="1" ht="12.75" x14ac:dyDescent="0.2">
      <c r="A104" s="56">
        <v>43210</v>
      </c>
      <c r="B104" s="45"/>
      <c r="C104" s="46" t="s">
        <v>683</v>
      </c>
      <c r="D104" s="47" t="s">
        <v>652</v>
      </c>
      <c r="E104" s="48"/>
      <c r="F104" s="46"/>
      <c r="G104" s="59"/>
      <c r="H104" s="93">
        <v>420000</v>
      </c>
      <c r="I104" s="40">
        <f t="shared" ca="1" si="1"/>
        <v>2171720.8437817143</v>
      </c>
      <c r="J104" s="41"/>
      <c r="K104" s="57"/>
    </row>
    <row r="105" spans="1:11" s="58" customFormat="1" ht="12.75" x14ac:dyDescent="0.2">
      <c r="A105" s="56">
        <v>43210</v>
      </c>
      <c r="B105" s="45"/>
      <c r="C105" s="46" t="s">
        <v>684</v>
      </c>
      <c r="D105" s="47" t="s">
        <v>653</v>
      </c>
      <c r="E105" s="48"/>
      <c r="F105" s="46"/>
      <c r="G105" s="59"/>
      <c r="H105" s="93">
        <v>500000</v>
      </c>
      <c r="I105" s="40">
        <f t="shared" ca="1" si="1"/>
        <v>2671720.8437817143</v>
      </c>
      <c r="J105" s="41"/>
      <c r="K105" s="57"/>
    </row>
    <row r="106" spans="1:11" s="58" customFormat="1" ht="12.75" x14ac:dyDescent="0.2">
      <c r="A106" s="56">
        <v>43213</v>
      </c>
      <c r="B106" s="45"/>
      <c r="C106" s="46" t="s">
        <v>685</v>
      </c>
      <c r="D106" s="47" t="s">
        <v>644</v>
      </c>
      <c r="E106" s="48"/>
      <c r="F106" s="46"/>
      <c r="G106" s="59"/>
      <c r="H106" s="93">
        <v>667.75</v>
      </c>
      <c r="I106" s="40">
        <f t="shared" ca="1" si="1"/>
        <v>2672388.5937817143</v>
      </c>
      <c r="J106" s="41"/>
      <c r="K106" s="57"/>
    </row>
    <row r="107" spans="1:11" s="58" customFormat="1" ht="12.75" x14ac:dyDescent="0.2">
      <c r="A107" s="56">
        <v>43215</v>
      </c>
      <c r="B107" s="45"/>
      <c r="C107" s="46" t="s">
        <v>126</v>
      </c>
      <c r="D107" s="47" t="s">
        <v>616</v>
      </c>
      <c r="E107" s="48"/>
      <c r="F107" s="46"/>
      <c r="G107" s="90">
        <v>7321.05</v>
      </c>
      <c r="H107" s="49"/>
      <c r="I107" s="40">
        <f t="shared" ca="1" si="1"/>
        <v>2665067.5437817145</v>
      </c>
      <c r="J107" s="41"/>
      <c r="K107" s="57"/>
    </row>
    <row r="108" spans="1:11" s="58" customFormat="1" ht="12.75" x14ac:dyDescent="0.2">
      <c r="A108" s="56">
        <v>43215</v>
      </c>
      <c r="B108" s="45"/>
      <c r="C108" s="46" t="s">
        <v>126</v>
      </c>
      <c r="D108" s="47" t="s">
        <v>617</v>
      </c>
      <c r="E108" s="48"/>
      <c r="F108" s="46"/>
      <c r="G108" s="90">
        <v>97876.96</v>
      </c>
      <c r="H108" s="49"/>
      <c r="I108" s="40">
        <f t="shared" ca="1" si="1"/>
        <v>2567190.5837817146</v>
      </c>
      <c r="J108" s="41"/>
      <c r="K108" s="57"/>
    </row>
    <row r="109" spans="1:11" s="58" customFormat="1" ht="24" x14ac:dyDescent="0.2">
      <c r="A109" s="56">
        <v>43215</v>
      </c>
      <c r="B109" s="45"/>
      <c r="C109" s="46" t="s">
        <v>687</v>
      </c>
      <c r="D109" s="47" t="s">
        <v>806</v>
      </c>
      <c r="E109" s="48"/>
      <c r="F109" s="46"/>
      <c r="G109" s="59"/>
      <c r="H109" s="93">
        <v>4200</v>
      </c>
      <c r="I109" s="40">
        <f t="shared" ca="1" si="1"/>
        <v>2571390.5837817146</v>
      </c>
      <c r="J109" s="41"/>
      <c r="K109" s="57"/>
    </row>
    <row r="110" spans="1:11" s="58" customFormat="1" ht="12.75" x14ac:dyDescent="0.2">
      <c r="A110" s="56">
        <v>43216</v>
      </c>
      <c r="B110" s="45"/>
      <c r="C110" s="46" t="s">
        <v>688</v>
      </c>
      <c r="D110" s="47" t="s">
        <v>654</v>
      </c>
      <c r="E110" s="48"/>
      <c r="F110" s="46"/>
      <c r="G110" s="59"/>
      <c r="H110" s="93">
        <v>750</v>
      </c>
      <c r="I110" s="40">
        <f t="shared" ca="1" si="1"/>
        <v>2572140.5837817146</v>
      </c>
      <c r="J110" s="41" t="s">
        <v>686</v>
      </c>
      <c r="K110" s="57"/>
    </row>
    <row r="111" spans="1:11" s="58" customFormat="1" ht="12.75" x14ac:dyDescent="0.2">
      <c r="A111" s="56">
        <v>43216</v>
      </c>
      <c r="B111" s="45"/>
      <c r="C111" s="46" t="s">
        <v>689</v>
      </c>
      <c r="D111" s="47" t="s">
        <v>690</v>
      </c>
      <c r="E111" s="48"/>
      <c r="F111" s="46"/>
      <c r="G111" s="59"/>
      <c r="H111" s="93">
        <v>2000</v>
      </c>
      <c r="I111" s="40">
        <f t="shared" ca="1" si="1"/>
        <v>2574140.5837817146</v>
      </c>
      <c r="J111" s="41"/>
      <c r="K111" s="57"/>
    </row>
    <row r="112" spans="1:11" s="58" customFormat="1" ht="12.75" x14ac:dyDescent="0.2">
      <c r="A112" s="56">
        <v>43216</v>
      </c>
      <c r="B112" s="45"/>
      <c r="C112" s="46" t="s">
        <v>691</v>
      </c>
      <c r="D112" s="47" t="s">
        <v>655</v>
      </c>
      <c r="E112" s="48"/>
      <c r="F112" s="46"/>
      <c r="G112" s="59"/>
      <c r="H112" s="93">
        <v>650</v>
      </c>
      <c r="I112" s="40">
        <f t="shared" ca="1" si="1"/>
        <v>2574790.5837817146</v>
      </c>
      <c r="J112" s="41"/>
      <c r="K112" s="57"/>
    </row>
    <row r="113" spans="1:11" s="58" customFormat="1" ht="12.75" x14ac:dyDescent="0.2">
      <c r="A113" s="56">
        <v>43220</v>
      </c>
      <c r="B113" s="45"/>
      <c r="C113" s="46" t="s">
        <v>157</v>
      </c>
      <c r="D113" s="47" t="s">
        <v>135</v>
      </c>
      <c r="E113" s="48"/>
      <c r="F113" s="46"/>
      <c r="G113" s="90">
        <v>81617.76999999999</v>
      </c>
      <c r="H113" s="49"/>
      <c r="I113" s="40">
        <f t="shared" ca="1" si="1"/>
        <v>2493172.8137817145</v>
      </c>
      <c r="J113" s="41" t="s">
        <v>656</v>
      </c>
      <c r="K113" s="57"/>
    </row>
    <row r="114" spans="1:11" s="58" customFormat="1" ht="12.75" x14ac:dyDescent="0.2">
      <c r="A114" s="56">
        <v>43220</v>
      </c>
      <c r="B114" s="45"/>
      <c r="C114" s="46" t="s">
        <v>618</v>
      </c>
      <c r="D114" s="47" t="s">
        <v>136</v>
      </c>
      <c r="E114" s="48"/>
      <c r="F114" s="46"/>
      <c r="G114" s="90">
        <v>21688</v>
      </c>
      <c r="H114" s="49"/>
      <c r="I114" s="40">
        <f t="shared" ca="1" si="1"/>
        <v>2471484.8137817145</v>
      </c>
      <c r="J114" s="41" t="s">
        <v>656</v>
      </c>
      <c r="K114" s="57"/>
    </row>
    <row r="115" spans="1:11" s="58" customFormat="1" ht="12.75" x14ac:dyDescent="0.2">
      <c r="A115" s="56">
        <v>43220</v>
      </c>
      <c r="B115" s="45"/>
      <c r="C115" s="46" t="s">
        <v>619</v>
      </c>
      <c r="D115" s="47" t="s">
        <v>137</v>
      </c>
      <c r="E115" s="48"/>
      <c r="F115" s="46"/>
      <c r="G115" s="90">
        <v>1501.6000000000001</v>
      </c>
      <c r="H115" s="49"/>
      <c r="I115" s="40">
        <f t="shared" ca="1" si="1"/>
        <v>2469983.2137817144</v>
      </c>
      <c r="J115" s="41" t="s">
        <v>656</v>
      </c>
      <c r="K115" s="57"/>
    </row>
    <row r="116" spans="1:11" s="58" customFormat="1" ht="12.75" x14ac:dyDescent="0.2">
      <c r="A116" s="56">
        <v>43220</v>
      </c>
      <c r="B116" s="45"/>
      <c r="C116" s="46" t="s">
        <v>620</v>
      </c>
      <c r="D116" s="47" t="s">
        <v>137</v>
      </c>
      <c r="E116" s="48"/>
      <c r="F116" s="46"/>
      <c r="G116" s="90">
        <v>254.8</v>
      </c>
      <c r="H116" s="49"/>
      <c r="I116" s="40">
        <f t="shared" ca="1" si="1"/>
        <v>2469728.4137817146</v>
      </c>
      <c r="J116" s="41" t="s">
        <v>656</v>
      </c>
      <c r="K116" s="57"/>
    </row>
    <row r="117" spans="1:11" s="58" customFormat="1" ht="12.75" x14ac:dyDescent="0.2">
      <c r="A117" s="56">
        <v>43220</v>
      </c>
      <c r="B117" s="45"/>
      <c r="C117" s="46" t="s">
        <v>621</v>
      </c>
      <c r="D117" s="47" t="s">
        <v>32</v>
      </c>
      <c r="E117" s="48"/>
      <c r="F117" s="46"/>
      <c r="G117" s="90">
        <v>4608.8499999999995</v>
      </c>
      <c r="H117" s="49"/>
      <c r="I117" s="40">
        <f t="shared" ca="1" si="1"/>
        <v>2465119.5637817145</v>
      </c>
      <c r="J117" s="41" t="s">
        <v>656</v>
      </c>
      <c r="K117" s="57"/>
    </row>
    <row r="118" spans="1:11" s="58" customFormat="1" ht="12.75" x14ac:dyDescent="0.2">
      <c r="A118" s="56">
        <v>43220</v>
      </c>
      <c r="B118" s="45"/>
      <c r="C118" s="46" t="s">
        <v>622</v>
      </c>
      <c r="D118" s="47" t="s">
        <v>138</v>
      </c>
      <c r="E118" s="48"/>
      <c r="F118" s="46"/>
      <c r="G118" s="90">
        <v>362.09000000000003</v>
      </c>
      <c r="H118" s="49"/>
      <c r="I118" s="40">
        <f t="shared" ca="1" si="1"/>
        <v>2464757.4737817147</v>
      </c>
      <c r="J118" s="41" t="s">
        <v>656</v>
      </c>
      <c r="K118" s="57"/>
    </row>
    <row r="119" spans="1:11" s="58" customFormat="1" ht="12.75" x14ac:dyDescent="0.2">
      <c r="A119" s="56">
        <v>43215</v>
      </c>
      <c r="B119" s="45"/>
      <c r="C119" s="46" t="s">
        <v>623</v>
      </c>
      <c r="D119" s="47" t="s">
        <v>38</v>
      </c>
      <c r="E119" s="48"/>
      <c r="F119" s="46"/>
      <c r="G119" s="90">
        <v>540</v>
      </c>
      <c r="H119" s="49"/>
      <c r="I119" s="40">
        <f t="shared" ca="1" si="1"/>
        <v>2464217.4737817147</v>
      </c>
      <c r="J119" s="41"/>
      <c r="K119" s="57"/>
    </row>
    <row r="120" spans="1:11" s="58" customFormat="1" ht="12.75" x14ac:dyDescent="0.2">
      <c r="A120" s="56">
        <v>43215</v>
      </c>
      <c r="B120" s="45"/>
      <c r="C120" s="46" t="s">
        <v>624</v>
      </c>
      <c r="D120" s="47" t="s">
        <v>439</v>
      </c>
      <c r="E120" s="48"/>
      <c r="F120" s="46"/>
      <c r="G120" s="90">
        <v>1835.4</v>
      </c>
      <c r="H120" s="49"/>
      <c r="I120" s="40">
        <f t="shared" ca="1" si="1"/>
        <v>2462382.0737817148</v>
      </c>
      <c r="J120" s="41"/>
      <c r="K120" s="57"/>
    </row>
    <row r="121" spans="1:11" s="58" customFormat="1" ht="12.75" x14ac:dyDescent="0.2">
      <c r="A121" s="56">
        <v>43215</v>
      </c>
      <c r="B121" s="45"/>
      <c r="C121" s="46" t="s">
        <v>625</v>
      </c>
      <c r="D121" s="47" t="s">
        <v>45</v>
      </c>
      <c r="E121" s="68"/>
      <c r="F121" s="46"/>
      <c r="G121" s="90">
        <v>8374</v>
      </c>
      <c r="H121" s="49"/>
      <c r="I121" s="40">
        <f t="shared" ca="1" si="1"/>
        <v>2454008.0737817148</v>
      </c>
      <c r="J121" s="41"/>
      <c r="K121" s="57"/>
    </row>
    <row r="122" spans="1:11" s="58" customFormat="1" ht="15.75" customHeight="1" x14ac:dyDescent="0.2">
      <c r="A122" s="56">
        <v>43215</v>
      </c>
      <c r="B122" s="45"/>
      <c r="C122" s="46" t="s">
        <v>626</v>
      </c>
      <c r="D122" s="47" t="s">
        <v>304</v>
      </c>
      <c r="E122" s="68"/>
      <c r="F122" s="46"/>
      <c r="G122" s="90">
        <v>4850</v>
      </c>
      <c r="H122" s="49"/>
      <c r="I122" s="40">
        <f t="shared" ca="1" si="1"/>
        <v>2449158.0737817148</v>
      </c>
      <c r="J122" s="41"/>
      <c r="K122" s="57"/>
    </row>
    <row r="123" spans="1:11" s="58" customFormat="1" ht="12.75" x14ac:dyDescent="0.2">
      <c r="A123" s="56">
        <v>43215</v>
      </c>
      <c r="B123" s="45"/>
      <c r="C123" s="46" t="s">
        <v>627</v>
      </c>
      <c r="D123" s="47" t="s">
        <v>39</v>
      </c>
      <c r="E123" s="68"/>
      <c r="F123" s="46"/>
      <c r="G123" s="90">
        <v>642.66</v>
      </c>
      <c r="H123" s="49"/>
      <c r="I123" s="40">
        <f t="shared" ca="1" si="1"/>
        <v>2448515.4137817146</v>
      </c>
      <c r="J123" s="41"/>
      <c r="K123" s="57"/>
    </row>
    <row r="124" spans="1:11" s="58" customFormat="1" ht="12.75" x14ac:dyDescent="0.2">
      <c r="A124" s="56">
        <v>43215</v>
      </c>
      <c r="B124" s="45"/>
      <c r="C124" s="46" t="s">
        <v>628</v>
      </c>
      <c r="D124" s="47" t="s">
        <v>41</v>
      </c>
      <c r="E124" s="68"/>
      <c r="F124" s="46"/>
      <c r="G124" s="90">
        <v>1591.4</v>
      </c>
      <c r="H124" s="49"/>
      <c r="I124" s="40">
        <f t="shared" ca="1" si="1"/>
        <v>2446924.0137817147</v>
      </c>
      <c r="J124" s="41"/>
      <c r="K124" s="57"/>
    </row>
    <row r="125" spans="1:11" s="58" customFormat="1" ht="12.75" x14ac:dyDescent="0.2">
      <c r="A125" s="56">
        <v>43215</v>
      </c>
      <c r="B125" s="45"/>
      <c r="C125" s="46" t="s">
        <v>629</v>
      </c>
      <c r="D125" s="47" t="s">
        <v>53</v>
      </c>
      <c r="E125" s="48"/>
      <c r="F125" s="46"/>
      <c r="G125" s="90">
        <v>242.75</v>
      </c>
      <c r="H125" s="49"/>
      <c r="I125" s="40">
        <f t="shared" ca="1" si="1"/>
        <v>2446681.2637817147</v>
      </c>
      <c r="J125" s="41"/>
      <c r="K125" s="57"/>
    </row>
    <row r="126" spans="1:11" s="58" customFormat="1" ht="12.75" x14ac:dyDescent="0.2">
      <c r="A126" s="56">
        <v>43215</v>
      </c>
      <c r="B126" s="45"/>
      <c r="C126" s="46" t="s">
        <v>630</v>
      </c>
      <c r="D126" s="47" t="s">
        <v>40</v>
      </c>
      <c r="E126" s="48"/>
      <c r="F126" s="46"/>
      <c r="G126" s="90">
        <v>740</v>
      </c>
      <c r="H126" s="49"/>
      <c r="I126" s="40">
        <f t="shared" ca="1" si="1"/>
        <v>2445941.2637817147</v>
      </c>
      <c r="J126" s="41"/>
      <c r="K126" s="57"/>
    </row>
    <row r="127" spans="1:11" s="58" customFormat="1" ht="12.75" x14ac:dyDescent="0.2">
      <c r="A127" s="56">
        <v>43215</v>
      </c>
      <c r="B127" s="45"/>
      <c r="C127" s="46" t="s">
        <v>631</v>
      </c>
      <c r="D127" s="47" t="s">
        <v>55</v>
      </c>
      <c r="E127" s="48"/>
      <c r="F127" s="46"/>
      <c r="G127" s="90">
        <v>240</v>
      </c>
      <c r="H127" s="49"/>
      <c r="I127" s="40">
        <f t="shared" ca="1" si="1"/>
        <v>2445701.2637817147</v>
      </c>
      <c r="J127" s="41"/>
      <c r="K127" s="57"/>
    </row>
    <row r="128" spans="1:11" s="58" customFormat="1" ht="12.75" x14ac:dyDescent="0.2">
      <c r="A128" s="56">
        <v>43215</v>
      </c>
      <c r="B128" s="94"/>
      <c r="C128" s="95" t="s">
        <v>632</v>
      </c>
      <c r="D128" s="96" t="s">
        <v>57</v>
      </c>
      <c r="E128" s="97"/>
      <c r="F128" s="95"/>
      <c r="G128" s="113">
        <v>2989.56</v>
      </c>
      <c r="H128" s="101"/>
      <c r="I128" s="40">
        <f t="shared" ca="1" si="1"/>
        <v>2442711.7037817147</v>
      </c>
      <c r="J128" s="99"/>
      <c r="K128" s="57"/>
    </row>
    <row r="129" spans="1:11" s="58" customFormat="1" ht="15" customHeight="1" x14ac:dyDescent="0.2">
      <c r="A129" s="56">
        <v>43215</v>
      </c>
      <c r="B129" s="45"/>
      <c r="C129" s="46" t="s">
        <v>633</v>
      </c>
      <c r="D129" s="47" t="s">
        <v>369</v>
      </c>
      <c r="E129" s="48"/>
      <c r="F129" s="46"/>
      <c r="G129" s="90">
        <v>1753.4</v>
      </c>
      <c r="H129" s="49"/>
      <c r="I129" s="40">
        <f t="shared" ca="1" si="1"/>
        <v>2440958.3037817148</v>
      </c>
      <c r="J129" s="41"/>
      <c r="K129" s="57"/>
    </row>
    <row r="130" spans="1:11" s="58" customFormat="1" ht="12.75" x14ac:dyDescent="0.2">
      <c r="A130" s="56">
        <v>43215</v>
      </c>
      <c r="B130" s="45"/>
      <c r="C130" s="46" t="s">
        <v>634</v>
      </c>
      <c r="D130" s="47" t="s">
        <v>298</v>
      </c>
      <c r="E130" s="48"/>
      <c r="F130" s="46"/>
      <c r="G130" s="90">
        <v>480</v>
      </c>
      <c r="H130" s="49"/>
      <c r="I130" s="40">
        <f t="shared" ca="1" si="1"/>
        <v>2440478.3037817148</v>
      </c>
      <c r="J130" s="41"/>
      <c r="K130" s="57"/>
    </row>
    <row r="131" spans="1:11" s="58" customFormat="1" ht="12.75" x14ac:dyDescent="0.2">
      <c r="A131" s="56">
        <v>43215</v>
      </c>
      <c r="B131" s="45"/>
      <c r="C131" s="46" t="s">
        <v>635</v>
      </c>
      <c r="D131" s="47" t="s">
        <v>189</v>
      </c>
      <c r="E131" s="48"/>
      <c r="F131" s="46"/>
      <c r="G131" s="90">
        <v>2083.2399999999998</v>
      </c>
      <c r="H131" s="49"/>
      <c r="I131" s="40">
        <f t="shared" ca="1" si="1"/>
        <v>2438395.0637817145</v>
      </c>
      <c r="J131" s="41"/>
      <c r="K131" s="57"/>
    </row>
    <row r="132" spans="1:11" s="58" customFormat="1" ht="12.75" x14ac:dyDescent="0.2">
      <c r="A132" s="56">
        <v>43215</v>
      </c>
      <c r="B132" s="94"/>
      <c r="C132" s="102" t="s">
        <v>636</v>
      </c>
      <c r="D132" s="96" t="s">
        <v>68</v>
      </c>
      <c r="E132" s="97"/>
      <c r="F132" s="95"/>
      <c r="G132" s="113">
        <v>1398.1</v>
      </c>
      <c r="H132" s="101"/>
      <c r="I132" s="40">
        <f t="shared" ca="1" si="1"/>
        <v>2436996.9637817144</v>
      </c>
      <c r="J132" s="99"/>
      <c r="K132" s="57">
        <v>89390.99</v>
      </c>
    </row>
    <row r="133" spans="1:11" s="58" customFormat="1" ht="12.75" x14ac:dyDescent="0.2">
      <c r="A133" s="56">
        <v>43215</v>
      </c>
      <c r="B133" s="45"/>
      <c r="C133" s="46" t="s">
        <v>637</v>
      </c>
      <c r="D133" s="47" t="s">
        <v>68</v>
      </c>
      <c r="E133" s="48"/>
      <c r="F133" s="46"/>
      <c r="G133" s="90">
        <v>175.85</v>
      </c>
      <c r="H133" s="49"/>
      <c r="I133" s="40">
        <f t="shared" ca="1" si="1"/>
        <v>2436821.1137817143</v>
      </c>
      <c r="J133" s="41"/>
      <c r="K133" s="57"/>
    </row>
    <row r="134" spans="1:11" s="58" customFormat="1" ht="12.75" x14ac:dyDescent="0.2">
      <c r="A134" s="56">
        <v>43215</v>
      </c>
      <c r="B134" s="45"/>
      <c r="C134" s="46" t="s">
        <v>638</v>
      </c>
      <c r="D134" s="47" t="s">
        <v>68</v>
      </c>
      <c r="E134" s="48"/>
      <c r="F134" s="46"/>
      <c r="G134" s="90">
        <v>37.049999999999997</v>
      </c>
      <c r="H134" s="49"/>
      <c r="I134" s="40">
        <f t="shared" ca="1" si="1"/>
        <v>2436784.0637817145</v>
      </c>
      <c r="J134" s="41"/>
      <c r="K134" s="57"/>
    </row>
    <row r="135" spans="1:11" s="58" customFormat="1" ht="12.75" x14ac:dyDescent="0.2">
      <c r="A135" s="56">
        <v>43215</v>
      </c>
      <c r="B135" s="45"/>
      <c r="C135" s="46" t="s">
        <v>639</v>
      </c>
      <c r="D135" s="47" t="s">
        <v>205</v>
      </c>
      <c r="E135" s="48"/>
      <c r="F135" s="46"/>
      <c r="G135" s="90">
        <v>5670.7</v>
      </c>
      <c r="H135" s="49"/>
      <c r="I135" s="40">
        <f t="shared" ca="1" si="1"/>
        <v>2431113.3637817143</v>
      </c>
      <c r="J135" s="41"/>
      <c r="K135" s="57"/>
    </row>
    <row r="136" spans="1:11" s="58" customFormat="1" ht="12.75" x14ac:dyDescent="0.2">
      <c r="A136" s="56">
        <v>43215</v>
      </c>
      <c r="B136" s="45"/>
      <c r="C136" s="46" t="s">
        <v>640</v>
      </c>
      <c r="D136" s="47" t="s">
        <v>209</v>
      </c>
      <c r="E136" s="48"/>
      <c r="F136" s="46"/>
      <c r="G136" s="90">
        <v>495.55</v>
      </c>
      <c r="H136" s="49"/>
      <c r="I136" s="40">
        <f t="shared" ca="1" si="1"/>
        <v>2430617.8137817145</v>
      </c>
      <c r="J136" s="41" t="s">
        <v>656</v>
      </c>
      <c r="K136" s="57"/>
    </row>
    <row r="137" spans="1:11" s="58" customFormat="1" ht="12.75" x14ac:dyDescent="0.2">
      <c r="A137" s="56">
        <v>43217</v>
      </c>
      <c r="B137" s="45"/>
      <c r="C137" s="46" t="s">
        <v>126</v>
      </c>
      <c r="D137" s="47" t="s">
        <v>641</v>
      </c>
      <c r="E137" s="48"/>
      <c r="F137" s="46"/>
      <c r="G137" s="90">
        <v>25198.639999999999</v>
      </c>
      <c r="H137" s="49"/>
      <c r="I137" s="40">
        <f t="shared" ca="1" si="1"/>
        <v>2405419.1737817144</v>
      </c>
      <c r="J137" s="41"/>
      <c r="K137" s="57"/>
    </row>
    <row r="138" spans="1:11" s="58" customFormat="1" ht="12.75" x14ac:dyDescent="0.2">
      <c r="A138" s="56">
        <v>43220</v>
      </c>
      <c r="B138" s="45"/>
      <c r="C138" s="46" t="s">
        <v>642</v>
      </c>
      <c r="D138" s="47" t="s">
        <v>516</v>
      </c>
      <c r="E138" s="48"/>
      <c r="F138" s="46"/>
      <c r="G138" s="90">
        <v>350</v>
      </c>
      <c r="H138" s="49"/>
      <c r="I138" s="40">
        <f t="shared" ca="1" si="1"/>
        <v>2405069.1737817144</v>
      </c>
      <c r="J138" s="41"/>
      <c r="K138" s="57"/>
    </row>
    <row r="139" spans="1:11" s="58" customFormat="1" ht="12.75" x14ac:dyDescent="0.2">
      <c r="A139" s="56">
        <v>43220</v>
      </c>
      <c r="B139" s="116"/>
      <c r="C139" s="117" t="s">
        <v>643</v>
      </c>
      <c r="D139" s="118" t="s">
        <v>189</v>
      </c>
      <c r="E139" s="119"/>
      <c r="F139" s="117"/>
      <c r="G139" s="120">
        <v>3000</v>
      </c>
      <c r="H139" s="121"/>
      <c r="I139" s="40">
        <f t="shared" ca="1" si="1"/>
        <v>2402069.1737817144</v>
      </c>
      <c r="J139" s="41" t="s">
        <v>656</v>
      </c>
      <c r="K139" s="57"/>
    </row>
    <row r="140" spans="1:11" s="58" customFormat="1" ht="12.75" x14ac:dyDescent="0.2">
      <c r="A140" s="56">
        <v>43220</v>
      </c>
      <c r="B140" s="45"/>
      <c r="C140" s="46" t="s">
        <v>739</v>
      </c>
      <c r="D140" s="47" t="s">
        <v>197</v>
      </c>
      <c r="E140" s="48"/>
      <c r="F140" s="46"/>
      <c r="G140" s="90">
        <v>850</v>
      </c>
      <c r="H140" s="49"/>
      <c r="I140" s="40">
        <f t="shared" ca="1" si="1"/>
        <v>2401219.1737817144</v>
      </c>
      <c r="J140" s="41"/>
      <c r="K140" s="57"/>
    </row>
    <row r="141" spans="1:11" s="58" customFormat="1" ht="12.75" x14ac:dyDescent="0.2">
      <c r="A141" s="56">
        <v>43220</v>
      </c>
      <c r="B141" s="116"/>
      <c r="C141" s="154" t="s">
        <v>698</v>
      </c>
      <c r="D141" s="47" t="s">
        <v>258</v>
      </c>
      <c r="E141" s="119"/>
      <c r="F141" s="117"/>
      <c r="G141" s="90">
        <v>2100000</v>
      </c>
      <c r="H141" s="121"/>
      <c r="I141" s="40">
        <f t="shared" ca="1" si="1"/>
        <v>301219.1737817144</v>
      </c>
      <c r="J141" s="122"/>
      <c r="K141" s="57"/>
    </row>
    <row r="142" spans="1:11" s="58" customFormat="1" ht="12.75" x14ac:dyDescent="0.2">
      <c r="A142" s="56"/>
      <c r="B142" s="45"/>
      <c r="C142" s="46"/>
      <c r="D142" s="47" t="s">
        <v>133</v>
      </c>
      <c r="E142" s="48"/>
      <c r="F142" s="46"/>
      <c r="G142" s="59">
        <v>13.899999999999991</v>
      </c>
      <c r="H142" s="49"/>
      <c r="I142" s="40">
        <f t="shared" ca="1" si="1"/>
        <v>301205.27378171438</v>
      </c>
      <c r="J142" s="41"/>
      <c r="K142" s="57"/>
    </row>
    <row r="143" spans="1:11" s="58" customFormat="1" ht="12.75" x14ac:dyDescent="0.2">
      <c r="A143" s="56"/>
      <c r="B143" s="45"/>
      <c r="C143" s="46"/>
      <c r="D143" s="47" t="s">
        <v>134</v>
      </c>
      <c r="E143" s="48"/>
      <c r="F143" s="46"/>
      <c r="G143" s="59">
        <v>2.9899999999999891</v>
      </c>
      <c r="H143" s="49"/>
      <c r="I143" s="40">
        <f t="shared" ca="1" si="1"/>
        <v>301202.28378171439</v>
      </c>
      <c r="J143" s="41"/>
      <c r="K143" s="57"/>
    </row>
    <row r="144" spans="1:11" s="58" customFormat="1" ht="12.75" x14ac:dyDescent="0.2">
      <c r="A144" s="56"/>
      <c r="B144" s="45"/>
      <c r="C144" s="46"/>
      <c r="D144" s="47"/>
      <c r="E144" s="48"/>
      <c r="F144" s="46"/>
      <c r="G144" s="59"/>
      <c r="H144" s="49"/>
      <c r="I144" s="40" t="str">
        <f t="shared" ca="1" si="1"/>
        <v xml:space="preserve"> - </v>
      </c>
      <c r="J144" s="41"/>
      <c r="K144" s="57"/>
    </row>
    <row r="145" spans="1:14" s="58" customFormat="1" ht="12.75" x14ac:dyDescent="0.2">
      <c r="A145" s="56"/>
      <c r="B145" s="45"/>
      <c r="C145" s="46"/>
      <c r="D145" s="47"/>
      <c r="E145" s="48"/>
      <c r="F145" s="46"/>
      <c r="G145" s="59"/>
      <c r="H145" s="49"/>
      <c r="I145" s="40" t="str">
        <f t="shared" ca="1" si="1"/>
        <v xml:space="preserve"> - </v>
      </c>
      <c r="J145" s="41"/>
      <c r="K145" s="57"/>
    </row>
    <row r="146" spans="1:14" s="58" customFormat="1" ht="12.75" x14ac:dyDescent="0.2">
      <c r="A146" s="56"/>
      <c r="B146" s="45"/>
      <c r="C146" s="46"/>
      <c r="D146" s="47"/>
      <c r="E146" s="48"/>
      <c r="F146" s="46"/>
      <c r="G146" s="59"/>
      <c r="H146" s="49"/>
      <c r="I146" s="40" t="str">
        <f t="shared" ref="I146:I209" ca="1" si="2">IF(AND(ISBLANK(G146),ISBLANK(H146))," - ",OFFSET(I146,-1,0,1,1)+H146-G146)</f>
        <v xml:space="preserve"> - </v>
      </c>
      <c r="J146" s="41"/>
      <c r="K146" s="57"/>
    </row>
    <row r="147" spans="1:14" s="58" customFormat="1" ht="12.75" x14ac:dyDescent="0.2">
      <c r="A147" s="56"/>
      <c r="B147" s="45"/>
      <c r="C147" s="46"/>
      <c r="D147" s="47"/>
      <c r="E147" s="48"/>
      <c r="F147" s="46"/>
      <c r="G147" s="59"/>
      <c r="H147" s="49"/>
      <c r="I147" s="40" t="str">
        <f t="shared" ca="1" si="2"/>
        <v xml:space="preserve"> - </v>
      </c>
      <c r="J147" s="41"/>
      <c r="K147" s="57"/>
    </row>
    <row r="148" spans="1:14" s="58" customFormat="1" ht="12.75" x14ac:dyDescent="0.2">
      <c r="A148" s="56"/>
      <c r="B148" s="45"/>
      <c r="C148" s="46"/>
      <c r="D148" s="47"/>
      <c r="E148" s="48"/>
      <c r="F148" s="46"/>
      <c r="G148" s="59"/>
      <c r="H148" s="49"/>
      <c r="I148" s="40" t="str">
        <f t="shared" ca="1" si="2"/>
        <v xml:space="preserve"> - </v>
      </c>
      <c r="J148" s="41"/>
      <c r="K148" s="57"/>
    </row>
    <row r="149" spans="1:14" s="58" customFormat="1" ht="12.75" x14ac:dyDescent="0.2">
      <c r="A149" s="56"/>
      <c r="B149" s="45"/>
      <c r="C149" s="46"/>
      <c r="D149" s="47"/>
      <c r="E149" s="48"/>
      <c r="F149" s="46"/>
      <c r="G149" s="59"/>
      <c r="H149" s="49"/>
      <c r="I149" s="40" t="str">
        <f t="shared" ca="1" si="2"/>
        <v xml:space="preserve"> - </v>
      </c>
      <c r="J149" s="41"/>
      <c r="K149" s="57"/>
    </row>
    <row r="150" spans="1:14" s="58" customFormat="1" ht="12.75" x14ac:dyDescent="0.2">
      <c r="A150" s="56"/>
      <c r="B150" s="45"/>
      <c r="C150" s="46"/>
      <c r="D150" s="47"/>
      <c r="E150" s="48"/>
      <c r="F150" s="46"/>
      <c r="G150" s="59"/>
      <c r="H150" s="49"/>
      <c r="I150" s="40" t="str">
        <f t="shared" ca="1" si="2"/>
        <v xml:space="preserve"> - </v>
      </c>
      <c r="J150" s="41"/>
      <c r="K150" s="57"/>
    </row>
    <row r="151" spans="1:14" s="58" customFormat="1" ht="12.75" x14ac:dyDescent="0.2">
      <c r="A151" s="56"/>
      <c r="B151" s="45"/>
      <c r="C151" s="46"/>
      <c r="D151" s="47"/>
      <c r="E151" s="48"/>
      <c r="F151" s="46"/>
      <c r="G151" s="59"/>
      <c r="H151" s="49"/>
      <c r="I151" s="40" t="str">
        <f t="shared" ca="1" si="2"/>
        <v xml:space="preserve"> - </v>
      </c>
      <c r="J151" s="41"/>
      <c r="K151" s="57"/>
    </row>
    <row r="152" spans="1:14" s="58" customFormat="1" ht="12.75" x14ac:dyDescent="0.2">
      <c r="A152" s="56"/>
      <c r="B152" s="45"/>
      <c r="C152" s="46"/>
      <c r="D152" s="47"/>
      <c r="E152" s="48"/>
      <c r="F152" s="46"/>
      <c r="G152" s="59"/>
      <c r="H152" s="49"/>
      <c r="I152" s="40" t="str">
        <f t="shared" ca="1" si="2"/>
        <v xml:space="preserve"> - </v>
      </c>
      <c r="J152" s="41"/>
      <c r="K152" s="57"/>
    </row>
    <row r="153" spans="1:14" s="58" customFormat="1" ht="12.75" x14ac:dyDescent="0.2">
      <c r="A153" s="56"/>
      <c r="B153" s="45"/>
      <c r="C153" s="46"/>
      <c r="D153" s="47"/>
      <c r="E153" s="48"/>
      <c r="F153" s="46"/>
      <c r="G153" s="59"/>
      <c r="H153" s="49"/>
      <c r="I153" s="40" t="str">
        <f t="shared" ca="1" si="2"/>
        <v xml:space="preserve"> - </v>
      </c>
      <c r="J153" s="41"/>
      <c r="K153" s="57"/>
    </row>
    <row r="154" spans="1:14" s="58" customFormat="1" ht="12.75" x14ac:dyDescent="0.2">
      <c r="A154" s="56"/>
      <c r="B154" s="45"/>
      <c r="C154" s="46"/>
      <c r="D154" s="47"/>
      <c r="E154" s="48"/>
      <c r="F154" s="46"/>
      <c r="G154" s="59"/>
      <c r="H154" s="49"/>
      <c r="I154" s="40" t="str">
        <f t="shared" ca="1" si="2"/>
        <v xml:space="preserve"> - </v>
      </c>
      <c r="J154" s="41"/>
      <c r="K154" s="57"/>
    </row>
    <row r="155" spans="1:14" s="58" customFormat="1" ht="12.75" x14ac:dyDescent="0.2">
      <c r="A155" s="56"/>
      <c r="B155" s="45"/>
      <c r="C155" s="46"/>
      <c r="D155" s="47"/>
      <c r="E155" s="48"/>
      <c r="F155" s="46"/>
      <c r="G155" s="59"/>
      <c r="H155" s="49"/>
      <c r="I155" s="40" t="str">
        <f t="shared" ca="1" si="2"/>
        <v xml:space="preserve"> - </v>
      </c>
      <c r="J155" s="41"/>
      <c r="K155" s="57"/>
    </row>
    <row r="156" spans="1:14" ht="12.75" x14ac:dyDescent="0.2">
      <c r="A156" s="56"/>
      <c r="B156" s="45"/>
      <c r="C156" s="46"/>
      <c r="D156" s="47"/>
      <c r="E156" s="48"/>
      <c r="F156" s="46"/>
      <c r="G156" s="59"/>
      <c r="H156" s="49"/>
      <c r="I156" s="40" t="str">
        <f t="shared" ca="1" si="2"/>
        <v xml:space="preserve"> - </v>
      </c>
      <c r="J156" s="41"/>
      <c r="N156" s="8"/>
    </row>
    <row r="157" spans="1:14" ht="12.75" x14ac:dyDescent="0.2">
      <c r="A157" s="56"/>
      <c r="B157" s="45"/>
      <c r="C157" s="46"/>
      <c r="D157" s="47"/>
      <c r="E157" s="48"/>
      <c r="F157" s="46"/>
      <c r="G157" s="59"/>
      <c r="H157" s="49"/>
      <c r="I157" s="40" t="str">
        <f t="shared" ca="1" si="2"/>
        <v xml:space="preserve"> - </v>
      </c>
      <c r="J157" s="41"/>
      <c r="N157" s="8"/>
    </row>
    <row r="158" spans="1:14" ht="12.75" x14ac:dyDescent="0.2">
      <c r="A158" s="56"/>
      <c r="B158" s="45"/>
      <c r="C158" s="46"/>
      <c r="D158" s="47"/>
      <c r="E158" s="48"/>
      <c r="F158" s="46"/>
      <c r="G158" s="59"/>
      <c r="H158" s="49"/>
      <c r="I158" s="40" t="str">
        <f t="shared" ca="1" si="2"/>
        <v xml:space="preserve"> - </v>
      </c>
      <c r="J158" s="41"/>
      <c r="N158" s="8"/>
    </row>
    <row r="159" spans="1:14" ht="12.75" x14ac:dyDescent="0.2">
      <c r="A159" s="56"/>
      <c r="B159" s="45"/>
      <c r="C159" s="46"/>
      <c r="D159" s="47"/>
      <c r="E159" s="48"/>
      <c r="F159" s="46"/>
      <c r="G159" s="59"/>
      <c r="H159" s="49"/>
      <c r="I159" s="40" t="str">
        <f t="shared" ca="1" si="2"/>
        <v xml:space="preserve"> - </v>
      </c>
      <c r="J159" s="41"/>
      <c r="N159" s="8"/>
    </row>
    <row r="160" spans="1:14" ht="12.75" x14ac:dyDescent="0.2">
      <c r="A160" s="56"/>
      <c r="B160" s="45"/>
      <c r="C160" s="46"/>
      <c r="D160" s="47"/>
      <c r="E160" s="48"/>
      <c r="F160" s="46"/>
      <c r="G160" s="59"/>
      <c r="H160" s="49"/>
      <c r="I160" s="40" t="str">
        <f t="shared" ca="1" si="2"/>
        <v xml:space="preserve"> - </v>
      </c>
      <c r="J160" s="41"/>
      <c r="N160" s="8"/>
    </row>
    <row r="161" spans="1:14" ht="12.75" x14ac:dyDescent="0.2">
      <c r="A161" s="56"/>
      <c r="B161" s="45"/>
      <c r="C161" s="46"/>
      <c r="D161" s="47"/>
      <c r="E161" s="48"/>
      <c r="F161" s="46"/>
      <c r="G161" s="59"/>
      <c r="H161" s="49"/>
      <c r="I161" s="40" t="str">
        <f t="shared" ca="1" si="2"/>
        <v xml:space="preserve"> - </v>
      </c>
      <c r="J161" s="41"/>
      <c r="N161" s="8"/>
    </row>
    <row r="162" spans="1:14" ht="12.75" x14ac:dyDescent="0.2">
      <c r="A162" s="69"/>
      <c r="B162" s="45"/>
      <c r="C162" s="46"/>
      <c r="D162" s="47"/>
      <c r="E162" s="48"/>
      <c r="F162" s="46"/>
      <c r="G162" s="59"/>
      <c r="H162" s="70"/>
      <c r="I162" s="40" t="str">
        <f t="shared" ca="1" si="2"/>
        <v xml:space="preserve"> - </v>
      </c>
      <c r="J162" s="41"/>
      <c r="N162" s="8"/>
    </row>
    <row r="163" spans="1:14" ht="12.75" x14ac:dyDescent="0.2">
      <c r="A163" s="69"/>
      <c r="B163" s="45"/>
      <c r="C163" s="46"/>
      <c r="D163" s="47"/>
      <c r="E163" s="48"/>
      <c r="F163" s="46"/>
      <c r="G163" s="59"/>
      <c r="H163" s="49"/>
      <c r="I163" s="40" t="str">
        <f t="shared" ca="1" si="2"/>
        <v xml:space="preserve"> - </v>
      </c>
      <c r="J163" s="41"/>
      <c r="N163" s="8"/>
    </row>
    <row r="164" spans="1:14" ht="12.75" x14ac:dyDescent="0.2">
      <c r="A164" s="69"/>
      <c r="B164" s="45"/>
      <c r="C164" s="46"/>
      <c r="D164" s="47"/>
      <c r="E164" s="48"/>
      <c r="F164" s="46"/>
      <c r="G164" s="59"/>
      <c r="H164" s="70"/>
      <c r="I164" s="40" t="str">
        <f t="shared" ca="1" si="2"/>
        <v xml:space="preserve"> - </v>
      </c>
      <c r="J164" s="41"/>
      <c r="N164" s="8"/>
    </row>
    <row r="165" spans="1:14" ht="12.75" x14ac:dyDescent="0.2">
      <c r="A165" s="69"/>
      <c r="B165" s="45"/>
      <c r="C165" s="46"/>
      <c r="D165" s="47"/>
      <c r="E165" s="48"/>
      <c r="F165" s="46"/>
      <c r="G165" s="59"/>
      <c r="H165" s="70"/>
      <c r="I165" s="40" t="str">
        <f t="shared" ca="1" si="2"/>
        <v xml:space="preserve"> - </v>
      </c>
      <c r="J165" s="41"/>
      <c r="N165" s="8"/>
    </row>
    <row r="166" spans="1:14" ht="12.75" x14ac:dyDescent="0.2">
      <c r="A166" s="69"/>
      <c r="B166" s="45"/>
      <c r="C166" s="46"/>
      <c r="D166" s="47"/>
      <c r="E166" s="48"/>
      <c r="F166" s="46"/>
      <c r="G166" s="59"/>
      <c r="H166" s="70"/>
      <c r="I166" s="40" t="str">
        <f t="shared" ca="1" si="2"/>
        <v xml:space="preserve"> - </v>
      </c>
      <c r="J166" s="41"/>
      <c r="N166" s="8"/>
    </row>
    <row r="167" spans="1:14" ht="12.75" x14ac:dyDescent="0.2">
      <c r="A167" s="69"/>
      <c r="B167" s="45"/>
      <c r="C167" s="46"/>
      <c r="D167" s="47"/>
      <c r="E167" s="48"/>
      <c r="F167" s="46"/>
      <c r="G167" s="59"/>
      <c r="H167" s="70"/>
      <c r="I167" s="40" t="str">
        <f t="shared" ca="1" si="2"/>
        <v xml:space="preserve"> - </v>
      </c>
      <c r="J167" s="41"/>
      <c r="N167" s="8"/>
    </row>
    <row r="168" spans="1:14" ht="12.75" x14ac:dyDescent="0.2">
      <c r="A168" s="69"/>
      <c r="B168" s="45"/>
      <c r="C168" s="46"/>
      <c r="D168" s="47"/>
      <c r="E168" s="48"/>
      <c r="F168" s="46"/>
      <c r="G168" s="59"/>
      <c r="H168" s="70"/>
      <c r="I168" s="40" t="str">
        <f t="shared" ca="1" si="2"/>
        <v xml:space="preserve"> - </v>
      </c>
      <c r="J168" s="41"/>
      <c r="N168" s="8"/>
    </row>
    <row r="169" spans="1:14" ht="12.75" x14ac:dyDescent="0.2">
      <c r="A169" s="69"/>
      <c r="B169" s="45"/>
      <c r="C169" s="46"/>
      <c r="D169" s="47"/>
      <c r="E169" s="48"/>
      <c r="F169" s="46"/>
      <c r="G169" s="59"/>
      <c r="H169" s="70"/>
      <c r="I169" s="40" t="str">
        <f t="shared" ca="1" si="2"/>
        <v xml:space="preserve"> - </v>
      </c>
      <c r="J169" s="41"/>
      <c r="N169" s="8"/>
    </row>
    <row r="170" spans="1:14" ht="12.75" x14ac:dyDescent="0.2">
      <c r="A170" s="69"/>
      <c r="B170" s="45"/>
      <c r="C170" s="46"/>
      <c r="D170" s="47"/>
      <c r="E170" s="48"/>
      <c r="F170" s="46"/>
      <c r="G170" s="59"/>
      <c r="H170" s="70"/>
      <c r="I170" s="40" t="str">
        <f t="shared" ca="1" si="2"/>
        <v xml:space="preserve"> - </v>
      </c>
      <c r="J170" s="41"/>
      <c r="N170" s="8"/>
    </row>
    <row r="171" spans="1:14" ht="12.75" x14ac:dyDescent="0.2">
      <c r="A171" s="69"/>
      <c r="B171" s="45"/>
      <c r="C171" s="46"/>
      <c r="D171" s="47"/>
      <c r="E171" s="48"/>
      <c r="F171" s="46"/>
      <c r="G171" s="59"/>
      <c r="H171" s="70"/>
      <c r="I171" s="40" t="str">
        <f t="shared" ca="1" si="2"/>
        <v xml:space="preserve"> - </v>
      </c>
      <c r="J171" s="41"/>
      <c r="N171" s="8"/>
    </row>
    <row r="172" spans="1:14" ht="12.75" x14ac:dyDescent="0.2">
      <c r="A172" s="35"/>
      <c r="B172" s="45"/>
      <c r="C172" s="46"/>
      <c r="D172" s="47"/>
      <c r="E172" s="48"/>
      <c r="F172" s="46"/>
      <c r="G172" s="59"/>
      <c r="H172" s="49"/>
      <c r="I172" s="40" t="str">
        <f t="shared" ca="1" si="2"/>
        <v xml:space="preserve"> - </v>
      </c>
      <c r="J172" s="41"/>
      <c r="L172" s="9"/>
      <c r="N172" s="8"/>
    </row>
    <row r="173" spans="1:14" ht="12.75" x14ac:dyDescent="0.2">
      <c r="A173" s="60"/>
      <c r="B173" s="45"/>
      <c r="C173" s="46"/>
      <c r="D173" s="47"/>
      <c r="E173" s="48"/>
      <c r="F173" s="46"/>
      <c r="G173" s="59"/>
      <c r="H173" s="49"/>
      <c r="I173" s="40" t="str">
        <f t="shared" ca="1" si="2"/>
        <v xml:space="preserve"> - </v>
      </c>
      <c r="J173" s="41"/>
      <c r="L173" s="9"/>
      <c r="N173" s="8"/>
    </row>
    <row r="174" spans="1:14" ht="12.75" x14ac:dyDescent="0.2">
      <c r="A174" s="60"/>
      <c r="B174" s="45"/>
      <c r="C174" s="46"/>
      <c r="D174" s="47"/>
      <c r="E174" s="48"/>
      <c r="F174" s="46"/>
      <c r="G174" s="59"/>
      <c r="H174" s="49"/>
      <c r="I174" s="40" t="str">
        <f t="shared" ca="1" si="2"/>
        <v xml:space="preserve"> - </v>
      </c>
      <c r="J174" s="41"/>
      <c r="L174" s="9"/>
      <c r="N174" s="8"/>
    </row>
    <row r="175" spans="1:14" s="23" customFormat="1" ht="12.75" x14ac:dyDescent="0.2">
      <c r="A175" s="71"/>
      <c r="B175" s="72"/>
      <c r="C175" s="73"/>
      <c r="D175" s="74"/>
      <c r="E175" s="74"/>
      <c r="F175" s="73"/>
      <c r="G175" s="75"/>
      <c r="H175" s="59"/>
      <c r="I175" s="40" t="str">
        <f t="shared" ca="1" si="2"/>
        <v xml:space="preserve"> - </v>
      </c>
      <c r="J175" s="54"/>
      <c r="K175" s="25"/>
      <c r="N175" s="44"/>
    </row>
    <row r="176" spans="1:14" s="23" customFormat="1" ht="12.75" x14ac:dyDescent="0.2">
      <c r="A176" s="35"/>
      <c r="B176" s="45"/>
      <c r="C176" s="46"/>
      <c r="D176" s="47"/>
      <c r="E176" s="55"/>
      <c r="F176" s="46"/>
      <c r="G176" s="59"/>
      <c r="H176" s="49"/>
      <c r="I176" s="40" t="str">
        <f t="shared" ca="1" si="2"/>
        <v xml:space="preserve"> - </v>
      </c>
      <c r="J176" s="54"/>
      <c r="K176" s="25"/>
      <c r="N176" s="44"/>
    </row>
    <row r="177" spans="1:14" s="23" customFormat="1" ht="12.75" x14ac:dyDescent="0.2">
      <c r="A177" s="35"/>
      <c r="B177" s="45"/>
      <c r="C177" s="46"/>
      <c r="D177" s="47"/>
      <c r="E177" s="55"/>
      <c r="F177" s="46"/>
      <c r="G177" s="59"/>
      <c r="H177" s="49"/>
      <c r="I177" s="40" t="str">
        <f t="shared" ca="1" si="2"/>
        <v xml:space="preserve"> - </v>
      </c>
      <c r="J177" s="54"/>
      <c r="K177" s="25"/>
      <c r="N177" s="44"/>
    </row>
    <row r="178" spans="1:14" s="23" customFormat="1" ht="12.75" x14ac:dyDescent="0.2">
      <c r="A178" s="60"/>
      <c r="B178" s="45"/>
      <c r="C178" s="46"/>
      <c r="D178" s="47"/>
      <c r="E178" s="55"/>
      <c r="F178" s="46"/>
      <c r="G178" s="59"/>
      <c r="H178" s="49"/>
      <c r="I178" s="40" t="str">
        <f t="shared" ca="1" si="2"/>
        <v xml:space="preserve"> - </v>
      </c>
      <c r="J178" s="54"/>
      <c r="K178" s="25"/>
      <c r="N178" s="44"/>
    </row>
    <row r="179" spans="1:14" ht="12.75" x14ac:dyDescent="0.2">
      <c r="A179" s="35"/>
      <c r="B179" s="35"/>
      <c r="C179" s="51"/>
      <c r="D179" s="52"/>
      <c r="E179" s="38"/>
      <c r="F179" s="36"/>
      <c r="G179" s="39"/>
      <c r="H179" s="39"/>
      <c r="I179" s="40" t="str">
        <f t="shared" ca="1" si="2"/>
        <v xml:space="preserve"> - </v>
      </c>
      <c r="J179" s="41"/>
      <c r="L179" s="9"/>
      <c r="N179" s="8"/>
    </row>
    <row r="180" spans="1:14" ht="12.75" x14ac:dyDescent="0.2">
      <c r="A180" s="35"/>
      <c r="B180" s="35"/>
      <c r="C180" s="51"/>
      <c r="D180" s="37"/>
      <c r="E180" s="38"/>
      <c r="F180" s="36"/>
      <c r="G180" s="39"/>
      <c r="H180" s="39"/>
      <c r="I180" s="40" t="str">
        <f t="shared" ca="1" si="2"/>
        <v xml:space="preserve"> - </v>
      </c>
      <c r="J180" s="41"/>
      <c r="L180" s="9"/>
      <c r="N180" s="8"/>
    </row>
    <row r="181" spans="1:14" ht="12.75" x14ac:dyDescent="0.2">
      <c r="A181" s="35"/>
      <c r="B181" s="35"/>
      <c r="C181" s="36"/>
      <c r="D181" s="37"/>
      <c r="E181" s="38"/>
      <c r="F181" s="36"/>
      <c r="G181" s="39"/>
      <c r="H181" s="39"/>
      <c r="I181" s="40" t="str">
        <f t="shared" ca="1" si="2"/>
        <v xml:space="preserve"> - </v>
      </c>
      <c r="J181" s="41"/>
      <c r="L181" s="9"/>
      <c r="N181" s="8"/>
    </row>
    <row r="182" spans="1:14" ht="12.75" x14ac:dyDescent="0.2">
      <c r="A182" s="35"/>
      <c r="B182" s="45"/>
      <c r="C182" s="46"/>
      <c r="D182" s="47"/>
      <c r="E182" s="48"/>
      <c r="F182" s="46"/>
      <c r="G182" s="59"/>
      <c r="H182" s="49"/>
      <c r="I182" s="40" t="str">
        <f t="shared" ca="1" si="2"/>
        <v xml:space="preserve"> - </v>
      </c>
      <c r="J182" s="41"/>
      <c r="L182" s="9"/>
      <c r="N182" s="8"/>
    </row>
    <row r="183" spans="1:14" ht="12.75" x14ac:dyDescent="0.2">
      <c r="A183" s="35"/>
      <c r="B183" s="45"/>
      <c r="C183" s="36"/>
      <c r="D183" s="47"/>
      <c r="E183" s="48"/>
      <c r="F183" s="46"/>
      <c r="G183" s="59"/>
      <c r="H183" s="39"/>
      <c r="I183" s="40" t="str">
        <f t="shared" ca="1" si="2"/>
        <v xml:space="preserve"> - </v>
      </c>
      <c r="J183" s="41"/>
      <c r="L183" s="9"/>
      <c r="N183" s="8"/>
    </row>
    <row r="184" spans="1:14" ht="12.75" x14ac:dyDescent="0.2">
      <c r="A184" s="35"/>
      <c r="B184" s="35"/>
      <c r="C184" s="36"/>
      <c r="D184" s="37"/>
      <c r="E184" s="38"/>
      <c r="F184" s="36"/>
      <c r="G184" s="39"/>
      <c r="H184" s="39"/>
      <c r="I184" s="40" t="str">
        <f t="shared" ca="1" si="2"/>
        <v xml:space="preserve"> - </v>
      </c>
      <c r="J184" s="41"/>
      <c r="N184" s="8"/>
    </row>
    <row r="185" spans="1:14" ht="12.75" x14ac:dyDescent="0.2">
      <c r="A185" s="35"/>
      <c r="B185" s="35"/>
      <c r="C185" s="36"/>
      <c r="D185" s="37"/>
      <c r="E185" s="38"/>
      <c r="F185" s="36"/>
      <c r="G185" s="39"/>
      <c r="H185" s="39"/>
      <c r="I185" s="40" t="str">
        <f t="shared" ca="1" si="2"/>
        <v xml:space="preserve"> - </v>
      </c>
      <c r="J185" s="41"/>
      <c r="N185" s="8"/>
    </row>
    <row r="186" spans="1:14" ht="12.75" x14ac:dyDescent="0.2">
      <c r="A186" s="35"/>
      <c r="B186" s="35"/>
      <c r="C186" s="36"/>
      <c r="D186" s="37"/>
      <c r="E186" s="38"/>
      <c r="F186" s="36"/>
      <c r="G186" s="39"/>
      <c r="H186" s="39"/>
      <c r="I186" s="40" t="str">
        <f t="shared" ca="1" si="2"/>
        <v xml:space="preserve"> - </v>
      </c>
      <c r="J186" s="41"/>
      <c r="N186" s="8"/>
    </row>
    <row r="187" spans="1:14" ht="12.75" x14ac:dyDescent="0.2">
      <c r="A187" s="35"/>
      <c r="B187" s="35"/>
      <c r="C187" s="51"/>
      <c r="D187" s="52"/>
      <c r="E187" s="38"/>
      <c r="F187" s="36"/>
      <c r="G187" s="39"/>
      <c r="H187" s="39"/>
      <c r="I187" s="40" t="str">
        <f t="shared" ca="1" si="2"/>
        <v xml:space="preserve"> - </v>
      </c>
      <c r="J187" s="41"/>
      <c r="N187" s="8"/>
    </row>
    <row r="188" spans="1:14" ht="12.75" x14ac:dyDescent="0.2">
      <c r="A188" s="35"/>
      <c r="B188" s="45"/>
      <c r="C188" s="46"/>
      <c r="D188" s="47"/>
      <c r="E188" s="48"/>
      <c r="F188" s="46"/>
      <c r="G188" s="59"/>
      <c r="H188" s="49"/>
      <c r="I188" s="40" t="str">
        <f t="shared" ca="1" si="2"/>
        <v xml:space="preserve"> - </v>
      </c>
      <c r="J188" s="41"/>
      <c r="N188" s="8"/>
    </row>
    <row r="189" spans="1:14" ht="12.75" x14ac:dyDescent="0.2">
      <c r="A189" s="35"/>
      <c r="B189" s="45"/>
      <c r="C189" s="46"/>
      <c r="D189" s="47"/>
      <c r="E189" s="48"/>
      <c r="F189" s="46"/>
      <c r="G189" s="59"/>
      <c r="H189" s="49"/>
      <c r="I189" s="40" t="str">
        <f t="shared" ca="1" si="2"/>
        <v xml:space="preserve"> - </v>
      </c>
      <c r="J189" s="41"/>
      <c r="N189" s="8"/>
    </row>
    <row r="190" spans="1:14" ht="12.75" x14ac:dyDescent="0.2">
      <c r="A190" s="35"/>
      <c r="B190" s="45"/>
      <c r="C190" s="46"/>
      <c r="D190" s="47"/>
      <c r="E190" s="48"/>
      <c r="F190" s="46"/>
      <c r="G190" s="59"/>
      <c r="H190" s="49"/>
      <c r="I190" s="40" t="str">
        <f t="shared" ca="1" si="2"/>
        <v xml:space="preserve"> - </v>
      </c>
      <c r="J190" s="41"/>
      <c r="N190" s="8"/>
    </row>
    <row r="191" spans="1:14" ht="12.75" x14ac:dyDescent="0.2">
      <c r="A191" s="35"/>
      <c r="B191" s="45"/>
      <c r="C191" s="46"/>
      <c r="D191" s="37"/>
      <c r="E191" s="38"/>
      <c r="F191" s="36"/>
      <c r="G191" s="39"/>
      <c r="H191" s="49"/>
      <c r="I191" s="40" t="str">
        <f t="shared" ca="1" si="2"/>
        <v xml:space="preserve"> - </v>
      </c>
      <c r="J191" s="54"/>
      <c r="N191" s="8"/>
    </row>
    <row r="192" spans="1:14" ht="12.75" x14ac:dyDescent="0.2">
      <c r="A192" s="35"/>
      <c r="B192" s="45"/>
      <c r="C192" s="46"/>
      <c r="D192" s="37"/>
      <c r="E192" s="38"/>
      <c r="F192" s="36"/>
      <c r="G192" s="39"/>
      <c r="H192" s="49"/>
      <c r="I192" s="40" t="str">
        <f t="shared" ca="1" si="2"/>
        <v xml:space="preserve"> - </v>
      </c>
      <c r="J192" s="54"/>
      <c r="N192" s="8"/>
    </row>
    <row r="193" spans="1:14" ht="12.75" x14ac:dyDescent="0.2">
      <c r="A193" s="35"/>
      <c r="B193" s="45"/>
      <c r="C193" s="46"/>
      <c r="D193" s="47"/>
      <c r="E193" s="48"/>
      <c r="F193" s="46"/>
      <c r="G193" s="59"/>
      <c r="H193" s="49"/>
      <c r="I193" s="40" t="str">
        <f t="shared" ca="1" si="2"/>
        <v xml:space="preserve"> - </v>
      </c>
      <c r="J193" s="41"/>
      <c r="N193" s="8"/>
    </row>
    <row r="194" spans="1:14" ht="12.75" x14ac:dyDescent="0.2">
      <c r="A194" s="35"/>
      <c r="B194" s="45"/>
      <c r="C194" s="46"/>
      <c r="D194" s="47"/>
      <c r="E194" s="48"/>
      <c r="F194" s="46"/>
      <c r="G194" s="59"/>
      <c r="H194" s="49"/>
      <c r="I194" s="40" t="str">
        <f t="shared" ca="1" si="2"/>
        <v xml:space="preserve"> - </v>
      </c>
      <c r="J194" s="41"/>
      <c r="N194" s="8"/>
    </row>
    <row r="195" spans="1:14" ht="12.75" x14ac:dyDescent="0.2">
      <c r="A195" s="35"/>
      <c r="B195" s="45"/>
      <c r="C195" s="46"/>
      <c r="D195" s="47"/>
      <c r="E195" s="48"/>
      <c r="F195" s="46"/>
      <c r="G195" s="59"/>
      <c r="H195" s="49"/>
      <c r="I195" s="40" t="str">
        <f t="shared" ca="1" si="2"/>
        <v xml:space="preserve"> - </v>
      </c>
      <c r="J195" s="41"/>
      <c r="N195" s="8"/>
    </row>
    <row r="196" spans="1:14" ht="12.75" x14ac:dyDescent="0.2">
      <c r="A196" s="35"/>
      <c r="B196" s="45"/>
      <c r="C196" s="46"/>
      <c r="D196" s="47"/>
      <c r="E196" s="48"/>
      <c r="F196" s="46"/>
      <c r="G196" s="59"/>
      <c r="H196" s="49"/>
      <c r="I196" s="40" t="str">
        <f t="shared" ca="1" si="2"/>
        <v xml:space="preserve"> - </v>
      </c>
      <c r="J196" s="54"/>
      <c r="N196" s="8"/>
    </row>
    <row r="197" spans="1:14" ht="12.75" x14ac:dyDescent="0.2">
      <c r="A197" s="35"/>
      <c r="B197" s="45"/>
      <c r="C197" s="46"/>
      <c r="D197" s="47"/>
      <c r="E197" s="48"/>
      <c r="F197" s="46"/>
      <c r="G197" s="59"/>
      <c r="H197" s="49"/>
      <c r="I197" s="40" t="str">
        <f t="shared" ca="1" si="2"/>
        <v xml:space="preserve"> - </v>
      </c>
      <c r="J197" s="54"/>
      <c r="N197" s="8"/>
    </row>
    <row r="198" spans="1:14" ht="12.75" x14ac:dyDescent="0.2">
      <c r="A198" s="35"/>
      <c r="B198" s="45"/>
      <c r="C198" s="46"/>
      <c r="D198" s="47"/>
      <c r="E198" s="48"/>
      <c r="F198" s="46"/>
      <c r="G198" s="59"/>
      <c r="H198" s="49"/>
      <c r="I198" s="40" t="str">
        <f t="shared" ca="1" si="2"/>
        <v xml:space="preserve"> - </v>
      </c>
      <c r="J198" s="54"/>
      <c r="N198" s="8"/>
    </row>
    <row r="199" spans="1:14" ht="12.75" x14ac:dyDescent="0.2">
      <c r="A199" s="35"/>
      <c r="B199" s="45"/>
      <c r="C199" s="46"/>
      <c r="D199" s="47"/>
      <c r="E199" s="48"/>
      <c r="F199" s="46"/>
      <c r="G199" s="59"/>
      <c r="H199" s="49"/>
      <c r="I199" s="40" t="str">
        <f t="shared" ca="1" si="2"/>
        <v xml:space="preserve"> - </v>
      </c>
      <c r="J199" s="54"/>
      <c r="N199" s="8"/>
    </row>
    <row r="200" spans="1:14" ht="12.75" x14ac:dyDescent="0.2">
      <c r="A200" s="35"/>
      <c r="B200" s="45"/>
      <c r="C200" s="46"/>
      <c r="D200" s="47"/>
      <c r="E200" s="48"/>
      <c r="F200" s="46"/>
      <c r="G200" s="59"/>
      <c r="H200" s="49"/>
      <c r="I200" s="40" t="str">
        <f t="shared" ca="1" si="2"/>
        <v xml:space="preserve"> - </v>
      </c>
      <c r="J200" s="54"/>
      <c r="N200" s="8"/>
    </row>
    <row r="201" spans="1:14" ht="12.75" x14ac:dyDescent="0.2">
      <c r="A201" s="35"/>
      <c r="B201" s="45"/>
      <c r="C201" s="46"/>
      <c r="D201" s="47"/>
      <c r="E201" s="48"/>
      <c r="F201" s="46"/>
      <c r="G201" s="59"/>
      <c r="H201" s="49"/>
      <c r="I201" s="40" t="str">
        <f t="shared" ca="1" si="2"/>
        <v xml:space="preserve"> - </v>
      </c>
      <c r="J201" s="54"/>
      <c r="N201" s="8"/>
    </row>
    <row r="202" spans="1:14" ht="12.75" x14ac:dyDescent="0.2">
      <c r="A202" s="35"/>
      <c r="B202" s="45"/>
      <c r="C202" s="46"/>
      <c r="D202" s="47"/>
      <c r="E202" s="48"/>
      <c r="F202" s="46"/>
      <c r="G202" s="59"/>
      <c r="H202" s="49"/>
      <c r="I202" s="40" t="str">
        <f t="shared" ca="1" si="2"/>
        <v xml:space="preserve"> - </v>
      </c>
      <c r="J202" s="54"/>
      <c r="N202" s="8"/>
    </row>
    <row r="203" spans="1:14" ht="12.75" x14ac:dyDescent="0.2">
      <c r="A203" s="35"/>
      <c r="B203" s="45"/>
      <c r="C203" s="46"/>
      <c r="D203" s="47"/>
      <c r="E203" s="48"/>
      <c r="F203" s="46"/>
      <c r="G203" s="59"/>
      <c r="H203" s="49"/>
      <c r="I203" s="40" t="str">
        <f t="shared" ca="1" si="2"/>
        <v xml:space="preserve"> - </v>
      </c>
      <c r="J203" s="54"/>
      <c r="N203" s="8"/>
    </row>
    <row r="204" spans="1:14" ht="12.75" x14ac:dyDescent="0.2">
      <c r="A204" s="35"/>
      <c r="B204" s="45"/>
      <c r="C204" s="46"/>
      <c r="D204" s="47"/>
      <c r="E204" s="48"/>
      <c r="F204" s="46"/>
      <c r="G204" s="59"/>
      <c r="H204" s="49"/>
      <c r="I204" s="40" t="str">
        <f t="shared" ca="1" si="2"/>
        <v xml:space="preserve"> - </v>
      </c>
      <c r="J204" s="54"/>
      <c r="N204" s="8"/>
    </row>
    <row r="205" spans="1:14" ht="12.75" x14ac:dyDescent="0.2">
      <c r="A205" s="35"/>
      <c r="B205" s="45"/>
      <c r="C205" s="46"/>
      <c r="D205" s="47"/>
      <c r="E205" s="48"/>
      <c r="F205" s="46"/>
      <c r="G205" s="59"/>
      <c r="H205" s="49"/>
      <c r="I205" s="40" t="str">
        <f t="shared" ca="1" si="2"/>
        <v xml:space="preserve"> - </v>
      </c>
      <c r="J205" s="54"/>
      <c r="N205" s="8"/>
    </row>
    <row r="206" spans="1:14" ht="12.75" x14ac:dyDescent="0.2">
      <c r="A206" s="35"/>
      <c r="B206" s="45"/>
      <c r="C206" s="46"/>
      <c r="D206" s="47"/>
      <c r="E206" s="48"/>
      <c r="F206" s="46"/>
      <c r="G206" s="59"/>
      <c r="H206" s="49"/>
      <c r="I206" s="40" t="str">
        <f t="shared" ca="1" si="2"/>
        <v xml:space="preserve"> - </v>
      </c>
      <c r="J206" s="54"/>
      <c r="N206" s="8"/>
    </row>
    <row r="207" spans="1:14" ht="12.75" x14ac:dyDescent="0.2">
      <c r="A207" s="35"/>
      <c r="B207" s="45"/>
      <c r="C207" s="46"/>
      <c r="D207" s="47"/>
      <c r="E207" s="48"/>
      <c r="F207" s="46"/>
      <c r="G207" s="59"/>
      <c r="H207" s="49"/>
      <c r="I207" s="40" t="str">
        <f t="shared" ca="1" si="2"/>
        <v xml:space="preserve"> - </v>
      </c>
      <c r="J207" s="54"/>
      <c r="N207" s="8"/>
    </row>
    <row r="208" spans="1:14" ht="12.75" x14ac:dyDescent="0.2">
      <c r="A208" s="35"/>
      <c r="B208" s="45"/>
      <c r="C208" s="46"/>
      <c r="D208" s="47"/>
      <c r="E208" s="48"/>
      <c r="F208" s="46"/>
      <c r="G208" s="59"/>
      <c r="H208" s="49"/>
      <c r="I208" s="40" t="str">
        <f t="shared" ca="1" si="2"/>
        <v xml:space="preserve"> - </v>
      </c>
      <c r="J208" s="54"/>
      <c r="N208" s="8"/>
    </row>
    <row r="209" spans="1:14" ht="12.75" x14ac:dyDescent="0.2">
      <c r="A209" s="35"/>
      <c r="B209" s="45"/>
      <c r="C209" s="46"/>
      <c r="D209" s="47"/>
      <c r="E209" s="48"/>
      <c r="F209" s="46"/>
      <c r="G209" s="59"/>
      <c r="H209" s="49"/>
      <c r="I209" s="40" t="str">
        <f t="shared" ca="1" si="2"/>
        <v xml:space="preserve"> - </v>
      </c>
      <c r="J209" s="54"/>
      <c r="N209" s="8"/>
    </row>
    <row r="210" spans="1:14" ht="12.75" x14ac:dyDescent="0.2">
      <c r="A210" s="35"/>
      <c r="B210" s="45"/>
      <c r="C210" s="46"/>
      <c r="D210" s="47"/>
      <c r="E210" s="48"/>
      <c r="F210" s="46"/>
      <c r="G210" s="59"/>
      <c r="H210" s="49"/>
      <c r="I210" s="40" t="str">
        <f t="shared" ref="I210:I247" ca="1" si="3">IF(AND(ISBLANK(G210),ISBLANK(H210))," - ",OFFSET(I210,-1,0,1,1)+H210-G210)</f>
        <v xml:space="preserve"> - </v>
      </c>
      <c r="J210" s="54"/>
      <c r="N210" s="8"/>
    </row>
    <row r="211" spans="1:14" ht="12.75" x14ac:dyDescent="0.2">
      <c r="A211" s="35"/>
      <c r="B211" s="45"/>
      <c r="C211" s="46"/>
      <c r="D211" s="47"/>
      <c r="E211" s="48"/>
      <c r="F211" s="46"/>
      <c r="G211" s="59"/>
      <c r="H211" s="49"/>
      <c r="I211" s="40" t="str">
        <f t="shared" ca="1" si="3"/>
        <v xml:space="preserve"> - </v>
      </c>
      <c r="J211" s="54"/>
      <c r="N211" s="8"/>
    </row>
    <row r="212" spans="1:14" ht="12.75" x14ac:dyDescent="0.2">
      <c r="A212" s="35"/>
      <c r="B212" s="45"/>
      <c r="C212" s="46"/>
      <c r="D212" s="47"/>
      <c r="E212" s="48"/>
      <c r="F212" s="46"/>
      <c r="G212" s="59"/>
      <c r="H212" s="49"/>
      <c r="I212" s="40" t="str">
        <f t="shared" ca="1" si="3"/>
        <v xml:space="preserve"> - </v>
      </c>
      <c r="J212" s="54"/>
      <c r="N212" s="8"/>
    </row>
    <row r="213" spans="1:14" ht="12.75" x14ac:dyDescent="0.2">
      <c r="A213" s="35"/>
      <c r="B213" s="45"/>
      <c r="C213" s="46"/>
      <c r="D213" s="47"/>
      <c r="E213" s="48"/>
      <c r="F213" s="46"/>
      <c r="G213" s="59"/>
      <c r="H213" s="49"/>
      <c r="I213" s="40" t="str">
        <f t="shared" ca="1" si="3"/>
        <v xml:space="preserve"> - </v>
      </c>
      <c r="J213" s="54"/>
      <c r="N213" s="8"/>
    </row>
    <row r="214" spans="1:14" ht="12.75" x14ac:dyDescent="0.2">
      <c r="A214" s="35"/>
      <c r="B214" s="45"/>
      <c r="C214" s="46"/>
      <c r="D214" s="47"/>
      <c r="E214" s="48"/>
      <c r="F214" s="46"/>
      <c r="G214" s="59"/>
      <c r="H214" s="49"/>
      <c r="I214" s="40" t="str">
        <f t="shared" ca="1" si="3"/>
        <v xml:space="preserve"> - </v>
      </c>
      <c r="J214" s="54"/>
      <c r="N214" s="8"/>
    </row>
    <row r="215" spans="1:14" ht="12.75" x14ac:dyDescent="0.2">
      <c r="A215" s="35"/>
      <c r="B215" s="45"/>
      <c r="C215" s="46"/>
      <c r="D215" s="47"/>
      <c r="E215" s="48"/>
      <c r="F215" s="46"/>
      <c r="G215" s="59"/>
      <c r="H215" s="49"/>
      <c r="I215" s="40" t="str">
        <f t="shared" ca="1" si="3"/>
        <v xml:space="preserve"> - </v>
      </c>
      <c r="J215" s="54"/>
      <c r="N215" s="8"/>
    </row>
    <row r="216" spans="1:14" ht="12.75" x14ac:dyDescent="0.2">
      <c r="A216" s="35"/>
      <c r="B216" s="45"/>
      <c r="C216" s="46"/>
      <c r="D216" s="47"/>
      <c r="E216" s="48"/>
      <c r="F216" s="46"/>
      <c r="G216" s="59"/>
      <c r="H216" s="49"/>
      <c r="I216" s="40" t="str">
        <f t="shared" ca="1" si="3"/>
        <v xml:space="preserve"> - </v>
      </c>
      <c r="J216" s="54"/>
      <c r="N216" s="8"/>
    </row>
    <row r="217" spans="1:14" ht="12.75" x14ac:dyDescent="0.2">
      <c r="A217" s="35"/>
      <c r="B217" s="45"/>
      <c r="C217" s="46"/>
      <c r="D217" s="47"/>
      <c r="E217" s="48"/>
      <c r="F217" s="46"/>
      <c r="G217" s="59"/>
      <c r="H217" s="49"/>
      <c r="I217" s="40" t="str">
        <f t="shared" ca="1" si="3"/>
        <v xml:space="preserve"> - </v>
      </c>
      <c r="J217" s="54"/>
      <c r="N217" s="8"/>
    </row>
    <row r="218" spans="1:14" ht="12.75" x14ac:dyDescent="0.2">
      <c r="A218" s="35"/>
      <c r="B218" s="35"/>
      <c r="C218" s="46"/>
      <c r="D218" s="52"/>
      <c r="E218" s="76"/>
      <c r="F218" s="51"/>
      <c r="G218" s="77"/>
      <c r="H218" s="39"/>
      <c r="I218" s="40" t="str">
        <f t="shared" ca="1" si="3"/>
        <v xml:space="preserve"> - </v>
      </c>
      <c r="J218" s="54"/>
      <c r="N218" s="8"/>
    </row>
    <row r="219" spans="1:14" ht="12.75" x14ac:dyDescent="0.2">
      <c r="A219" s="35"/>
      <c r="B219" s="35"/>
      <c r="C219" s="46"/>
      <c r="D219" s="52"/>
      <c r="E219" s="76"/>
      <c r="F219" s="51"/>
      <c r="G219" s="77"/>
      <c r="H219" s="39"/>
      <c r="I219" s="40" t="str">
        <f t="shared" ca="1" si="3"/>
        <v xml:space="preserve"> - </v>
      </c>
      <c r="J219" s="54"/>
      <c r="N219" s="8"/>
    </row>
    <row r="220" spans="1:14" ht="12.75" x14ac:dyDescent="0.2">
      <c r="A220" s="35"/>
      <c r="B220" s="35"/>
      <c r="C220" s="46"/>
      <c r="D220" s="37"/>
      <c r="E220" s="76"/>
      <c r="F220" s="36"/>
      <c r="G220" s="77"/>
      <c r="H220" s="39"/>
      <c r="I220" s="40" t="str">
        <f t="shared" ca="1" si="3"/>
        <v xml:space="preserve"> - </v>
      </c>
      <c r="J220" s="54"/>
      <c r="N220" s="8"/>
    </row>
    <row r="221" spans="1:14" ht="12.75" x14ac:dyDescent="0.2">
      <c r="A221" s="35"/>
      <c r="B221" s="45"/>
      <c r="C221" s="46"/>
      <c r="D221" s="47"/>
      <c r="E221" s="55"/>
      <c r="F221" s="46"/>
      <c r="G221" s="78"/>
      <c r="H221" s="59"/>
      <c r="I221" s="40" t="str">
        <f t="shared" ca="1" si="3"/>
        <v xml:space="preserve"> - </v>
      </c>
      <c r="J221" s="54"/>
      <c r="N221" s="8"/>
    </row>
    <row r="222" spans="1:14" ht="12.75" x14ac:dyDescent="0.2">
      <c r="A222" s="35"/>
      <c r="B222" s="35"/>
      <c r="C222" s="46"/>
      <c r="D222" s="37"/>
      <c r="E222" s="38"/>
      <c r="F222" s="51"/>
      <c r="G222" s="39"/>
      <c r="H222" s="39"/>
      <c r="I222" s="40" t="str">
        <f t="shared" ca="1" si="3"/>
        <v xml:space="preserve"> - </v>
      </c>
      <c r="J222" s="54"/>
      <c r="N222" s="8"/>
    </row>
    <row r="223" spans="1:14" ht="12.75" x14ac:dyDescent="0.2">
      <c r="A223" s="35"/>
      <c r="B223" s="35"/>
      <c r="C223" s="46"/>
      <c r="D223" s="37"/>
      <c r="E223" s="38"/>
      <c r="F223" s="36"/>
      <c r="G223" s="39"/>
      <c r="H223" s="39"/>
      <c r="I223" s="40" t="str">
        <f t="shared" ca="1" si="3"/>
        <v xml:space="preserve"> - </v>
      </c>
      <c r="J223" s="54"/>
      <c r="N223" s="8"/>
    </row>
    <row r="224" spans="1:14" ht="12.75" x14ac:dyDescent="0.2">
      <c r="A224" s="35"/>
      <c r="B224" s="35"/>
      <c r="C224" s="46"/>
      <c r="D224" s="37"/>
      <c r="E224" s="38"/>
      <c r="F224" s="36"/>
      <c r="G224" s="39"/>
      <c r="H224" s="39"/>
      <c r="I224" s="40" t="str">
        <f t="shared" ca="1" si="3"/>
        <v xml:space="preserve"> - </v>
      </c>
      <c r="J224" s="54"/>
      <c r="N224" s="8"/>
    </row>
    <row r="225" spans="1:14" ht="12.75" x14ac:dyDescent="0.2">
      <c r="A225" s="35"/>
      <c r="B225" s="35"/>
      <c r="C225" s="46"/>
      <c r="D225" s="52"/>
      <c r="E225" s="38"/>
      <c r="F225" s="36"/>
      <c r="G225" s="77"/>
      <c r="H225" s="77"/>
      <c r="I225" s="40" t="str">
        <f t="shared" ca="1" si="3"/>
        <v xml:space="preserve"> - </v>
      </c>
      <c r="J225" s="54"/>
      <c r="N225" s="8"/>
    </row>
    <row r="226" spans="1:14" ht="12.75" x14ac:dyDescent="0.2">
      <c r="A226" s="35"/>
      <c r="B226" s="45"/>
      <c r="C226" s="46"/>
      <c r="D226" s="47"/>
      <c r="E226" s="48"/>
      <c r="F226" s="46"/>
      <c r="G226" s="78"/>
      <c r="H226" s="70"/>
      <c r="I226" s="40" t="str">
        <f t="shared" ca="1" si="3"/>
        <v xml:space="preserve"> - </v>
      </c>
      <c r="J226" s="54"/>
      <c r="N226" s="8"/>
    </row>
    <row r="227" spans="1:14" ht="12.75" x14ac:dyDescent="0.2">
      <c r="A227" s="35"/>
      <c r="B227" s="35"/>
      <c r="C227" s="46"/>
      <c r="D227" s="52"/>
      <c r="E227" s="38"/>
      <c r="F227" s="36"/>
      <c r="G227" s="77"/>
      <c r="H227" s="77"/>
      <c r="I227" s="40" t="str">
        <f t="shared" ca="1" si="3"/>
        <v xml:space="preserve"> - </v>
      </c>
      <c r="J227" s="54"/>
      <c r="N227" s="8"/>
    </row>
    <row r="228" spans="1:14" ht="12.75" x14ac:dyDescent="0.2">
      <c r="A228" s="35"/>
      <c r="B228" s="35"/>
      <c r="C228" s="46"/>
      <c r="D228" s="52"/>
      <c r="E228" s="38"/>
      <c r="F228" s="36"/>
      <c r="G228" s="77"/>
      <c r="H228" s="77"/>
      <c r="I228" s="40" t="str">
        <f t="shared" ca="1" si="3"/>
        <v xml:space="preserve"> - </v>
      </c>
      <c r="J228" s="54"/>
      <c r="N228" s="8"/>
    </row>
    <row r="229" spans="1:14" ht="12.75" x14ac:dyDescent="0.2">
      <c r="A229" s="35"/>
      <c r="B229" s="35"/>
      <c r="C229" s="46"/>
      <c r="D229" s="52"/>
      <c r="E229" s="38"/>
      <c r="F229" s="36"/>
      <c r="G229" s="77"/>
      <c r="H229" s="77"/>
      <c r="I229" s="40" t="str">
        <f t="shared" ca="1" si="3"/>
        <v xml:space="preserve"> - </v>
      </c>
      <c r="J229" s="54"/>
      <c r="N229" s="8"/>
    </row>
    <row r="230" spans="1:14" ht="12.75" x14ac:dyDescent="0.2">
      <c r="A230" s="35"/>
      <c r="B230" s="45"/>
      <c r="C230" s="46"/>
      <c r="D230" s="47"/>
      <c r="E230" s="48"/>
      <c r="F230" s="46"/>
      <c r="G230" s="78"/>
      <c r="H230" s="70"/>
      <c r="I230" s="40" t="str">
        <f t="shared" ca="1" si="3"/>
        <v xml:space="preserve"> - </v>
      </c>
      <c r="J230" s="54"/>
      <c r="N230" s="8"/>
    </row>
    <row r="231" spans="1:14" ht="12.75" x14ac:dyDescent="0.2">
      <c r="A231" s="35"/>
      <c r="B231" s="35"/>
      <c r="C231" s="46"/>
      <c r="D231" s="52"/>
      <c r="E231" s="76"/>
      <c r="F231" s="36"/>
      <c r="G231" s="77"/>
      <c r="H231" s="77"/>
      <c r="I231" s="40" t="str">
        <f t="shared" ca="1" si="3"/>
        <v xml:space="preserve"> - </v>
      </c>
      <c r="J231" s="54"/>
      <c r="N231" s="8"/>
    </row>
    <row r="232" spans="1:14" ht="12.75" x14ac:dyDescent="0.2">
      <c r="A232" s="35"/>
      <c r="B232" s="35"/>
      <c r="C232" s="46"/>
      <c r="D232" s="52"/>
      <c r="E232" s="38"/>
      <c r="F232" s="36"/>
      <c r="G232" s="77"/>
      <c r="H232" s="77"/>
      <c r="I232" s="40" t="str">
        <f t="shared" ca="1" si="3"/>
        <v xml:space="preserve"> - </v>
      </c>
      <c r="J232" s="54"/>
      <c r="N232" s="8"/>
    </row>
    <row r="233" spans="1:14" ht="12.75" x14ac:dyDescent="0.2">
      <c r="A233" s="35"/>
      <c r="B233" s="35"/>
      <c r="C233" s="46"/>
      <c r="D233" s="52"/>
      <c r="E233" s="38"/>
      <c r="F233" s="51"/>
      <c r="G233" s="77"/>
      <c r="H233" s="77"/>
      <c r="I233" s="40" t="str">
        <f t="shared" ca="1" si="3"/>
        <v xml:space="preserve"> - </v>
      </c>
      <c r="J233" s="54"/>
      <c r="N233" s="8"/>
    </row>
    <row r="234" spans="1:14" ht="12.75" x14ac:dyDescent="0.2">
      <c r="A234" s="35"/>
      <c r="B234" s="45"/>
      <c r="C234" s="46"/>
      <c r="D234" s="47"/>
      <c r="E234" s="48"/>
      <c r="F234" s="46"/>
      <c r="G234" s="59"/>
      <c r="H234" s="70"/>
      <c r="I234" s="40" t="str">
        <f t="shared" ca="1" si="3"/>
        <v xml:space="preserve"> - </v>
      </c>
      <c r="J234" s="54"/>
      <c r="N234" s="8"/>
    </row>
    <row r="235" spans="1:14" ht="12.75" x14ac:dyDescent="0.2">
      <c r="A235" s="35"/>
      <c r="B235" s="35"/>
      <c r="C235" s="46"/>
      <c r="D235" s="52"/>
      <c r="E235" s="38"/>
      <c r="F235" s="36"/>
      <c r="G235" s="39"/>
      <c r="H235" s="77"/>
      <c r="I235" s="40" t="str">
        <f t="shared" ca="1" si="3"/>
        <v xml:space="preserve"> - </v>
      </c>
      <c r="J235" s="54"/>
      <c r="N235" s="8"/>
    </row>
    <row r="236" spans="1:14" ht="12.75" x14ac:dyDescent="0.2">
      <c r="A236" s="35"/>
      <c r="B236" s="35"/>
      <c r="C236" s="46"/>
      <c r="D236" s="52"/>
      <c r="E236" s="38"/>
      <c r="F236" s="36"/>
      <c r="G236" s="39"/>
      <c r="H236" s="77"/>
      <c r="I236" s="40" t="str">
        <f t="shared" ca="1" si="3"/>
        <v xml:space="preserve"> - </v>
      </c>
      <c r="J236" s="54"/>
      <c r="N236" s="8"/>
    </row>
    <row r="237" spans="1:14" ht="12.75" x14ac:dyDescent="0.2">
      <c r="A237" s="35"/>
      <c r="B237" s="35"/>
      <c r="C237" s="51"/>
      <c r="D237" s="52"/>
      <c r="E237" s="38"/>
      <c r="F237" s="36"/>
      <c r="G237" s="39"/>
      <c r="H237" s="77"/>
      <c r="I237" s="40" t="str">
        <f t="shared" ca="1" si="3"/>
        <v xml:space="preserve"> - </v>
      </c>
      <c r="J237" s="54"/>
      <c r="N237" s="8"/>
    </row>
    <row r="238" spans="1:14" ht="12.75" x14ac:dyDescent="0.2">
      <c r="A238" s="35"/>
      <c r="B238" s="35"/>
      <c r="C238" s="51"/>
      <c r="D238" s="52"/>
      <c r="E238" s="38"/>
      <c r="F238" s="36"/>
      <c r="G238" s="39"/>
      <c r="H238" s="77"/>
      <c r="I238" s="40" t="str">
        <f t="shared" ca="1" si="3"/>
        <v xml:space="preserve"> - </v>
      </c>
      <c r="J238" s="54"/>
      <c r="N238" s="8"/>
    </row>
    <row r="239" spans="1:14" ht="12.75" x14ac:dyDescent="0.2">
      <c r="A239" s="60"/>
      <c r="B239" s="45"/>
      <c r="C239" s="46"/>
      <c r="D239" s="47"/>
      <c r="E239" s="48"/>
      <c r="F239" s="46"/>
      <c r="G239" s="78"/>
      <c r="H239" s="70"/>
      <c r="I239" s="40" t="str">
        <f t="shared" ca="1" si="3"/>
        <v xml:space="preserve"> - </v>
      </c>
      <c r="J239" s="54"/>
      <c r="N239" s="8"/>
    </row>
    <row r="240" spans="1:14" ht="12.75" x14ac:dyDescent="0.2">
      <c r="A240" s="60"/>
      <c r="B240" s="45"/>
      <c r="C240" s="46"/>
      <c r="D240" s="47"/>
      <c r="E240" s="48"/>
      <c r="F240" s="46"/>
      <c r="G240" s="59"/>
      <c r="H240" s="70"/>
      <c r="I240" s="40" t="str">
        <f t="shared" ca="1" si="3"/>
        <v xml:space="preserve"> - </v>
      </c>
      <c r="J240" s="54"/>
      <c r="N240" s="8"/>
    </row>
    <row r="241" spans="1:14" ht="12.75" x14ac:dyDescent="0.2">
      <c r="A241" s="60"/>
      <c r="B241" s="45"/>
      <c r="C241" s="46"/>
      <c r="D241" s="47"/>
      <c r="E241" s="48"/>
      <c r="F241" s="46"/>
      <c r="G241" s="59"/>
      <c r="H241" s="70"/>
      <c r="I241" s="40" t="str">
        <f t="shared" ca="1" si="3"/>
        <v xml:space="preserve"> - </v>
      </c>
      <c r="J241" s="54"/>
      <c r="N241" s="8"/>
    </row>
    <row r="242" spans="1:14" ht="12.75" x14ac:dyDescent="0.2">
      <c r="A242" s="60"/>
      <c r="B242" s="45"/>
      <c r="C242" s="46"/>
      <c r="D242" s="47"/>
      <c r="E242" s="48"/>
      <c r="F242" s="46"/>
      <c r="G242" s="59"/>
      <c r="H242" s="70"/>
      <c r="I242" s="40" t="str">
        <f t="shared" ca="1" si="3"/>
        <v xml:space="preserve"> - </v>
      </c>
      <c r="J242" s="54"/>
      <c r="N242" s="8"/>
    </row>
    <row r="243" spans="1:14" ht="12.75" x14ac:dyDescent="0.2">
      <c r="A243" s="35"/>
      <c r="B243" s="35"/>
      <c r="C243" s="51"/>
      <c r="D243" s="52"/>
      <c r="E243" s="38"/>
      <c r="F243" s="36"/>
      <c r="G243" s="39"/>
      <c r="H243" s="77"/>
      <c r="I243" s="40" t="str">
        <f t="shared" ca="1" si="3"/>
        <v xml:space="preserve"> - </v>
      </c>
      <c r="J243" s="54"/>
      <c r="N243" s="8"/>
    </row>
    <row r="244" spans="1:14" ht="12.75" x14ac:dyDescent="0.2">
      <c r="A244" s="35"/>
      <c r="B244" s="35"/>
      <c r="C244" s="51"/>
      <c r="D244" s="52"/>
      <c r="E244" s="38"/>
      <c r="F244" s="51"/>
      <c r="G244" s="39"/>
      <c r="H244" s="77"/>
      <c r="I244" s="40" t="str">
        <f t="shared" ca="1" si="3"/>
        <v xml:space="preserve"> - </v>
      </c>
      <c r="J244" s="54"/>
      <c r="N244" s="8"/>
    </row>
    <row r="245" spans="1:14" ht="12.75" x14ac:dyDescent="0.2">
      <c r="A245" s="35"/>
      <c r="B245" s="35"/>
      <c r="C245" s="51"/>
      <c r="D245" s="52"/>
      <c r="E245" s="38"/>
      <c r="F245" s="36"/>
      <c r="G245" s="39"/>
      <c r="H245" s="77"/>
      <c r="I245" s="40" t="str">
        <f t="shared" ca="1" si="3"/>
        <v xml:space="preserve"> - </v>
      </c>
      <c r="J245" s="54"/>
      <c r="N245" s="8"/>
    </row>
    <row r="246" spans="1:14" ht="12.75" x14ac:dyDescent="0.2">
      <c r="A246" s="79"/>
      <c r="B246" s="45"/>
      <c r="C246" s="46"/>
      <c r="D246" s="47"/>
      <c r="E246" s="55"/>
      <c r="F246" s="46"/>
      <c r="G246" s="78"/>
      <c r="H246" s="78"/>
      <c r="I246" s="40" t="str">
        <f t="shared" ca="1" si="3"/>
        <v xml:space="preserve"> - </v>
      </c>
      <c r="J246" s="54"/>
      <c r="K246" s="8"/>
      <c r="N246" s="8"/>
    </row>
    <row r="247" spans="1:14" ht="12.75" x14ac:dyDescent="0.2">
      <c r="A247" s="60"/>
      <c r="B247" s="45"/>
      <c r="C247" s="46"/>
      <c r="D247" s="47"/>
      <c r="E247" s="55"/>
      <c r="F247" s="46"/>
      <c r="G247" s="78"/>
      <c r="H247" s="78"/>
      <c r="I247" s="40" t="str">
        <f t="shared" ca="1" si="3"/>
        <v xml:space="preserve"> - </v>
      </c>
      <c r="J247" s="54"/>
      <c r="K247" s="8"/>
      <c r="N247" s="8"/>
    </row>
    <row r="248" spans="1:14" ht="14.25" x14ac:dyDescent="0.2">
      <c r="A248" s="80"/>
      <c r="B248" s="81"/>
      <c r="C248" s="82"/>
      <c r="D248" s="83"/>
      <c r="E248" s="84"/>
      <c r="F248" s="82"/>
      <c r="G248" s="85"/>
      <c r="H248" s="85"/>
      <c r="I248" s="86"/>
      <c r="J248"/>
      <c r="K248" s="8"/>
      <c r="N248" s="8"/>
    </row>
    <row r="249" spans="1:14" ht="12.75" x14ac:dyDescent="0.2">
      <c r="G249" s="9">
        <f>SUBTOTAL(9, G17:G248)</f>
        <v>3210651.73</v>
      </c>
      <c r="H249" s="9">
        <f>SUBTOTAL(9, H22:H245)</f>
        <v>3439967.75</v>
      </c>
      <c r="K249" s="8"/>
      <c r="N249" s="8"/>
    </row>
    <row r="250" spans="1:14" ht="12.75" x14ac:dyDescent="0.2">
      <c r="G250" s="9">
        <f>G249-H249</f>
        <v>-229316.02000000002</v>
      </c>
      <c r="K250" s="8"/>
      <c r="N250" s="8"/>
    </row>
    <row r="252" spans="1:14" x14ac:dyDescent="0.25">
      <c r="G252" s="9">
        <v>312415.13</v>
      </c>
    </row>
    <row r="254" spans="1:14" x14ac:dyDescent="0.25">
      <c r="G254" s="9">
        <v>862280.07545015798</v>
      </c>
    </row>
    <row r="255" spans="1:14" x14ac:dyDescent="0.25">
      <c r="G255" s="9">
        <v>39827.659999999996</v>
      </c>
    </row>
    <row r="256" spans="1:14" x14ac:dyDescent="0.25">
      <c r="G256" s="9">
        <f>G255-G254</f>
        <v>-822452.41545015795</v>
      </c>
    </row>
    <row r="257" spans="1:15" s="9" customFormat="1" x14ac:dyDescent="0.25">
      <c r="A257" s="8"/>
      <c r="B257" s="13"/>
      <c r="C257" s="8"/>
      <c r="D257" s="8"/>
      <c r="E257" s="8"/>
      <c r="F257" s="8"/>
      <c r="J257" s="8"/>
      <c r="L257" s="8"/>
      <c r="M257" s="8"/>
      <c r="N257" s="87"/>
      <c r="O257" s="8"/>
    </row>
    <row r="258" spans="1:15" s="9" customFormat="1" x14ac:dyDescent="0.25">
      <c r="A258" s="8"/>
      <c r="B258" s="13"/>
      <c r="C258" s="8"/>
      <c r="D258" s="8"/>
      <c r="E258" s="8"/>
      <c r="F258" s="8"/>
      <c r="J258" s="8"/>
      <c r="L258" s="8"/>
      <c r="M258" s="8"/>
      <c r="N258" s="87"/>
      <c r="O258" s="8"/>
    </row>
    <row r="259" spans="1:15" s="9" customFormat="1" x14ac:dyDescent="0.25">
      <c r="A259" s="8"/>
      <c r="B259" s="13"/>
      <c r="C259" s="8"/>
      <c r="D259" s="8"/>
      <c r="E259" s="8"/>
      <c r="F259" s="8"/>
      <c r="J259" s="8"/>
      <c r="L259" s="8"/>
      <c r="M259" s="8"/>
      <c r="N259" s="87"/>
      <c r="O259" s="8"/>
    </row>
  </sheetData>
  <conditionalFormatting sqref="I15:I247">
    <cfRule type="cellIs" dxfId="215" priority="3" stopIfTrue="1" operator="lessThan">
      <formula>0</formula>
    </cfRule>
  </conditionalFormatting>
  <conditionalFormatting sqref="I3">
    <cfRule type="cellIs" dxfId="214" priority="1" stopIfTrue="1" operator="lessThan">
      <formula>0</formula>
    </cfRule>
  </conditionalFormatting>
  <dataValidations count="5">
    <dataValidation type="list" allowBlank="1" showInputMessage="1" showErrorMessage="1" sqref="E100:E101 G100:G101 F15:F245" xr:uid="{F2318263-D4D3-4786-A6FC-957F3421D893}">
      <formula1>reconcileList</formula1>
    </dataValidation>
    <dataValidation type="list" allowBlank="1" showInputMessage="1" showErrorMessage="1" sqref="D232 D180:D224 D172:D174 D156:D161 D15:D21 C100:C101 D30:D141" xr:uid="{1B6DC93C-E099-4EB3-82D9-E94E8DA094AB}">
      <formula1>payeeList</formula1>
    </dataValidation>
    <dataValidation type="list" allowBlank="1" showInputMessage="1" showErrorMessage="1" sqref="C225:C226 C181:C222 C172:C178 C15:C161" xr:uid="{51AC63BA-9EB1-4AD6-98DD-8DE0E1CD1525}">
      <formula1>numList</formula1>
    </dataValidation>
    <dataValidation type="list" allowBlank="1" showInputMessage="1" showErrorMessage="1" sqref="A184:A245 B184:B247 A15:B183" xr:uid="{4DB9DD98-658B-4398-8799-FE1D6C9A62F9}">
      <formula1>dateList</formula1>
    </dataValidation>
    <dataValidation type="list" allowBlank="1" showInputMessage="1" showErrorMessage="1" sqref="E232:E245 E15:E21 G240:G245 E222:E230 G222 G234:G238 E179:E217 G184:G190 G164 G155:G162 H90 H60:H61 H51:H53 D100:D101 G16:G21 G30:G141 E30:E174" xr:uid="{A5D6D4CA-C0FF-4B87-B185-D9D0D7732E82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EE1D3C1D-C800-4BAF-BFA3-1C9D7663B8D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40" id="{B341E4B4-CECD-4AFA-A95D-384E958E2CB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I15:I247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5736-00F4-4A85-93B0-C7C6D22291AA}">
  <sheetPr>
    <pageSetUpPr fitToPage="1"/>
  </sheetPr>
  <dimension ref="A1:J271"/>
  <sheetViews>
    <sheetView showGridLines="0" zoomScale="115" zoomScaleNormal="115" workbookViewId="0">
      <pane ySplit="14" topLeftCell="A72" activePane="bottomLeft" state="frozen"/>
      <selection activeCell="B18" sqref="B18"/>
      <selection pane="bottomLeft" activeCell="C85" sqref="C85"/>
    </sheetView>
  </sheetViews>
  <sheetFormatPr defaultRowHeight="12.75" x14ac:dyDescent="0.2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43221</v>
      </c>
    </row>
    <row r="2" spans="1:10" ht="18.75" hidden="1" x14ac:dyDescent="0.2">
      <c r="A2" s="1" t="s">
        <v>3</v>
      </c>
      <c r="B2" s="2"/>
    </row>
    <row r="3" spans="1:10" ht="15" hidden="1" x14ac:dyDescent="0.25">
      <c r="H3" s="14" t="s">
        <v>4</v>
      </c>
      <c r="I3" s="15">
        <f ca="1">VLOOKUP(9E+100,Table13456789101112133456789101112133456789101112136[Balance],1)</f>
        <v>36231.123781714421</v>
      </c>
    </row>
    <row r="4" spans="1:10" ht="15" hidden="1" x14ac:dyDescent="0.25">
      <c r="H4" s="17" t="s">
        <v>6</v>
      </c>
      <c r="I4" s="18">
        <f>SUMIF(Table13456789101112133456789101112133456789101112136[R],"=r",Table13456789101112133456789101112133456789101112136[Deposit,
Credit (+)])+SUMIF(Table13456789101112133456789101112133456789101112136[R],"=c",Table13456789101112133456789101112133456789101112136[Deposit,
Credit (+)])-SUMIF(Table13456789101112133456789101112133456789101112136[R],"=R",Table13456789101112133456789101112133456789101112136[Withdrawal,
Payment (-)])-SUMIF(Table13456789101112133456789101112133456789101112136[R],"=C",Table13456789101112133456789101112133456789101112136[Withdrawal,
Payment (-)])</f>
        <v>0</v>
      </c>
    </row>
    <row r="5" spans="1:10" hidden="1" x14ac:dyDescent="0.2">
      <c r="H5" s="20"/>
    </row>
    <row r="6" spans="1:10" hidden="1" x14ac:dyDescent="0.2">
      <c r="H6" s="20"/>
    </row>
    <row r="7" spans="1:10" hidden="1" x14ac:dyDescent="0.2">
      <c r="H7" s="20"/>
    </row>
    <row r="8" spans="1:10" hidden="1" x14ac:dyDescent="0.2">
      <c r="H8" s="20"/>
    </row>
    <row r="9" spans="1:10" hidden="1" x14ac:dyDescent="0.2">
      <c r="H9" s="20"/>
    </row>
    <row r="10" spans="1:10" hidden="1" x14ac:dyDescent="0.2">
      <c r="H10" s="20"/>
    </row>
    <row r="11" spans="1:10" hidden="1" x14ac:dyDescent="0.2">
      <c r="H11" s="20"/>
    </row>
    <row r="12" spans="1:10" hidden="1" x14ac:dyDescent="0.2">
      <c r="H12" s="20"/>
    </row>
    <row r="13" spans="1:10" s="23" customFormat="1" ht="17.25" hidden="1" customHeight="1" x14ac:dyDescent="0.2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</row>
    <row r="14" spans="1:10" s="157" customFormat="1" ht="30" x14ac:dyDescent="0.2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</row>
    <row r="15" spans="1:10" s="155" customFormat="1" x14ac:dyDescent="0.2">
      <c r="A15" s="34"/>
      <c r="B15" s="35"/>
      <c r="C15" s="36"/>
      <c r="D15" s="37" t="s">
        <v>692</v>
      </c>
      <c r="E15" s="38"/>
      <c r="F15" s="36"/>
      <c r="G15" s="39"/>
      <c r="H15" s="39"/>
      <c r="I15" s="40">
        <f ca="1">Apr!I143</f>
        <v>301202.28378171439</v>
      </c>
      <c r="J15" s="41"/>
    </row>
    <row r="16" spans="1:10" s="155" customFormat="1" x14ac:dyDescent="0.2">
      <c r="A16" s="35">
        <v>43221</v>
      </c>
      <c r="B16" s="45"/>
      <c r="C16" s="46" t="s">
        <v>695</v>
      </c>
      <c r="D16" s="47" t="s">
        <v>28</v>
      </c>
      <c r="E16" s="48"/>
      <c r="F16" s="46"/>
      <c r="G16" s="90">
        <v>10667.84</v>
      </c>
      <c r="H16" s="59"/>
      <c r="I16" s="50">
        <f ca="1">IF(AND(ISBLANK(G16),ISBLANK(H16)),"",OFFSET(I16,-1,0,1,1)+H16-G16)</f>
        <v>290534.44378171436</v>
      </c>
      <c r="J16" s="41"/>
    </row>
    <row r="17" spans="1:10" s="155" customFormat="1" x14ac:dyDescent="0.2">
      <c r="A17" s="35">
        <v>43221</v>
      </c>
      <c r="B17" s="45"/>
      <c r="C17" s="51" t="s">
        <v>696</v>
      </c>
      <c r="D17" s="52" t="s">
        <v>30</v>
      </c>
      <c r="E17" s="38"/>
      <c r="F17" s="51"/>
      <c r="G17" s="92">
        <v>170</v>
      </c>
      <c r="H17" s="53"/>
      <c r="I17" s="40">
        <f ca="1">IF(AND(ISBLANK(G17),ISBLANK(H17))," - ",OFFSET(I17,-1,0,1,1)+H17-G17)</f>
        <v>290364.44378171436</v>
      </c>
      <c r="J17" s="54"/>
    </row>
    <row r="18" spans="1:10" s="155" customFormat="1" x14ac:dyDescent="0.2">
      <c r="A18" s="35">
        <v>43221</v>
      </c>
      <c r="B18" s="45"/>
      <c r="C18" s="51" t="s">
        <v>697</v>
      </c>
      <c r="D18" s="52" t="s">
        <v>32</v>
      </c>
      <c r="E18" s="38"/>
      <c r="F18" s="51"/>
      <c r="G18" s="92">
        <v>155</v>
      </c>
      <c r="H18" s="53"/>
      <c r="I18" s="40">
        <f t="shared" ref="I18:I85" ca="1" si="0">IF(AND(ISBLANK(G18),ISBLANK(H18))," - ",OFFSET(I18,-1,0,1,1)+H18-G18)</f>
        <v>290209.44378171436</v>
      </c>
      <c r="J18" s="54"/>
    </row>
    <row r="19" spans="1:10" s="41" customFormat="1" x14ac:dyDescent="0.2">
      <c r="A19" s="35">
        <v>43222</v>
      </c>
      <c r="B19" s="45"/>
      <c r="C19" s="46" t="s">
        <v>1234</v>
      </c>
      <c r="D19" s="47" t="s">
        <v>644</v>
      </c>
      <c r="E19" s="48"/>
      <c r="F19" s="46"/>
      <c r="G19" s="49"/>
      <c r="H19" s="93">
        <v>19.55</v>
      </c>
      <c r="I19" s="40">
        <f t="shared" ca="1" si="0"/>
        <v>290228.99378171435</v>
      </c>
      <c r="J19" s="54"/>
    </row>
    <row r="20" spans="1:10" s="41" customFormat="1" x14ac:dyDescent="0.2">
      <c r="A20" s="56">
        <v>43223</v>
      </c>
      <c r="B20" s="45"/>
      <c r="C20" s="46" t="s">
        <v>37</v>
      </c>
      <c r="D20" s="47" t="s">
        <v>740</v>
      </c>
      <c r="E20" s="48"/>
      <c r="F20" s="46"/>
      <c r="G20" s="49"/>
      <c r="H20" s="93">
        <v>10</v>
      </c>
      <c r="I20" s="40">
        <f t="shared" ca="1" si="0"/>
        <v>290238.99378171435</v>
      </c>
      <c r="J20" s="54"/>
    </row>
    <row r="21" spans="1:10" s="156" customFormat="1" x14ac:dyDescent="0.2">
      <c r="A21" s="56">
        <v>43223</v>
      </c>
      <c r="B21" s="116"/>
      <c r="C21" s="117" t="s">
        <v>699</v>
      </c>
      <c r="D21" s="118" t="s">
        <v>41</v>
      </c>
      <c r="E21" s="119"/>
      <c r="F21" s="117"/>
      <c r="G21" s="123">
        <v>1500</v>
      </c>
      <c r="H21" s="121"/>
      <c r="I21" s="40">
        <f t="shared" ca="1" si="0"/>
        <v>288738.99378171435</v>
      </c>
      <c r="J21" s="122"/>
    </row>
    <row r="22" spans="1:10" s="156" customFormat="1" ht="24" x14ac:dyDescent="0.2">
      <c r="A22" s="56">
        <v>43223</v>
      </c>
      <c r="B22" s="45"/>
      <c r="C22" s="46" t="s">
        <v>126</v>
      </c>
      <c r="D22" s="47" t="s">
        <v>727</v>
      </c>
      <c r="E22" s="48"/>
      <c r="F22" s="46"/>
      <c r="G22" s="90">
        <v>198546.8</v>
      </c>
      <c r="H22" s="49"/>
      <c r="I22" s="40">
        <f t="shared" ca="1" si="0"/>
        <v>90192.193781714363</v>
      </c>
      <c r="J22" s="41"/>
    </row>
    <row r="23" spans="1:10" s="156" customFormat="1" x14ac:dyDescent="0.2">
      <c r="A23" s="56">
        <v>43224</v>
      </c>
      <c r="B23" s="116"/>
      <c r="C23" s="117" t="s">
        <v>700</v>
      </c>
      <c r="D23" s="118" t="s">
        <v>437</v>
      </c>
      <c r="E23" s="119"/>
      <c r="F23" s="117"/>
      <c r="G23" s="123">
        <v>318</v>
      </c>
      <c r="H23" s="121"/>
      <c r="I23" s="40">
        <f t="shared" ca="1" si="0"/>
        <v>89874.193781714363</v>
      </c>
      <c r="J23" s="122"/>
    </row>
    <row r="24" spans="1:10" s="156" customFormat="1" x14ac:dyDescent="0.2">
      <c r="A24" s="56">
        <v>43224</v>
      </c>
      <c r="B24" s="116"/>
      <c r="C24" s="117" t="s">
        <v>701</v>
      </c>
      <c r="D24" s="118" t="s">
        <v>439</v>
      </c>
      <c r="E24" s="119"/>
      <c r="F24" s="117"/>
      <c r="G24" s="123">
        <v>598.5</v>
      </c>
      <c r="H24" s="121"/>
      <c r="I24" s="40">
        <f t="shared" ca="1" si="0"/>
        <v>89275.693781714363</v>
      </c>
      <c r="J24" s="122"/>
    </row>
    <row r="25" spans="1:10" s="156" customFormat="1" x14ac:dyDescent="0.2">
      <c r="A25" s="56">
        <v>43224</v>
      </c>
      <c r="B25" s="116"/>
      <c r="C25" s="117" t="s">
        <v>702</v>
      </c>
      <c r="D25" s="118" t="s">
        <v>703</v>
      </c>
      <c r="E25" s="119"/>
      <c r="F25" s="117"/>
      <c r="G25" s="123">
        <v>2500</v>
      </c>
      <c r="H25" s="121"/>
      <c r="I25" s="40">
        <f t="shared" ca="1" si="0"/>
        <v>86775.693781714363</v>
      </c>
      <c r="J25" s="122"/>
    </row>
    <row r="26" spans="1:10" s="156" customFormat="1" x14ac:dyDescent="0.2">
      <c r="A26" s="56">
        <v>43224</v>
      </c>
      <c r="B26" s="116"/>
      <c r="C26" s="117" t="s">
        <v>704</v>
      </c>
      <c r="D26" s="118" t="s">
        <v>140</v>
      </c>
      <c r="E26" s="119"/>
      <c r="F26" s="117"/>
      <c r="G26" s="123">
        <v>304</v>
      </c>
      <c r="H26" s="121"/>
      <c r="I26" s="40">
        <f t="shared" ca="1" si="0"/>
        <v>86471.693781714363</v>
      </c>
      <c r="J26" s="122"/>
    </row>
    <row r="27" spans="1:10" s="156" customFormat="1" ht="24" x14ac:dyDescent="0.2">
      <c r="A27" s="56">
        <v>43224</v>
      </c>
      <c r="B27" s="116"/>
      <c r="C27" s="117" t="s">
        <v>705</v>
      </c>
      <c r="D27" s="47" t="s">
        <v>562</v>
      </c>
      <c r="E27" s="119"/>
      <c r="F27" s="117"/>
      <c r="G27" s="123">
        <v>4453.54</v>
      </c>
      <c r="H27" s="121"/>
      <c r="I27" s="40">
        <f t="shared" ca="1" si="0"/>
        <v>82018.153781714369</v>
      </c>
      <c r="J27" s="122"/>
    </row>
    <row r="28" spans="1:10" s="156" customFormat="1" x14ac:dyDescent="0.2">
      <c r="A28" s="56">
        <v>43224</v>
      </c>
      <c r="B28" s="45"/>
      <c r="C28" s="46" t="s">
        <v>706</v>
      </c>
      <c r="D28" s="47" t="s">
        <v>198</v>
      </c>
      <c r="E28" s="48"/>
      <c r="F28" s="46"/>
      <c r="G28" s="90">
        <v>390</v>
      </c>
      <c r="H28" s="49"/>
      <c r="I28" s="40">
        <f t="shared" ca="1" si="0"/>
        <v>81628.153781714369</v>
      </c>
      <c r="J28" s="41"/>
    </row>
    <row r="29" spans="1:10" s="156" customFormat="1" ht="24" x14ac:dyDescent="0.2">
      <c r="A29" s="56">
        <v>43224</v>
      </c>
      <c r="B29" s="45"/>
      <c r="C29" s="46" t="s">
        <v>707</v>
      </c>
      <c r="D29" s="47" t="s">
        <v>304</v>
      </c>
      <c r="E29" s="48"/>
      <c r="F29" s="46"/>
      <c r="G29" s="90">
        <v>6400</v>
      </c>
      <c r="H29" s="49"/>
      <c r="I29" s="40">
        <f t="shared" ca="1" si="0"/>
        <v>75228.153781714369</v>
      </c>
      <c r="J29" s="41"/>
    </row>
    <row r="30" spans="1:10" s="156" customFormat="1" x14ac:dyDescent="0.2">
      <c r="A30" s="56">
        <v>43224</v>
      </c>
      <c r="B30" s="45"/>
      <c r="C30" s="46" t="s">
        <v>708</v>
      </c>
      <c r="D30" s="47" t="s">
        <v>709</v>
      </c>
      <c r="E30" s="48"/>
      <c r="F30" s="46"/>
      <c r="G30" s="90">
        <v>21</v>
      </c>
      <c r="H30" s="49"/>
      <c r="I30" s="40">
        <f t="shared" ca="1" si="0"/>
        <v>75207.153781714369</v>
      </c>
      <c r="J30" s="41"/>
    </row>
    <row r="31" spans="1:10" s="156" customFormat="1" x14ac:dyDescent="0.2">
      <c r="A31" s="56">
        <v>43224</v>
      </c>
      <c r="B31" s="45"/>
      <c r="C31" s="46" t="s">
        <v>710</v>
      </c>
      <c r="D31" s="47" t="s">
        <v>145</v>
      </c>
      <c r="E31" s="48"/>
      <c r="F31" s="46"/>
      <c r="G31" s="90">
        <v>49</v>
      </c>
      <c r="H31" s="49"/>
      <c r="I31" s="40">
        <f t="shared" ca="1" si="0"/>
        <v>75158.153781714369</v>
      </c>
      <c r="J31" s="41"/>
    </row>
    <row r="32" spans="1:10" s="156" customFormat="1" x14ac:dyDescent="0.2">
      <c r="A32" s="56">
        <v>43224</v>
      </c>
      <c r="B32" s="45"/>
      <c r="C32" s="46" t="s">
        <v>711</v>
      </c>
      <c r="D32" s="47" t="s">
        <v>712</v>
      </c>
      <c r="E32" s="48"/>
      <c r="F32" s="46"/>
      <c r="G32" s="90">
        <v>36</v>
      </c>
      <c r="H32" s="49"/>
      <c r="I32" s="40">
        <f t="shared" ca="1" si="0"/>
        <v>75122.153781714369</v>
      </c>
      <c r="J32" s="41"/>
    </row>
    <row r="33" spans="1:10" s="156" customFormat="1" x14ac:dyDescent="0.2">
      <c r="A33" s="56">
        <v>43224</v>
      </c>
      <c r="B33" s="45"/>
      <c r="C33" s="46" t="s">
        <v>713</v>
      </c>
      <c r="D33" s="47" t="s">
        <v>269</v>
      </c>
      <c r="E33" s="48"/>
      <c r="F33" s="46"/>
      <c r="G33" s="90">
        <v>531</v>
      </c>
      <c r="H33" s="49"/>
      <c r="I33" s="40">
        <f t="shared" ca="1" si="0"/>
        <v>74591.153781714369</v>
      </c>
      <c r="J33" s="41"/>
    </row>
    <row r="34" spans="1:10" s="156" customFormat="1" x14ac:dyDescent="0.2">
      <c r="A34" s="56">
        <v>43224</v>
      </c>
      <c r="B34" s="45"/>
      <c r="C34" s="46" t="s">
        <v>714</v>
      </c>
      <c r="D34" s="47" t="s">
        <v>51</v>
      </c>
      <c r="E34" s="48"/>
      <c r="F34" s="46"/>
      <c r="G34" s="90">
        <v>8131.21</v>
      </c>
      <c r="H34" s="49"/>
      <c r="I34" s="40">
        <f t="shared" ca="1" si="0"/>
        <v>66459.943781714363</v>
      </c>
      <c r="J34" s="41"/>
    </row>
    <row r="35" spans="1:10" s="156" customFormat="1" x14ac:dyDescent="0.2">
      <c r="A35" s="56">
        <v>43224</v>
      </c>
      <c r="B35" s="45"/>
      <c r="C35" s="46" t="s">
        <v>715</v>
      </c>
      <c r="D35" s="47" t="s">
        <v>271</v>
      </c>
      <c r="E35" s="48"/>
      <c r="F35" s="46"/>
      <c r="G35" s="90">
        <v>9908.2800000000007</v>
      </c>
      <c r="H35" s="49"/>
      <c r="I35" s="40">
        <f t="shared" ca="1" si="0"/>
        <v>56551.663781714364</v>
      </c>
      <c r="J35" s="41"/>
    </row>
    <row r="36" spans="1:10" s="156" customFormat="1" x14ac:dyDescent="0.2">
      <c r="A36" s="56">
        <v>43224</v>
      </c>
      <c r="B36" s="45"/>
      <c r="C36" s="46" t="s">
        <v>716</v>
      </c>
      <c r="D36" s="47" t="s">
        <v>717</v>
      </c>
      <c r="E36" s="48"/>
      <c r="F36" s="46"/>
      <c r="G36" s="90">
        <v>2300</v>
      </c>
      <c r="H36" s="49"/>
      <c r="I36" s="40">
        <f t="shared" ca="1" si="0"/>
        <v>54251.663781714364</v>
      </c>
      <c r="J36" s="41"/>
    </row>
    <row r="37" spans="1:10" s="156" customFormat="1" x14ac:dyDescent="0.2">
      <c r="A37" s="56">
        <v>43224</v>
      </c>
      <c r="B37" s="45"/>
      <c r="C37" s="46" t="s">
        <v>718</v>
      </c>
      <c r="D37" s="47" t="s">
        <v>146</v>
      </c>
      <c r="E37" s="48"/>
      <c r="F37" s="46"/>
      <c r="G37" s="90">
        <v>360</v>
      </c>
      <c r="H37" s="49"/>
      <c r="I37" s="40">
        <f t="shared" ca="1" si="0"/>
        <v>53891.663781714364</v>
      </c>
      <c r="J37" s="41"/>
    </row>
    <row r="38" spans="1:10" s="156" customFormat="1" x14ac:dyDescent="0.2">
      <c r="A38" s="56">
        <v>43224</v>
      </c>
      <c r="B38" s="45"/>
      <c r="C38" s="46" t="s">
        <v>719</v>
      </c>
      <c r="D38" s="47" t="s">
        <v>319</v>
      </c>
      <c r="E38" s="48"/>
      <c r="F38" s="46"/>
      <c r="G38" s="90">
        <v>533.65</v>
      </c>
      <c r="H38" s="49"/>
      <c r="I38" s="40">
        <f t="shared" ca="1" si="0"/>
        <v>53358.013781714362</v>
      </c>
      <c r="J38" s="41"/>
    </row>
    <row r="39" spans="1:10" s="156" customFormat="1" x14ac:dyDescent="0.2">
      <c r="A39" s="56">
        <v>43224</v>
      </c>
      <c r="B39" s="45"/>
      <c r="C39" s="46" t="s">
        <v>720</v>
      </c>
      <c r="D39" s="47" t="s">
        <v>57</v>
      </c>
      <c r="E39" s="48"/>
      <c r="F39" s="46"/>
      <c r="G39" s="90">
        <v>652.29999999999995</v>
      </c>
      <c r="H39" s="49"/>
      <c r="I39" s="40">
        <f t="shared" ca="1" si="0"/>
        <v>52705.713781714359</v>
      </c>
      <c r="J39" s="41"/>
    </row>
    <row r="40" spans="1:10" s="156" customFormat="1" x14ac:dyDescent="0.2">
      <c r="A40" s="56">
        <v>43224</v>
      </c>
      <c r="B40" s="45"/>
      <c r="C40" s="46" t="s">
        <v>721</v>
      </c>
      <c r="D40" s="47" t="s">
        <v>369</v>
      </c>
      <c r="E40" s="48"/>
      <c r="F40" s="46"/>
      <c r="G40" s="90">
        <v>859.48</v>
      </c>
      <c r="H40" s="49"/>
      <c r="I40" s="40">
        <f t="shared" ca="1" si="0"/>
        <v>51846.233781714356</v>
      </c>
      <c r="J40" s="41"/>
    </row>
    <row r="41" spans="1:10" s="156" customFormat="1" x14ac:dyDescent="0.2">
      <c r="A41" s="56">
        <v>43224</v>
      </c>
      <c r="B41" s="45"/>
      <c r="C41" s="46" t="s">
        <v>722</v>
      </c>
      <c r="D41" s="47" t="s">
        <v>77</v>
      </c>
      <c r="E41" s="48"/>
      <c r="F41" s="46"/>
      <c r="G41" s="90">
        <v>6360</v>
      </c>
      <c r="H41" s="49"/>
      <c r="I41" s="40">
        <f t="shared" ca="1" si="0"/>
        <v>45486.233781714356</v>
      </c>
      <c r="J41" s="41"/>
    </row>
    <row r="42" spans="1:10" s="156" customFormat="1" x14ac:dyDescent="0.2">
      <c r="A42" s="56">
        <v>43224</v>
      </c>
      <c r="B42" s="45"/>
      <c r="C42" s="46" t="s">
        <v>723</v>
      </c>
      <c r="D42" s="47" t="s">
        <v>69</v>
      </c>
      <c r="E42" s="48"/>
      <c r="F42" s="46"/>
      <c r="G42" s="90">
        <v>360</v>
      </c>
      <c r="H42" s="49"/>
      <c r="I42" s="40">
        <f t="shared" ca="1" si="0"/>
        <v>45126.233781714356</v>
      </c>
      <c r="J42" s="41"/>
    </row>
    <row r="43" spans="1:10" s="156" customFormat="1" x14ac:dyDescent="0.2">
      <c r="A43" s="56">
        <v>43224</v>
      </c>
      <c r="B43" s="45"/>
      <c r="C43" s="46" t="s">
        <v>724</v>
      </c>
      <c r="D43" s="47" t="s">
        <v>202</v>
      </c>
      <c r="E43" s="48"/>
      <c r="F43" s="46"/>
      <c r="G43" s="90">
        <v>241.04</v>
      </c>
      <c r="H43" s="49"/>
      <c r="I43" s="40">
        <f t="shared" ca="1" si="0"/>
        <v>44885.193781714355</v>
      </c>
      <c r="J43" s="41"/>
    </row>
    <row r="44" spans="1:10" s="156" customFormat="1" x14ac:dyDescent="0.2">
      <c r="A44" s="56">
        <v>43224</v>
      </c>
      <c r="B44" s="45"/>
      <c r="C44" s="46" t="s">
        <v>725</v>
      </c>
      <c r="D44" s="47" t="s">
        <v>151</v>
      </c>
      <c r="E44" s="48"/>
      <c r="F44" s="46"/>
      <c r="G44" s="90">
        <v>4020</v>
      </c>
      <c r="H44" s="49"/>
      <c r="I44" s="40">
        <f t="shared" ca="1" si="0"/>
        <v>40865.193781714355</v>
      </c>
      <c r="J44" s="41"/>
    </row>
    <row r="45" spans="1:10" s="156" customFormat="1" x14ac:dyDescent="0.2">
      <c r="A45" s="56">
        <v>43224</v>
      </c>
      <c r="B45" s="45"/>
      <c r="C45" s="46" t="s">
        <v>726</v>
      </c>
      <c r="D45" s="47" t="s">
        <v>201</v>
      </c>
      <c r="E45" s="48"/>
      <c r="F45" s="46"/>
      <c r="G45" s="90">
        <v>1103</v>
      </c>
      <c r="H45" s="49"/>
      <c r="I45" s="40">
        <f t="shared" ca="1" si="0"/>
        <v>39762.193781714355</v>
      </c>
      <c r="J45" s="41"/>
    </row>
    <row r="46" spans="1:10" s="156" customFormat="1" x14ac:dyDescent="0.2">
      <c r="A46" s="56">
        <v>43224</v>
      </c>
      <c r="B46" s="45"/>
      <c r="C46" s="46" t="s">
        <v>1235</v>
      </c>
      <c r="D46" s="47" t="s">
        <v>644</v>
      </c>
      <c r="E46" s="48"/>
      <c r="F46" s="46"/>
      <c r="G46" s="49"/>
      <c r="H46" s="93">
        <v>231.7</v>
      </c>
      <c r="I46" s="40">
        <f t="shared" ca="1" si="0"/>
        <v>39993.893781714352</v>
      </c>
      <c r="J46" s="41"/>
    </row>
    <row r="47" spans="1:10" s="156" customFormat="1" x14ac:dyDescent="0.2">
      <c r="A47" s="56">
        <v>43224</v>
      </c>
      <c r="B47" s="45"/>
      <c r="C47" s="46" t="s">
        <v>728</v>
      </c>
      <c r="D47" s="47" t="s">
        <v>45</v>
      </c>
      <c r="E47" s="48"/>
      <c r="F47" s="46"/>
      <c r="G47" s="90">
        <v>10544.35</v>
      </c>
      <c r="H47" s="49"/>
      <c r="I47" s="40">
        <f t="shared" ca="1" si="0"/>
        <v>29449.543781714354</v>
      </c>
      <c r="J47" s="41"/>
    </row>
    <row r="48" spans="1:10" s="156" customFormat="1" x14ac:dyDescent="0.2">
      <c r="A48" s="56">
        <v>43224</v>
      </c>
      <c r="B48" s="45"/>
      <c r="C48" s="46" t="s">
        <v>729</v>
      </c>
      <c r="D48" s="47" t="s">
        <v>730</v>
      </c>
      <c r="E48" s="48"/>
      <c r="F48" s="46"/>
      <c r="G48" s="90">
        <v>10000.39</v>
      </c>
      <c r="H48" s="49"/>
      <c r="I48" s="40">
        <f t="shared" ca="1" si="0"/>
        <v>19449.153781714354</v>
      </c>
      <c r="J48" s="41"/>
    </row>
    <row r="49" spans="1:10" s="156" customFormat="1" x14ac:dyDescent="0.2">
      <c r="A49" s="56">
        <v>43224</v>
      </c>
      <c r="B49" s="45"/>
      <c r="C49" s="46" t="s">
        <v>731</v>
      </c>
      <c r="D49" s="47" t="s">
        <v>312</v>
      </c>
      <c r="E49" s="48"/>
      <c r="F49" s="46"/>
      <c r="G49" s="90">
        <v>14502</v>
      </c>
      <c r="H49" s="49"/>
      <c r="I49" s="40">
        <f t="shared" ca="1" si="0"/>
        <v>4947.1537817143544</v>
      </c>
      <c r="J49" s="41"/>
    </row>
    <row r="50" spans="1:10" s="156" customFormat="1" x14ac:dyDescent="0.2">
      <c r="A50" s="56">
        <v>43224</v>
      </c>
      <c r="B50" s="45"/>
      <c r="C50" s="46" t="s">
        <v>732</v>
      </c>
      <c r="D50" s="47" t="s">
        <v>79</v>
      </c>
      <c r="E50" s="48"/>
      <c r="F50" s="46"/>
      <c r="G50" s="90">
        <v>22643.3</v>
      </c>
      <c r="H50" s="49"/>
      <c r="I50" s="40">
        <f t="shared" ca="1" si="0"/>
        <v>-17696.146218285645</v>
      </c>
      <c r="J50" s="41"/>
    </row>
    <row r="51" spans="1:10" s="156" customFormat="1" x14ac:dyDescent="0.2">
      <c r="A51" s="56">
        <v>43224</v>
      </c>
      <c r="B51" s="45"/>
      <c r="C51" s="46" t="s">
        <v>733</v>
      </c>
      <c r="D51" s="47" t="s">
        <v>78</v>
      </c>
      <c r="E51" s="48"/>
      <c r="F51" s="46"/>
      <c r="G51" s="90">
        <v>7230.26</v>
      </c>
      <c r="H51" s="49"/>
      <c r="I51" s="40">
        <f t="shared" ca="1" si="0"/>
        <v>-24926.406218285643</v>
      </c>
      <c r="J51" s="41"/>
    </row>
    <row r="52" spans="1:10" s="156" customFormat="1" ht="24" x14ac:dyDescent="0.2">
      <c r="A52" s="56">
        <v>43224</v>
      </c>
      <c r="B52" s="45"/>
      <c r="C52" s="46" t="s">
        <v>734</v>
      </c>
      <c r="D52" s="47" t="s">
        <v>735</v>
      </c>
      <c r="E52" s="48"/>
      <c r="F52" s="46"/>
      <c r="G52" s="90">
        <v>530</v>
      </c>
      <c r="H52" s="49"/>
      <c r="I52" s="40">
        <f t="shared" ca="1" si="0"/>
        <v>-25456.406218285643</v>
      </c>
      <c r="J52" s="41"/>
    </row>
    <row r="53" spans="1:10" s="156" customFormat="1" x14ac:dyDescent="0.2">
      <c r="A53" s="56">
        <v>43224</v>
      </c>
      <c r="B53" s="45"/>
      <c r="C53" s="46" t="s">
        <v>1237</v>
      </c>
      <c r="D53" s="47" t="s">
        <v>738</v>
      </c>
      <c r="E53" s="48"/>
      <c r="F53" s="46"/>
      <c r="G53" s="49"/>
      <c r="H53" s="93">
        <v>1050</v>
      </c>
      <c r="I53" s="40">
        <f t="shared" ca="1" si="0"/>
        <v>-24406.406218285643</v>
      </c>
      <c r="J53" s="41"/>
    </row>
    <row r="54" spans="1:10" s="156" customFormat="1" x14ac:dyDescent="0.2">
      <c r="A54" s="56">
        <v>43225</v>
      </c>
      <c r="B54" s="45"/>
      <c r="C54" s="46" t="s">
        <v>1236</v>
      </c>
      <c r="D54" s="47" t="s">
        <v>125</v>
      </c>
      <c r="E54" s="48"/>
      <c r="F54" s="46"/>
      <c r="G54" s="49"/>
      <c r="H54" s="93">
        <v>1500</v>
      </c>
      <c r="I54" s="40">
        <f t="shared" ca="1" si="0"/>
        <v>-22906.406218285643</v>
      </c>
      <c r="J54" s="41"/>
    </row>
    <row r="55" spans="1:10" s="156" customFormat="1" ht="24" x14ac:dyDescent="0.2">
      <c r="A55" s="56">
        <v>43235</v>
      </c>
      <c r="B55" s="45"/>
      <c r="C55" s="46" t="s">
        <v>126</v>
      </c>
      <c r="D55" s="47" t="s">
        <v>736</v>
      </c>
      <c r="E55" s="48"/>
      <c r="F55" s="46"/>
      <c r="G55" s="90">
        <v>77319.929999999993</v>
      </c>
      <c r="H55" s="49"/>
      <c r="I55" s="40">
        <f t="shared" ca="1" si="0"/>
        <v>-100226.33621828564</v>
      </c>
      <c r="J55" s="41"/>
    </row>
    <row r="56" spans="1:10" s="156" customFormat="1" x14ac:dyDescent="0.2">
      <c r="A56" s="56">
        <v>43236</v>
      </c>
      <c r="B56" s="45"/>
      <c r="C56" s="46" t="s">
        <v>37</v>
      </c>
      <c r="D56" s="47" t="s">
        <v>26</v>
      </c>
      <c r="E56" s="48"/>
      <c r="F56" s="46"/>
      <c r="G56" s="49"/>
      <c r="H56" s="93">
        <v>200000</v>
      </c>
      <c r="I56" s="40">
        <f t="shared" ca="1" si="0"/>
        <v>99773.663781714364</v>
      </c>
      <c r="J56" s="41"/>
    </row>
    <row r="57" spans="1:10" s="156" customFormat="1" x14ac:dyDescent="0.2">
      <c r="A57" s="56">
        <v>43237</v>
      </c>
      <c r="B57" s="45"/>
      <c r="C57" s="46" t="s">
        <v>1238</v>
      </c>
      <c r="D57" s="47" t="s">
        <v>737</v>
      </c>
      <c r="E57" s="48"/>
      <c r="F57" s="46"/>
      <c r="G57" s="59"/>
      <c r="H57" s="93">
        <v>70000</v>
      </c>
      <c r="I57" s="40">
        <f t="shared" ca="1" si="0"/>
        <v>169773.66378171436</v>
      </c>
      <c r="J57" s="41"/>
    </row>
    <row r="58" spans="1:10" s="156" customFormat="1" x14ac:dyDescent="0.2">
      <c r="A58" s="56">
        <v>43238</v>
      </c>
      <c r="B58" s="45"/>
      <c r="C58" s="46" t="s">
        <v>1239</v>
      </c>
      <c r="D58" s="47" t="s">
        <v>810</v>
      </c>
      <c r="E58" s="48"/>
      <c r="F58" s="46"/>
      <c r="G58" s="49"/>
      <c r="H58" s="93">
        <v>5000</v>
      </c>
      <c r="I58" s="40">
        <f t="shared" ca="1" si="0"/>
        <v>174773.66378171436</v>
      </c>
      <c r="J58" s="41"/>
    </row>
    <row r="59" spans="1:10" s="156" customFormat="1" x14ac:dyDescent="0.2">
      <c r="A59" s="56">
        <v>43236</v>
      </c>
      <c r="B59" s="45"/>
      <c r="C59" s="46" t="s">
        <v>741</v>
      </c>
      <c r="D59" s="47" t="s">
        <v>582</v>
      </c>
      <c r="E59" s="48"/>
      <c r="F59" s="46"/>
      <c r="G59" s="90">
        <v>3498</v>
      </c>
      <c r="H59" s="48"/>
      <c r="I59" s="40">
        <f t="shared" ca="1" si="0"/>
        <v>171275.66378171436</v>
      </c>
      <c r="J59" s="41"/>
    </row>
    <row r="60" spans="1:10" s="156" customFormat="1" ht="24" x14ac:dyDescent="0.2">
      <c r="A60" s="56">
        <v>43236</v>
      </c>
      <c r="B60" s="45"/>
      <c r="C60" s="46" t="s">
        <v>742</v>
      </c>
      <c r="D60" s="47" t="s">
        <v>743</v>
      </c>
      <c r="E60" s="48"/>
      <c r="F60" s="46"/>
      <c r="G60" s="90">
        <v>7456.19</v>
      </c>
      <c r="H60" s="48"/>
      <c r="I60" s="40">
        <f t="shared" ca="1" si="0"/>
        <v>163819.47378171436</v>
      </c>
      <c r="J60" s="41"/>
    </row>
    <row r="61" spans="1:10" s="156" customFormat="1" x14ac:dyDescent="0.2">
      <c r="A61" s="56">
        <v>43236</v>
      </c>
      <c r="B61" s="45"/>
      <c r="C61" s="46" t="s">
        <v>744</v>
      </c>
      <c r="D61" s="47" t="s">
        <v>745</v>
      </c>
      <c r="E61" s="48"/>
      <c r="F61" s="46"/>
      <c r="G61" s="90">
        <v>1200</v>
      </c>
      <c r="H61" s="48"/>
      <c r="I61" s="40">
        <f t="shared" ca="1" si="0"/>
        <v>162619.47378171436</v>
      </c>
      <c r="J61" s="41"/>
    </row>
    <row r="62" spans="1:10" s="156" customFormat="1" x14ac:dyDescent="0.2">
      <c r="A62" s="56">
        <v>43236</v>
      </c>
      <c r="B62" s="45"/>
      <c r="C62" s="46" t="s">
        <v>746</v>
      </c>
      <c r="D62" s="47" t="s">
        <v>146</v>
      </c>
      <c r="E62" s="48"/>
      <c r="F62" s="46"/>
      <c r="G62" s="90">
        <v>90</v>
      </c>
      <c r="H62" s="48"/>
      <c r="I62" s="40">
        <f t="shared" ca="1" si="0"/>
        <v>162529.47378171436</v>
      </c>
      <c r="J62" s="41"/>
    </row>
    <row r="63" spans="1:10" s="156" customFormat="1" x14ac:dyDescent="0.2">
      <c r="A63" s="56">
        <v>43236</v>
      </c>
      <c r="B63" s="45"/>
      <c r="C63" s="46" t="s">
        <v>747</v>
      </c>
      <c r="D63" s="47" t="s">
        <v>64</v>
      </c>
      <c r="E63" s="48"/>
      <c r="F63" s="46"/>
      <c r="G63" s="90">
        <v>413.4</v>
      </c>
      <c r="H63" s="48"/>
      <c r="I63" s="40">
        <f t="shared" ca="1" si="0"/>
        <v>162116.07378171437</v>
      </c>
      <c r="J63" s="41"/>
    </row>
    <row r="64" spans="1:10" s="156" customFormat="1" x14ac:dyDescent="0.2">
      <c r="A64" s="56">
        <v>43236</v>
      </c>
      <c r="B64" s="45"/>
      <c r="C64" s="46" t="s">
        <v>748</v>
      </c>
      <c r="D64" s="47" t="s">
        <v>68</v>
      </c>
      <c r="E64" s="48"/>
      <c r="F64" s="46"/>
      <c r="G64" s="90">
        <v>728.8</v>
      </c>
      <c r="H64" s="48"/>
      <c r="I64" s="40">
        <f t="shared" ca="1" si="0"/>
        <v>161387.27378171438</v>
      </c>
      <c r="J64" s="41"/>
    </row>
    <row r="65" spans="1:10" s="156" customFormat="1" x14ac:dyDescent="0.2">
      <c r="A65" s="56">
        <v>43236</v>
      </c>
      <c r="B65" s="45"/>
      <c r="C65" s="46" t="s">
        <v>749</v>
      </c>
      <c r="D65" s="47" t="s">
        <v>68</v>
      </c>
      <c r="E65" s="48"/>
      <c r="F65" s="46"/>
      <c r="G65" s="90">
        <v>1688.8</v>
      </c>
      <c r="H65" s="48"/>
      <c r="I65" s="40">
        <f t="shared" ca="1" si="0"/>
        <v>159698.47378171439</v>
      </c>
      <c r="J65" s="41"/>
    </row>
    <row r="66" spans="1:10" s="156" customFormat="1" x14ac:dyDescent="0.2">
      <c r="A66" s="56">
        <v>43236</v>
      </c>
      <c r="B66" s="45"/>
      <c r="C66" s="46" t="s">
        <v>750</v>
      </c>
      <c r="D66" s="47" t="s">
        <v>68</v>
      </c>
      <c r="E66" s="48"/>
      <c r="F66" s="46"/>
      <c r="G66" s="90">
        <v>16.75</v>
      </c>
      <c r="H66" s="48"/>
      <c r="I66" s="40">
        <f t="shared" ca="1" si="0"/>
        <v>159681.72378171439</v>
      </c>
      <c r="J66" s="41"/>
    </row>
    <row r="67" spans="1:10" s="156" customFormat="1" x14ac:dyDescent="0.2">
      <c r="A67" s="56">
        <v>43236</v>
      </c>
      <c r="B67" s="45"/>
      <c r="C67" s="46" t="s">
        <v>751</v>
      </c>
      <c r="D67" s="47" t="s">
        <v>69</v>
      </c>
      <c r="E67" s="48"/>
      <c r="F67" s="46"/>
      <c r="G67" s="90">
        <v>540</v>
      </c>
      <c r="H67" s="48"/>
      <c r="I67" s="40">
        <f t="shared" ca="1" si="0"/>
        <v>159141.72378171439</v>
      </c>
      <c r="J67" s="41"/>
    </row>
    <row r="68" spans="1:10" s="156" customFormat="1" ht="15.75" customHeight="1" x14ac:dyDescent="0.2">
      <c r="A68" s="56">
        <v>43236</v>
      </c>
      <c r="B68" s="45"/>
      <c r="C68" s="46" t="s">
        <v>752</v>
      </c>
      <c r="D68" s="47" t="s">
        <v>50</v>
      </c>
      <c r="E68" s="48"/>
      <c r="F68" s="46"/>
      <c r="G68" s="90">
        <v>13533.8</v>
      </c>
      <c r="H68" s="48"/>
      <c r="I68" s="40">
        <f t="shared" ca="1" si="0"/>
        <v>145607.9237817144</v>
      </c>
      <c r="J68" s="41"/>
    </row>
    <row r="69" spans="1:10" s="156" customFormat="1" ht="15.75" customHeight="1" x14ac:dyDescent="0.2">
      <c r="A69" s="56">
        <v>43242</v>
      </c>
      <c r="B69" s="161"/>
      <c r="C69" s="46" t="s">
        <v>1240</v>
      </c>
      <c r="D69" s="47" t="s">
        <v>805</v>
      </c>
      <c r="E69" s="164"/>
      <c r="F69" s="162"/>
      <c r="G69" s="165"/>
      <c r="H69" s="167">
        <v>1000</v>
      </c>
      <c r="I69" s="40">
        <f t="shared" ca="1" si="0"/>
        <v>146607.9237817144</v>
      </c>
      <c r="J69" s="166"/>
    </row>
    <row r="70" spans="1:10" s="156" customFormat="1" ht="15.75" customHeight="1" x14ac:dyDescent="0.2">
      <c r="A70" s="56">
        <v>43242</v>
      </c>
      <c r="B70" s="161"/>
      <c r="C70" s="46" t="s">
        <v>1241</v>
      </c>
      <c r="D70" s="47" t="s">
        <v>403</v>
      </c>
      <c r="E70" s="164"/>
      <c r="F70" s="162"/>
      <c r="G70" s="165"/>
      <c r="H70" s="167">
        <v>1068.8499999999999</v>
      </c>
      <c r="I70" s="40">
        <f t="shared" ca="1" si="0"/>
        <v>147676.77378171441</v>
      </c>
      <c r="J70" s="166"/>
    </row>
    <row r="71" spans="1:10" s="156" customFormat="1" ht="15.75" customHeight="1" x14ac:dyDescent="0.2">
      <c r="A71" s="56">
        <v>43242</v>
      </c>
      <c r="B71" s="161"/>
      <c r="C71" s="46" t="s">
        <v>1242</v>
      </c>
      <c r="D71" s="47" t="s">
        <v>811</v>
      </c>
      <c r="E71" s="164"/>
      <c r="F71" s="162"/>
      <c r="G71" s="165"/>
      <c r="H71" s="167">
        <v>750</v>
      </c>
      <c r="I71" s="40">
        <f t="shared" ca="1" si="0"/>
        <v>148426.77378171441</v>
      </c>
      <c r="J71" s="166"/>
    </row>
    <row r="72" spans="1:10" s="156" customFormat="1" ht="15.75" customHeight="1" x14ac:dyDescent="0.2">
      <c r="A72" s="56">
        <v>43248</v>
      </c>
      <c r="B72" s="161"/>
      <c r="C72" s="46" t="s">
        <v>1243</v>
      </c>
      <c r="D72" s="47" t="s">
        <v>812</v>
      </c>
      <c r="E72" s="164"/>
      <c r="F72" s="162"/>
      <c r="G72" s="165"/>
      <c r="H72" s="167">
        <v>5000</v>
      </c>
      <c r="I72" s="40">
        <f t="shared" ca="1" si="0"/>
        <v>153426.77378171441</v>
      </c>
      <c r="J72" s="166"/>
    </row>
    <row r="73" spans="1:10" s="156" customFormat="1" x14ac:dyDescent="0.2">
      <c r="A73" s="56">
        <v>43251</v>
      </c>
      <c r="B73" s="45"/>
      <c r="C73" s="46" t="s">
        <v>157</v>
      </c>
      <c r="D73" s="47" t="s">
        <v>135</v>
      </c>
      <c r="E73" s="48"/>
      <c r="F73" s="46"/>
      <c r="G73" s="90">
        <v>82383.44</v>
      </c>
      <c r="H73" s="48"/>
      <c r="I73" s="40">
        <f t="shared" ca="1" si="0"/>
        <v>71043.333781714406</v>
      </c>
      <c r="J73" s="41"/>
    </row>
    <row r="74" spans="1:10" s="156" customFormat="1" x14ac:dyDescent="0.2">
      <c r="A74" s="56">
        <v>43245</v>
      </c>
      <c r="B74" s="45"/>
      <c r="C74" s="46" t="s">
        <v>754</v>
      </c>
      <c r="D74" s="47" t="s">
        <v>143</v>
      </c>
      <c r="E74" s="48"/>
      <c r="F74" s="46"/>
      <c r="G74" s="90">
        <v>767.45</v>
      </c>
      <c r="H74" s="48"/>
      <c r="I74" s="40">
        <f t="shared" ca="1" si="0"/>
        <v>70275.883781714409</v>
      </c>
      <c r="J74" s="41"/>
    </row>
    <row r="75" spans="1:10" s="156" customFormat="1" x14ac:dyDescent="0.2">
      <c r="A75" s="56">
        <v>43251</v>
      </c>
      <c r="B75" s="161"/>
      <c r="C75" s="46" t="s">
        <v>1244</v>
      </c>
      <c r="D75" s="47" t="s">
        <v>257</v>
      </c>
      <c r="E75" s="164"/>
      <c r="F75" s="162"/>
      <c r="G75" s="165"/>
      <c r="H75" s="167">
        <v>90</v>
      </c>
      <c r="I75" s="40">
        <f t="shared" ca="1" si="0"/>
        <v>70365.883781714409</v>
      </c>
      <c r="J75" s="166"/>
    </row>
    <row r="76" spans="1:10" s="156" customFormat="1" x14ac:dyDescent="0.2">
      <c r="A76" s="56">
        <v>43251</v>
      </c>
      <c r="B76" s="45"/>
      <c r="C76" s="46" t="s">
        <v>755</v>
      </c>
      <c r="D76" s="158" t="s">
        <v>753</v>
      </c>
      <c r="E76" s="48"/>
      <c r="F76" s="46"/>
      <c r="G76" s="90">
        <v>1776.78</v>
      </c>
      <c r="H76" s="49"/>
      <c r="I76" s="40">
        <f t="shared" ca="1" si="0"/>
        <v>68589.10378171441</v>
      </c>
      <c r="J76" s="41"/>
    </row>
    <row r="77" spans="1:10" s="156" customFormat="1" x14ac:dyDescent="0.2">
      <c r="A77" s="56">
        <v>43251</v>
      </c>
      <c r="B77" s="45"/>
      <c r="C77" s="46">
        <v>688209</v>
      </c>
      <c r="D77" s="158" t="s">
        <v>136</v>
      </c>
      <c r="E77" s="48"/>
      <c r="F77" s="46"/>
      <c r="G77" s="90">
        <v>22002</v>
      </c>
      <c r="H77" s="49"/>
      <c r="I77" s="40">
        <f t="shared" ca="1" si="0"/>
        <v>46587.10378171441</v>
      </c>
      <c r="J77" s="41"/>
    </row>
    <row r="78" spans="1:10" s="156" customFormat="1" x14ac:dyDescent="0.2">
      <c r="A78" s="56">
        <v>43251</v>
      </c>
      <c r="B78" s="45"/>
      <c r="C78" s="46">
        <v>688210</v>
      </c>
      <c r="D78" s="158" t="s">
        <v>137</v>
      </c>
      <c r="E78" s="48"/>
      <c r="F78" s="46"/>
      <c r="G78" s="90">
        <v>1532</v>
      </c>
      <c r="H78" s="49"/>
      <c r="I78" s="40">
        <f t="shared" ca="1" si="0"/>
        <v>45055.10378171441</v>
      </c>
      <c r="J78" s="41"/>
    </row>
    <row r="79" spans="1:10" s="156" customFormat="1" x14ac:dyDescent="0.2">
      <c r="A79" s="56">
        <v>43251</v>
      </c>
      <c r="B79" s="45"/>
      <c r="C79" s="46">
        <v>688211</v>
      </c>
      <c r="D79" s="47" t="s">
        <v>137</v>
      </c>
      <c r="E79" s="48"/>
      <c r="F79" s="46"/>
      <c r="G79" s="90">
        <v>260.2</v>
      </c>
      <c r="H79" s="49"/>
      <c r="I79" s="40">
        <f t="shared" ca="1" si="0"/>
        <v>44794.903781714413</v>
      </c>
      <c r="J79" s="41"/>
    </row>
    <row r="80" spans="1:10" s="156" customFormat="1" x14ac:dyDescent="0.2">
      <c r="A80" s="56">
        <v>43251</v>
      </c>
      <c r="B80" s="61"/>
      <c r="C80" s="62">
        <v>688212</v>
      </c>
      <c r="D80" s="159" t="s">
        <v>32</v>
      </c>
      <c r="E80" s="64"/>
      <c r="F80" s="62"/>
      <c r="G80" s="103">
        <v>4608.95</v>
      </c>
      <c r="H80" s="66"/>
      <c r="I80" s="40">
        <f t="shared" ca="1" si="0"/>
        <v>40185.953781714416</v>
      </c>
      <c r="J80" s="67"/>
    </row>
    <row r="81" spans="1:10" s="156" customFormat="1" x14ac:dyDescent="0.2">
      <c r="A81" s="56">
        <v>43251</v>
      </c>
      <c r="B81" s="104"/>
      <c r="C81" s="105" t="s">
        <v>756</v>
      </c>
      <c r="D81" s="106" t="s">
        <v>138</v>
      </c>
      <c r="E81" s="107"/>
      <c r="F81" s="105"/>
      <c r="G81" s="133">
        <v>362.09</v>
      </c>
      <c r="H81" s="109"/>
      <c r="I81" s="40">
        <f t="shared" ca="1" si="0"/>
        <v>39823.863781714419</v>
      </c>
      <c r="J81" s="110"/>
    </row>
    <row r="82" spans="1:10" s="156" customFormat="1" x14ac:dyDescent="0.2">
      <c r="A82" s="56">
        <v>43251</v>
      </c>
      <c r="B82" s="45"/>
      <c r="C82" s="46" t="s">
        <v>757</v>
      </c>
      <c r="D82" s="47" t="s">
        <v>516</v>
      </c>
      <c r="E82" s="48"/>
      <c r="F82" s="46"/>
      <c r="G82" s="90">
        <v>350</v>
      </c>
      <c r="H82" s="49"/>
      <c r="I82" s="40">
        <f t="shared" ca="1" si="0"/>
        <v>39473.863781714419</v>
      </c>
      <c r="J82" s="41"/>
    </row>
    <row r="83" spans="1:10" s="156" customFormat="1" x14ac:dyDescent="0.2">
      <c r="A83" s="56">
        <v>43251</v>
      </c>
      <c r="B83" s="45"/>
      <c r="C83" s="46" t="s">
        <v>758</v>
      </c>
      <c r="D83" s="158" t="s">
        <v>189</v>
      </c>
      <c r="E83" s="48"/>
      <c r="F83" s="46"/>
      <c r="G83" s="90">
        <v>3000</v>
      </c>
      <c r="H83" s="49"/>
      <c r="I83" s="40">
        <f t="shared" ca="1" si="0"/>
        <v>36473.863781714419</v>
      </c>
      <c r="J83" s="41"/>
    </row>
    <row r="84" spans="1:10" s="156" customFormat="1" x14ac:dyDescent="0.2">
      <c r="A84" s="56"/>
      <c r="B84" s="94"/>
      <c r="C84" s="46"/>
      <c r="D84" s="47" t="s">
        <v>1125</v>
      </c>
      <c r="E84" s="97"/>
      <c r="F84" s="95"/>
      <c r="G84" s="98">
        <v>79.92</v>
      </c>
      <c r="H84" s="101"/>
      <c r="I84" s="40">
        <f t="shared" ca="1" si="0"/>
        <v>36393.943781714421</v>
      </c>
      <c r="J84" s="99"/>
    </row>
    <row r="85" spans="1:10" s="156" customFormat="1" x14ac:dyDescent="0.2">
      <c r="A85" s="56"/>
      <c r="B85" s="45"/>
      <c r="C85" s="46"/>
      <c r="D85" s="47" t="s">
        <v>1124</v>
      </c>
      <c r="E85" s="48"/>
      <c r="F85" s="46"/>
      <c r="G85" s="59">
        <v>45</v>
      </c>
      <c r="H85" s="49"/>
      <c r="I85" s="40">
        <f t="shared" ca="1" si="0"/>
        <v>36348.943781714421</v>
      </c>
      <c r="J85" s="41"/>
    </row>
    <row r="86" spans="1:10" s="156" customFormat="1" x14ac:dyDescent="0.2">
      <c r="A86" s="56"/>
      <c r="B86" s="94"/>
      <c r="C86" s="95"/>
      <c r="D86" s="47" t="s">
        <v>133</v>
      </c>
      <c r="E86" s="97"/>
      <c r="F86" s="95"/>
      <c r="G86" s="98">
        <v>17.82</v>
      </c>
      <c r="H86" s="59"/>
      <c r="I86" s="40">
        <f t="shared" ref="I86:I149" ca="1" si="1">IF(AND(ISBLANK(G86),ISBLANK(H86))," - ",OFFSET(I86,-1,0,1,1)+H86-G86)</f>
        <v>36331.123781714421</v>
      </c>
      <c r="J86" s="99"/>
    </row>
    <row r="87" spans="1:10" s="156" customFormat="1" x14ac:dyDescent="0.2">
      <c r="A87" s="56"/>
      <c r="B87" s="45"/>
      <c r="C87" s="46"/>
      <c r="D87" s="47" t="s">
        <v>1126</v>
      </c>
      <c r="E87" s="48"/>
      <c r="F87" s="46"/>
      <c r="G87" s="59">
        <v>100</v>
      </c>
      <c r="H87" s="49"/>
      <c r="I87" s="40">
        <f t="shared" ca="1" si="1"/>
        <v>36231.123781714421</v>
      </c>
      <c r="J87" s="41"/>
    </row>
    <row r="88" spans="1:10" s="156" customFormat="1" x14ac:dyDescent="0.2">
      <c r="A88" s="56"/>
      <c r="B88" s="45"/>
      <c r="C88" s="46"/>
      <c r="D88" s="47"/>
      <c r="E88" s="48"/>
      <c r="F88" s="46"/>
      <c r="G88" s="59"/>
      <c r="H88" s="49"/>
      <c r="I88" s="40" t="str">
        <f t="shared" ca="1" si="1"/>
        <v xml:space="preserve"> - </v>
      </c>
      <c r="J88" s="41"/>
    </row>
    <row r="89" spans="1:10" s="156" customFormat="1" x14ac:dyDescent="0.2">
      <c r="A89" s="56"/>
      <c r="B89" s="45"/>
      <c r="C89" s="46"/>
      <c r="D89" s="47"/>
      <c r="E89" s="48"/>
      <c r="F89" s="46"/>
      <c r="G89" s="59"/>
      <c r="H89" s="49"/>
      <c r="I89" s="40" t="str">
        <f t="shared" ca="1" si="1"/>
        <v xml:space="preserve"> - </v>
      </c>
      <c r="J89" s="41"/>
    </row>
    <row r="90" spans="1:10" s="156" customFormat="1" x14ac:dyDescent="0.2">
      <c r="A90" s="56"/>
      <c r="B90" s="45"/>
      <c r="C90" s="46"/>
      <c r="D90" s="47"/>
      <c r="E90" s="48"/>
      <c r="F90" s="46"/>
      <c r="G90" s="59"/>
      <c r="H90" s="49"/>
      <c r="I90" s="40" t="str">
        <f t="shared" ca="1" si="1"/>
        <v xml:space="preserve"> - </v>
      </c>
      <c r="J90" s="41"/>
    </row>
    <row r="91" spans="1:10" s="156" customFormat="1" x14ac:dyDescent="0.2">
      <c r="A91" s="56"/>
      <c r="B91" s="45"/>
      <c r="C91" s="46"/>
      <c r="D91" s="47"/>
      <c r="E91" s="48"/>
      <c r="F91" s="46"/>
      <c r="G91" s="59"/>
      <c r="H91" s="49"/>
      <c r="I91" s="40" t="str">
        <f t="shared" ca="1" si="1"/>
        <v xml:space="preserve"> - </v>
      </c>
      <c r="J91" s="41"/>
    </row>
    <row r="92" spans="1:10" s="156" customFormat="1" x14ac:dyDescent="0.2">
      <c r="A92" s="56"/>
      <c r="B92" s="94"/>
      <c r="C92" s="46"/>
      <c r="D92" s="47"/>
      <c r="E92" s="97"/>
      <c r="F92" s="95"/>
      <c r="G92" s="98"/>
      <c r="H92" s="101"/>
      <c r="I92" s="40" t="str">
        <f t="shared" ca="1" si="1"/>
        <v xml:space="preserve"> - </v>
      </c>
      <c r="J92" s="99"/>
    </row>
    <row r="93" spans="1:10" s="156" customFormat="1" x14ac:dyDescent="0.2">
      <c r="A93" s="56"/>
      <c r="B93" s="94"/>
      <c r="C93" s="46"/>
      <c r="D93" s="47"/>
      <c r="E93" s="97"/>
      <c r="F93" s="95"/>
      <c r="G93" s="98"/>
      <c r="H93" s="101"/>
      <c r="I93" s="40" t="str">
        <f t="shared" ca="1" si="1"/>
        <v xml:space="preserve"> - </v>
      </c>
      <c r="J93" s="99"/>
    </row>
    <row r="94" spans="1:10" s="156" customFormat="1" x14ac:dyDescent="0.2">
      <c r="A94" s="56"/>
      <c r="B94" s="94"/>
      <c r="C94" s="46"/>
      <c r="D94" s="96"/>
      <c r="E94" s="97"/>
      <c r="F94" s="95"/>
      <c r="G94" s="98"/>
      <c r="H94" s="101"/>
      <c r="I94" s="40" t="str">
        <f t="shared" ca="1" si="1"/>
        <v xml:space="preserve"> - </v>
      </c>
      <c r="J94" s="99"/>
    </row>
    <row r="95" spans="1:10" s="156" customFormat="1" x14ac:dyDescent="0.2">
      <c r="A95" s="56"/>
      <c r="B95" s="45"/>
      <c r="C95" s="46"/>
      <c r="D95" s="47"/>
      <c r="E95" s="48"/>
      <c r="F95" s="46"/>
      <c r="G95" s="59"/>
      <c r="H95" s="49"/>
      <c r="I95" s="40" t="str">
        <f t="shared" ca="1" si="1"/>
        <v xml:space="preserve"> - </v>
      </c>
      <c r="J95" s="41"/>
    </row>
    <row r="96" spans="1:10" s="156" customFormat="1" x14ac:dyDescent="0.2">
      <c r="A96" s="56"/>
      <c r="B96" s="45"/>
      <c r="C96" s="46"/>
      <c r="D96" s="47"/>
      <c r="E96" s="48"/>
      <c r="F96" s="46"/>
      <c r="G96" s="59"/>
      <c r="H96" s="49"/>
      <c r="I96" s="40" t="str">
        <f t="shared" ca="1" si="1"/>
        <v xml:space="preserve"> - </v>
      </c>
      <c r="J96" s="41"/>
    </row>
    <row r="97" spans="1:10" s="156" customFormat="1" x14ac:dyDescent="0.2">
      <c r="A97" s="56"/>
      <c r="B97" s="45"/>
      <c r="C97" s="46"/>
      <c r="D97" s="47"/>
      <c r="E97" s="48"/>
      <c r="F97" s="46"/>
      <c r="G97" s="59"/>
      <c r="H97" s="49"/>
      <c r="I97" s="40" t="str">
        <f t="shared" ca="1" si="1"/>
        <v xml:space="preserve"> - </v>
      </c>
      <c r="J97" s="41"/>
    </row>
    <row r="98" spans="1:10" s="156" customFormat="1" x14ac:dyDescent="0.2">
      <c r="A98" s="56"/>
      <c r="B98" s="45"/>
      <c r="C98" s="46"/>
      <c r="D98" s="47"/>
      <c r="E98" s="48"/>
      <c r="F98" s="46"/>
      <c r="G98" s="59"/>
      <c r="H98" s="49"/>
      <c r="I98" s="40" t="str">
        <f t="shared" ca="1" si="1"/>
        <v xml:space="preserve"> - </v>
      </c>
      <c r="J98" s="41"/>
    </row>
    <row r="99" spans="1:10" s="156" customFormat="1" x14ac:dyDescent="0.2">
      <c r="A99" s="56"/>
      <c r="B99" s="45"/>
      <c r="C99" s="46"/>
      <c r="D99" s="47"/>
      <c r="E99" s="48"/>
      <c r="F99" s="46"/>
      <c r="G99" s="59"/>
      <c r="H99" s="49"/>
      <c r="I99" s="40" t="str">
        <f t="shared" ca="1" si="1"/>
        <v xml:space="preserve"> - </v>
      </c>
      <c r="J99" s="41"/>
    </row>
    <row r="100" spans="1:10" s="156" customFormat="1" x14ac:dyDescent="0.2">
      <c r="A100" s="56"/>
      <c r="B100" s="45"/>
      <c r="C100" s="46"/>
      <c r="D100" s="47"/>
      <c r="E100" s="48"/>
      <c r="F100" s="46"/>
      <c r="G100" s="59"/>
      <c r="H100" s="49"/>
      <c r="I100" s="40" t="str">
        <f t="shared" ca="1" si="1"/>
        <v xml:space="preserve"> - </v>
      </c>
      <c r="J100" s="41"/>
    </row>
    <row r="101" spans="1:10" s="156" customFormat="1" x14ac:dyDescent="0.2">
      <c r="A101" s="56"/>
      <c r="B101" s="45"/>
      <c r="C101" s="46"/>
      <c r="D101" s="47"/>
      <c r="E101" s="48"/>
      <c r="F101" s="46"/>
      <c r="G101" s="59"/>
      <c r="H101" s="49"/>
      <c r="I101" s="40" t="str">
        <f t="shared" ca="1" si="1"/>
        <v xml:space="preserve"> - </v>
      </c>
      <c r="J101" s="41"/>
    </row>
    <row r="102" spans="1:10" s="156" customFormat="1" x14ac:dyDescent="0.2">
      <c r="A102" s="56"/>
      <c r="B102" s="45"/>
      <c r="C102" s="46"/>
      <c r="D102" s="47"/>
      <c r="E102" s="48"/>
      <c r="F102" s="46"/>
      <c r="G102" s="59"/>
      <c r="H102" s="49"/>
      <c r="I102" s="40" t="str">
        <f t="shared" ca="1" si="1"/>
        <v xml:space="preserve"> - </v>
      </c>
      <c r="J102" s="41"/>
    </row>
    <row r="103" spans="1:10" s="156" customFormat="1" x14ac:dyDescent="0.2">
      <c r="A103" s="56"/>
      <c r="B103" s="61"/>
      <c r="C103" s="62"/>
      <c r="D103" s="63"/>
      <c r="E103" s="64"/>
      <c r="F103" s="62"/>
      <c r="G103" s="65"/>
      <c r="H103" s="66"/>
      <c r="I103" s="40" t="str">
        <f t="shared" ca="1" si="1"/>
        <v xml:space="preserve"> - </v>
      </c>
      <c r="J103" s="67"/>
    </row>
    <row r="104" spans="1:10" s="156" customFormat="1" x14ac:dyDescent="0.2">
      <c r="A104" s="56"/>
      <c r="B104" s="45"/>
      <c r="C104" s="46"/>
      <c r="D104" s="47"/>
      <c r="E104" s="48"/>
      <c r="F104" s="46"/>
      <c r="G104" s="59"/>
      <c r="H104" s="49"/>
      <c r="I104" s="40" t="str">
        <f t="shared" ca="1" si="1"/>
        <v xml:space="preserve"> - </v>
      </c>
      <c r="J104" s="41"/>
    </row>
    <row r="105" spans="1:10" s="156" customFormat="1" x14ac:dyDescent="0.2">
      <c r="A105" s="56"/>
      <c r="B105" s="45"/>
      <c r="C105" s="46"/>
      <c r="D105" s="47"/>
      <c r="E105" s="48"/>
      <c r="F105" s="46"/>
      <c r="G105" s="59"/>
      <c r="H105" s="49"/>
      <c r="I105" s="40" t="str">
        <f t="shared" ca="1" si="1"/>
        <v xml:space="preserve"> - </v>
      </c>
      <c r="J105" s="41"/>
    </row>
    <row r="106" spans="1:10" s="156" customFormat="1" x14ac:dyDescent="0.2">
      <c r="A106" s="56"/>
      <c r="B106" s="45"/>
      <c r="C106" s="46"/>
      <c r="D106" s="47"/>
      <c r="E106" s="48"/>
      <c r="F106" s="46"/>
      <c r="G106" s="59"/>
      <c r="H106" s="49"/>
      <c r="I106" s="40" t="str">
        <f t="shared" ca="1" si="1"/>
        <v xml:space="preserve"> - </v>
      </c>
      <c r="J106" s="41"/>
    </row>
    <row r="107" spans="1:10" s="156" customFormat="1" x14ac:dyDescent="0.2">
      <c r="A107" s="56"/>
      <c r="B107" s="45"/>
      <c r="C107" s="46"/>
      <c r="D107" s="47"/>
      <c r="E107" s="68"/>
      <c r="F107" s="46"/>
      <c r="G107" s="59"/>
      <c r="H107" s="49"/>
      <c r="I107" s="40" t="str">
        <f t="shared" ca="1" si="1"/>
        <v xml:space="preserve"> - </v>
      </c>
      <c r="J107" s="41"/>
    </row>
    <row r="108" spans="1:10" s="156" customFormat="1" x14ac:dyDescent="0.2">
      <c r="A108" s="56"/>
      <c r="B108" s="45"/>
      <c r="C108" s="46"/>
      <c r="D108" s="47"/>
      <c r="E108" s="68"/>
      <c r="F108" s="46"/>
      <c r="G108" s="59"/>
      <c r="H108" s="49"/>
      <c r="I108" s="40" t="str">
        <f t="shared" ca="1" si="1"/>
        <v xml:space="preserve"> - </v>
      </c>
      <c r="J108" s="41"/>
    </row>
    <row r="109" spans="1:10" s="156" customFormat="1" x14ac:dyDescent="0.2">
      <c r="A109" s="56"/>
      <c r="B109" s="45"/>
      <c r="C109" s="46"/>
      <c r="D109" s="47"/>
      <c r="E109" s="68"/>
      <c r="F109" s="46"/>
      <c r="G109" s="59"/>
      <c r="H109" s="49"/>
      <c r="I109" s="40" t="str">
        <f t="shared" ca="1" si="1"/>
        <v xml:space="preserve"> - </v>
      </c>
      <c r="J109" s="41"/>
    </row>
    <row r="110" spans="1:10" s="156" customFormat="1" x14ac:dyDescent="0.2">
      <c r="A110" s="56"/>
      <c r="B110" s="45"/>
      <c r="C110" s="46"/>
      <c r="D110" s="47"/>
      <c r="E110" s="68"/>
      <c r="F110" s="46"/>
      <c r="G110" s="59"/>
      <c r="H110" s="49"/>
      <c r="I110" s="40" t="str">
        <f t="shared" ca="1" si="1"/>
        <v xml:space="preserve"> - </v>
      </c>
      <c r="J110" s="41"/>
    </row>
    <row r="111" spans="1:10" s="156" customFormat="1" x14ac:dyDescent="0.2">
      <c r="A111" s="56"/>
      <c r="B111" s="45"/>
      <c r="C111" s="46"/>
      <c r="D111" s="47"/>
      <c r="E111" s="48"/>
      <c r="F111" s="46"/>
      <c r="G111" s="59"/>
      <c r="H111" s="49"/>
      <c r="I111" s="40" t="str">
        <f t="shared" ca="1" si="1"/>
        <v xml:space="preserve"> - </v>
      </c>
      <c r="J111" s="41"/>
    </row>
    <row r="112" spans="1:10" s="156" customFormat="1" x14ac:dyDescent="0.2">
      <c r="A112" s="56"/>
      <c r="B112" s="45"/>
      <c r="C112" s="46"/>
      <c r="D112" s="47"/>
      <c r="E112" s="48"/>
      <c r="F112" s="46"/>
      <c r="G112" s="59"/>
      <c r="H112" s="49"/>
      <c r="I112" s="40" t="str">
        <f t="shared" ca="1" si="1"/>
        <v xml:space="preserve"> - </v>
      </c>
      <c r="J112" s="41"/>
    </row>
    <row r="113" spans="1:10" s="156" customFormat="1" ht="12.75" customHeight="1" x14ac:dyDescent="0.2">
      <c r="A113" s="56"/>
      <c r="B113" s="45"/>
      <c r="C113" s="46"/>
      <c r="D113" s="47"/>
      <c r="E113" s="48"/>
      <c r="F113" s="46"/>
      <c r="G113" s="59"/>
      <c r="H113" s="49"/>
      <c r="I113" s="40" t="str">
        <f t="shared" ca="1" si="1"/>
        <v xml:space="preserve"> - </v>
      </c>
      <c r="J113" s="41"/>
    </row>
    <row r="114" spans="1:10" s="156" customFormat="1" x14ac:dyDescent="0.2">
      <c r="A114" s="56"/>
      <c r="B114" s="94"/>
      <c r="C114" s="46"/>
      <c r="D114" s="47"/>
      <c r="E114" s="97"/>
      <c r="F114" s="95"/>
      <c r="G114" s="98"/>
      <c r="H114" s="101"/>
      <c r="I114" s="40" t="str">
        <f t="shared" ca="1" si="1"/>
        <v xml:space="preserve"> - </v>
      </c>
      <c r="J114" s="99"/>
    </row>
    <row r="115" spans="1:10" s="156" customFormat="1" ht="15" customHeight="1" x14ac:dyDescent="0.2">
      <c r="A115" s="56"/>
      <c r="B115" s="45"/>
      <c r="C115" s="46"/>
      <c r="D115" s="47"/>
      <c r="E115" s="48"/>
      <c r="F115" s="46"/>
      <c r="G115" s="59"/>
      <c r="H115" s="49"/>
      <c r="I115" s="40" t="str">
        <f t="shared" ca="1" si="1"/>
        <v xml:space="preserve"> - </v>
      </c>
      <c r="J115" s="41"/>
    </row>
    <row r="116" spans="1:10" s="156" customFormat="1" x14ac:dyDescent="0.2">
      <c r="A116" s="56"/>
      <c r="B116" s="45"/>
      <c r="C116" s="46"/>
      <c r="D116" s="47"/>
      <c r="E116" s="48"/>
      <c r="F116" s="46"/>
      <c r="G116" s="59"/>
      <c r="H116" s="49"/>
      <c r="I116" s="40" t="str">
        <f t="shared" ca="1" si="1"/>
        <v xml:space="preserve"> - </v>
      </c>
      <c r="J116" s="41"/>
    </row>
    <row r="117" spans="1:10" s="156" customFormat="1" x14ac:dyDescent="0.2">
      <c r="A117" s="56"/>
      <c r="B117" s="45"/>
      <c r="C117" s="46"/>
      <c r="D117" s="47"/>
      <c r="E117" s="48"/>
      <c r="F117" s="46"/>
      <c r="G117" s="59"/>
      <c r="H117" s="49"/>
      <c r="I117" s="40" t="str">
        <f t="shared" ca="1" si="1"/>
        <v xml:space="preserve"> - </v>
      </c>
      <c r="J117" s="41"/>
    </row>
    <row r="118" spans="1:10" s="156" customFormat="1" x14ac:dyDescent="0.2">
      <c r="A118" s="56"/>
      <c r="B118" s="94"/>
      <c r="C118" s="102"/>
      <c r="D118" s="96"/>
      <c r="E118" s="97"/>
      <c r="F118" s="95"/>
      <c r="G118" s="98"/>
      <c r="H118" s="101"/>
      <c r="I118" s="40" t="str">
        <f t="shared" ca="1" si="1"/>
        <v xml:space="preserve"> - </v>
      </c>
      <c r="J118" s="99"/>
    </row>
    <row r="119" spans="1:10" s="156" customFormat="1" x14ac:dyDescent="0.2">
      <c r="A119" s="56"/>
      <c r="B119" s="104"/>
      <c r="C119" s="111"/>
      <c r="D119" s="47"/>
      <c r="E119" s="107"/>
      <c r="F119" s="105"/>
      <c r="G119" s="108"/>
      <c r="H119" s="109"/>
      <c r="I119" s="40" t="str">
        <f t="shared" ca="1" si="1"/>
        <v xml:space="preserve"> - </v>
      </c>
      <c r="J119" s="110"/>
    </row>
    <row r="120" spans="1:10" s="156" customFormat="1" x14ac:dyDescent="0.2">
      <c r="A120" s="56"/>
      <c r="B120" s="104"/>
      <c r="C120" s="111"/>
      <c r="D120" s="47"/>
      <c r="E120" s="107"/>
      <c r="F120" s="105"/>
      <c r="G120" s="108"/>
      <c r="H120" s="109"/>
      <c r="I120" s="40" t="str">
        <f t="shared" ca="1" si="1"/>
        <v xml:space="preserve"> - </v>
      </c>
      <c r="J120" s="110"/>
    </row>
    <row r="121" spans="1:10" s="156" customFormat="1" x14ac:dyDescent="0.2">
      <c r="A121" s="56"/>
      <c r="B121" s="104"/>
      <c r="C121" s="111"/>
      <c r="D121" s="47"/>
      <c r="E121" s="107"/>
      <c r="F121" s="105"/>
      <c r="G121" s="108"/>
      <c r="H121" s="109"/>
      <c r="I121" s="40" t="str">
        <f t="shared" ca="1" si="1"/>
        <v xml:space="preserve"> - </v>
      </c>
      <c r="J121" s="110"/>
    </row>
    <row r="122" spans="1:10" s="156" customFormat="1" x14ac:dyDescent="0.2">
      <c r="A122" s="56"/>
      <c r="B122" s="45"/>
      <c r="C122" s="46"/>
      <c r="D122" s="47"/>
      <c r="E122" s="48"/>
      <c r="F122" s="46"/>
      <c r="G122" s="59"/>
      <c r="H122" s="49"/>
      <c r="I122" s="40" t="str">
        <f t="shared" ca="1" si="1"/>
        <v xml:space="preserve"> - </v>
      </c>
      <c r="J122" s="41"/>
    </row>
    <row r="123" spans="1:10" s="156" customFormat="1" x14ac:dyDescent="0.2">
      <c r="A123" s="56"/>
      <c r="B123" s="45"/>
      <c r="C123" s="46"/>
      <c r="D123" s="47"/>
      <c r="E123" s="48"/>
      <c r="F123" s="46"/>
      <c r="G123" s="59"/>
      <c r="H123" s="49"/>
      <c r="I123" s="40" t="str">
        <f t="shared" ca="1" si="1"/>
        <v xml:space="preserve"> - </v>
      </c>
      <c r="J123" s="41"/>
    </row>
    <row r="124" spans="1:10" s="156" customFormat="1" x14ac:dyDescent="0.2">
      <c r="A124" s="56"/>
      <c r="B124" s="45"/>
      <c r="C124" s="46"/>
      <c r="D124" s="47"/>
      <c r="E124" s="48"/>
      <c r="F124" s="46"/>
      <c r="G124" s="59"/>
      <c r="H124" s="49"/>
      <c r="I124" s="40" t="str">
        <f t="shared" ca="1" si="1"/>
        <v xml:space="preserve"> - </v>
      </c>
      <c r="J124" s="41"/>
    </row>
    <row r="125" spans="1:10" s="156" customFormat="1" x14ac:dyDescent="0.2">
      <c r="A125" s="56"/>
      <c r="B125" s="45"/>
      <c r="C125" s="46"/>
      <c r="D125" s="47"/>
      <c r="E125" s="48"/>
      <c r="F125" s="46"/>
      <c r="G125" s="59"/>
      <c r="H125" s="49"/>
      <c r="I125" s="40" t="str">
        <f t="shared" ca="1" si="1"/>
        <v xml:space="preserve"> - </v>
      </c>
      <c r="J125" s="41"/>
    </row>
    <row r="126" spans="1:10" s="156" customFormat="1" x14ac:dyDescent="0.2">
      <c r="A126" s="56"/>
      <c r="B126" s="45"/>
      <c r="C126" s="46"/>
      <c r="D126" s="47"/>
      <c r="E126" s="48"/>
      <c r="F126" s="46"/>
      <c r="G126" s="59"/>
      <c r="H126" s="49"/>
      <c r="I126" s="40" t="str">
        <f t="shared" ca="1" si="1"/>
        <v xml:space="preserve"> - </v>
      </c>
      <c r="J126" s="41"/>
    </row>
    <row r="127" spans="1:10" s="156" customFormat="1" x14ac:dyDescent="0.2">
      <c r="A127" s="56"/>
      <c r="B127" s="45"/>
      <c r="C127" s="46"/>
      <c r="D127" s="47"/>
      <c r="E127" s="48"/>
      <c r="F127" s="46"/>
      <c r="G127" s="59"/>
      <c r="H127" s="49"/>
      <c r="I127" s="40" t="str">
        <f t="shared" ca="1" si="1"/>
        <v xml:space="preserve"> - </v>
      </c>
      <c r="J127" s="41"/>
    </row>
    <row r="128" spans="1:10" s="156" customFormat="1" x14ac:dyDescent="0.2">
      <c r="A128" s="56"/>
      <c r="B128" s="45"/>
      <c r="C128" s="46"/>
      <c r="D128" s="47"/>
      <c r="E128" s="48"/>
      <c r="F128" s="46"/>
      <c r="G128" s="59"/>
      <c r="H128" s="49"/>
      <c r="I128" s="40" t="str">
        <f t="shared" ca="1" si="1"/>
        <v xml:space="preserve"> - </v>
      </c>
      <c r="J128" s="41"/>
    </row>
    <row r="129" spans="1:10" s="156" customFormat="1" x14ac:dyDescent="0.2">
      <c r="A129" s="56"/>
      <c r="B129" s="45"/>
      <c r="C129" s="46"/>
      <c r="D129" s="47"/>
      <c r="E129" s="48"/>
      <c r="F129" s="46"/>
      <c r="G129" s="59"/>
      <c r="H129" s="49"/>
      <c r="I129" s="40" t="str">
        <f t="shared" ca="1" si="1"/>
        <v xml:space="preserve"> - </v>
      </c>
      <c r="J129" s="41"/>
    </row>
    <row r="130" spans="1:10" s="156" customFormat="1" x14ac:dyDescent="0.2">
      <c r="A130" s="56"/>
      <c r="B130" s="45"/>
      <c r="C130" s="46"/>
      <c r="D130" s="47"/>
      <c r="E130" s="48"/>
      <c r="F130" s="46"/>
      <c r="G130" s="59"/>
      <c r="H130" s="49"/>
      <c r="I130" s="40" t="str">
        <f t="shared" ca="1" si="1"/>
        <v xml:space="preserve"> - </v>
      </c>
      <c r="J130" s="41"/>
    </row>
    <row r="131" spans="1:10" s="156" customFormat="1" x14ac:dyDescent="0.2">
      <c r="A131" s="56"/>
      <c r="B131" s="45"/>
      <c r="C131" s="46"/>
      <c r="D131" s="47"/>
      <c r="E131" s="48"/>
      <c r="F131" s="46"/>
      <c r="G131" s="59"/>
      <c r="H131" s="49"/>
      <c r="I131" s="40" t="str">
        <f t="shared" ca="1" si="1"/>
        <v xml:space="preserve"> - </v>
      </c>
      <c r="J131" s="41"/>
    </row>
    <row r="132" spans="1:10" s="156" customFormat="1" x14ac:dyDescent="0.2">
      <c r="A132" s="56"/>
      <c r="B132" s="45"/>
      <c r="C132" s="46"/>
      <c r="D132" s="47"/>
      <c r="E132" s="48"/>
      <c r="F132" s="46"/>
      <c r="G132" s="59"/>
      <c r="H132" s="49"/>
      <c r="I132" s="40" t="str">
        <f t="shared" ca="1" si="1"/>
        <v xml:space="preserve"> - </v>
      </c>
      <c r="J132" s="41"/>
    </row>
    <row r="133" spans="1:10" s="156" customFormat="1" x14ac:dyDescent="0.2">
      <c r="A133" s="56"/>
      <c r="B133" s="45"/>
      <c r="C133" s="46"/>
      <c r="D133" s="47"/>
      <c r="E133" s="48"/>
      <c r="F133" s="46"/>
      <c r="G133" s="59"/>
      <c r="H133" s="49"/>
      <c r="I133" s="40" t="str">
        <f t="shared" ca="1" si="1"/>
        <v xml:space="preserve"> - </v>
      </c>
      <c r="J133" s="41"/>
    </row>
    <row r="134" spans="1:10" s="156" customFormat="1" x14ac:dyDescent="0.2">
      <c r="A134" s="56"/>
      <c r="B134" s="45"/>
      <c r="C134" s="46"/>
      <c r="D134" s="47"/>
      <c r="E134" s="48"/>
      <c r="F134" s="46"/>
      <c r="G134" s="59"/>
      <c r="H134" s="49"/>
      <c r="I134" s="40" t="str">
        <f t="shared" ca="1" si="1"/>
        <v xml:space="preserve"> - </v>
      </c>
      <c r="J134" s="41"/>
    </row>
    <row r="135" spans="1:10" s="156" customFormat="1" x14ac:dyDescent="0.2">
      <c r="A135" s="56"/>
      <c r="B135" s="45"/>
      <c r="C135" s="46"/>
      <c r="D135" s="47"/>
      <c r="E135" s="48"/>
      <c r="F135" s="46"/>
      <c r="G135" s="59"/>
      <c r="H135" s="49"/>
      <c r="I135" s="40" t="str">
        <f t="shared" ca="1" si="1"/>
        <v xml:space="preserve"> - </v>
      </c>
      <c r="J135" s="41"/>
    </row>
    <row r="136" spans="1:10" s="156" customFormat="1" x14ac:dyDescent="0.2">
      <c r="A136" s="56"/>
      <c r="B136" s="45"/>
      <c r="C136" s="46"/>
      <c r="D136" s="47"/>
      <c r="E136" s="48"/>
      <c r="F136" s="46"/>
      <c r="G136" s="59"/>
      <c r="H136" s="49"/>
      <c r="I136" s="40" t="str">
        <f t="shared" ca="1" si="1"/>
        <v xml:space="preserve"> - </v>
      </c>
      <c r="J136" s="41"/>
    </row>
    <row r="137" spans="1:10" s="156" customFormat="1" x14ac:dyDescent="0.2">
      <c r="A137" s="56"/>
      <c r="B137" s="45"/>
      <c r="C137" s="46"/>
      <c r="D137" s="47"/>
      <c r="E137" s="48"/>
      <c r="F137" s="46"/>
      <c r="G137" s="59"/>
      <c r="H137" s="49"/>
      <c r="I137" s="40" t="str">
        <f t="shared" ca="1" si="1"/>
        <v xml:space="preserve"> - </v>
      </c>
      <c r="J137" s="41"/>
    </row>
    <row r="138" spans="1:10" s="156" customFormat="1" x14ac:dyDescent="0.2">
      <c r="A138" s="56"/>
      <c r="B138" s="45"/>
      <c r="C138" s="46"/>
      <c r="D138" s="47"/>
      <c r="E138" s="48"/>
      <c r="F138" s="46"/>
      <c r="G138" s="59"/>
      <c r="H138" s="49"/>
      <c r="I138" s="40" t="str">
        <f t="shared" ca="1" si="1"/>
        <v xml:space="preserve"> - </v>
      </c>
      <c r="J138" s="41"/>
    </row>
    <row r="139" spans="1:10" s="156" customFormat="1" x14ac:dyDescent="0.2">
      <c r="A139" s="56"/>
      <c r="B139" s="45"/>
      <c r="C139" s="46"/>
      <c r="D139" s="47"/>
      <c r="E139" s="48"/>
      <c r="F139" s="46"/>
      <c r="G139" s="59"/>
      <c r="H139" s="49"/>
      <c r="I139" s="40" t="str">
        <f t="shared" ca="1" si="1"/>
        <v xml:space="preserve"> - </v>
      </c>
      <c r="J139" s="41"/>
    </row>
    <row r="140" spans="1:10" s="156" customFormat="1" x14ac:dyDescent="0.2">
      <c r="A140" s="56"/>
      <c r="B140" s="45"/>
      <c r="C140" s="46"/>
      <c r="D140" s="47"/>
      <c r="E140" s="48"/>
      <c r="F140" s="46"/>
      <c r="G140" s="59"/>
      <c r="H140" s="49"/>
      <c r="I140" s="40" t="str">
        <f t="shared" ca="1" si="1"/>
        <v xml:space="preserve"> - </v>
      </c>
      <c r="J140" s="41"/>
    </row>
    <row r="141" spans="1:10" s="156" customFormat="1" x14ac:dyDescent="0.2">
      <c r="A141" s="56"/>
      <c r="B141" s="45"/>
      <c r="C141" s="46"/>
      <c r="D141" s="47"/>
      <c r="E141" s="48"/>
      <c r="F141" s="46"/>
      <c r="G141" s="59"/>
      <c r="H141" s="49"/>
      <c r="I141" s="40" t="str">
        <f t="shared" ca="1" si="1"/>
        <v xml:space="preserve"> - </v>
      </c>
      <c r="J141" s="41"/>
    </row>
    <row r="142" spans="1:10" s="156" customFormat="1" x14ac:dyDescent="0.2">
      <c r="A142" s="56"/>
      <c r="B142" s="45"/>
      <c r="C142" s="46"/>
      <c r="D142" s="47"/>
      <c r="E142" s="48"/>
      <c r="F142" s="46"/>
      <c r="G142" s="59"/>
      <c r="H142" s="49"/>
      <c r="I142" s="40" t="str">
        <f t="shared" ca="1" si="1"/>
        <v xml:space="preserve"> - </v>
      </c>
      <c r="J142" s="41"/>
    </row>
    <row r="143" spans="1:10" s="156" customFormat="1" x14ac:dyDescent="0.2">
      <c r="A143" s="56"/>
      <c r="B143" s="45"/>
      <c r="C143" s="46"/>
      <c r="D143" s="47"/>
      <c r="E143" s="48"/>
      <c r="F143" s="46"/>
      <c r="G143" s="59"/>
      <c r="H143" s="49"/>
      <c r="I143" s="40" t="str">
        <f t="shared" ca="1" si="1"/>
        <v xml:space="preserve"> - </v>
      </c>
      <c r="J143" s="41"/>
    </row>
    <row r="144" spans="1:10" s="156" customFormat="1" x14ac:dyDescent="0.2">
      <c r="A144" s="56"/>
      <c r="B144" s="45"/>
      <c r="C144" s="46"/>
      <c r="D144" s="47"/>
      <c r="E144" s="48"/>
      <c r="F144" s="46"/>
      <c r="G144" s="59"/>
      <c r="H144" s="49"/>
      <c r="I144" s="40" t="str">
        <f t="shared" ca="1" si="1"/>
        <v xml:space="preserve"> - </v>
      </c>
      <c r="J144" s="41"/>
    </row>
    <row r="145" spans="1:10" s="156" customFormat="1" x14ac:dyDescent="0.2">
      <c r="A145" s="56"/>
      <c r="B145" s="45"/>
      <c r="C145" s="46"/>
      <c r="D145" s="47"/>
      <c r="E145" s="48"/>
      <c r="F145" s="46"/>
      <c r="G145" s="59"/>
      <c r="H145" s="49"/>
      <c r="I145" s="40" t="str">
        <f t="shared" ca="1" si="1"/>
        <v xml:space="preserve"> - </v>
      </c>
      <c r="J145" s="41"/>
    </row>
    <row r="146" spans="1:10" s="156" customFormat="1" x14ac:dyDescent="0.2">
      <c r="A146" s="56"/>
      <c r="B146" s="45"/>
      <c r="C146" s="46"/>
      <c r="D146" s="47"/>
      <c r="E146" s="48"/>
      <c r="F146" s="46"/>
      <c r="G146" s="59"/>
      <c r="H146" s="49"/>
      <c r="I146" s="40" t="str">
        <f t="shared" ca="1" si="1"/>
        <v xml:space="preserve"> - </v>
      </c>
      <c r="J146" s="41"/>
    </row>
    <row r="147" spans="1:10" s="156" customFormat="1" x14ac:dyDescent="0.2">
      <c r="A147" s="56"/>
      <c r="B147" s="45"/>
      <c r="C147" s="46"/>
      <c r="D147" s="47"/>
      <c r="E147" s="48"/>
      <c r="F147" s="46"/>
      <c r="G147" s="59"/>
      <c r="H147" s="49"/>
      <c r="I147" s="40" t="str">
        <f t="shared" ca="1" si="1"/>
        <v xml:space="preserve"> - </v>
      </c>
      <c r="J147" s="41"/>
    </row>
    <row r="148" spans="1:10" s="156" customFormat="1" x14ac:dyDescent="0.2">
      <c r="A148" s="56"/>
      <c r="B148" s="45"/>
      <c r="C148" s="46"/>
      <c r="D148" s="47"/>
      <c r="E148" s="48"/>
      <c r="F148" s="46"/>
      <c r="G148" s="59"/>
      <c r="H148" s="49"/>
      <c r="I148" s="40" t="str">
        <f t="shared" ca="1" si="1"/>
        <v xml:space="preserve"> - </v>
      </c>
      <c r="J148" s="41"/>
    </row>
    <row r="149" spans="1:10" s="156" customFormat="1" x14ac:dyDescent="0.2">
      <c r="A149" s="56"/>
      <c r="B149" s="45"/>
      <c r="C149" s="46"/>
      <c r="D149" s="47"/>
      <c r="E149" s="48"/>
      <c r="F149" s="46"/>
      <c r="G149" s="59"/>
      <c r="H149" s="49"/>
      <c r="I149" s="40" t="str">
        <f t="shared" ca="1" si="1"/>
        <v xml:space="preserve"> - </v>
      </c>
      <c r="J149" s="41"/>
    </row>
    <row r="150" spans="1:10" s="156" customFormat="1" x14ac:dyDescent="0.2">
      <c r="A150" s="56"/>
      <c r="B150" s="45"/>
      <c r="C150" s="46"/>
      <c r="D150" s="47"/>
      <c r="E150" s="48"/>
      <c r="F150" s="46"/>
      <c r="G150" s="59"/>
      <c r="H150" s="49"/>
      <c r="I150" s="40" t="str">
        <f t="shared" ref="I150:I213" ca="1" si="2">IF(AND(ISBLANK(G150),ISBLANK(H150))," - ",OFFSET(I150,-1,0,1,1)+H150-G150)</f>
        <v xml:space="preserve"> - </v>
      </c>
      <c r="J150" s="41"/>
    </row>
    <row r="151" spans="1:10" s="156" customFormat="1" ht="13.5" customHeight="1" x14ac:dyDescent="0.2">
      <c r="A151" s="56"/>
      <c r="B151" s="45"/>
      <c r="C151" s="46"/>
      <c r="D151" s="47"/>
      <c r="E151" s="48"/>
      <c r="F151" s="46"/>
      <c r="G151" s="59"/>
      <c r="H151" s="49"/>
      <c r="I151" s="40" t="str">
        <f t="shared" ca="1" si="2"/>
        <v xml:space="preserve"> - </v>
      </c>
      <c r="J151" s="41"/>
    </row>
    <row r="152" spans="1:10" s="156" customFormat="1" x14ac:dyDescent="0.2">
      <c r="A152" s="56"/>
      <c r="B152" s="45"/>
      <c r="C152" s="46"/>
      <c r="D152" s="47"/>
      <c r="E152" s="48"/>
      <c r="F152" s="46"/>
      <c r="G152" s="59"/>
      <c r="H152" s="49"/>
      <c r="I152" s="40" t="str">
        <f t="shared" ca="1" si="2"/>
        <v xml:space="preserve"> - </v>
      </c>
      <c r="J152" s="41"/>
    </row>
    <row r="153" spans="1:10" s="156" customFormat="1" x14ac:dyDescent="0.2">
      <c r="A153" s="56"/>
      <c r="B153" s="45"/>
      <c r="C153" s="46"/>
      <c r="D153" s="47"/>
      <c r="E153" s="48"/>
      <c r="F153" s="46"/>
      <c r="G153" s="59"/>
      <c r="H153" s="49"/>
      <c r="I153" s="40" t="str">
        <f t="shared" ca="1" si="2"/>
        <v xml:space="preserve"> - </v>
      </c>
      <c r="J153" s="41"/>
    </row>
    <row r="154" spans="1:10" s="156" customFormat="1" x14ac:dyDescent="0.2">
      <c r="A154" s="56"/>
      <c r="B154" s="45"/>
      <c r="C154" s="46"/>
      <c r="D154" s="47"/>
      <c r="E154" s="48"/>
      <c r="F154" s="46"/>
      <c r="G154" s="59"/>
      <c r="H154" s="49"/>
      <c r="I154" s="40" t="str">
        <f t="shared" ca="1" si="2"/>
        <v xml:space="preserve"> - </v>
      </c>
      <c r="J154" s="41"/>
    </row>
    <row r="155" spans="1:10" s="156" customFormat="1" x14ac:dyDescent="0.2">
      <c r="A155" s="56"/>
      <c r="B155" s="45"/>
      <c r="C155" s="46"/>
      <c r="D155" s="47"/>
      <c r="E155" s="48"/>
      <c r="F155" s="46"/>
      <c r="G155" s="59"/>
      <c r="H155" s="49"/>
      <c r="I155" s="40" t="str">
        <f t="shared" ca="1" si="2"/>
        <v xml:space="preserve"> - </v>
      </c>
      <c r="J155" s="41"/>
    </row>
    <row r="156" spans="1:10" s="156" customFormat="1" x14ac:dyDescent="0.2">
      <c r="A156" s="56"/>
      <c r="B156" s="45"/>
      <c r="C156" s="46"/>
      <c r="D156" s="47"/>
      <c r="E156" s="48"/>
      <c r="F156" s="46"/>
      <c r="G156" s="59"/>
      <c r="H156" s="49"/>
      <c r="I156" s="40" t="str">
        <f t="shared" ca="1" si="2"/>
        <v xml:space="preserve"> - </v>
      </c>
      <c r="J156" s="41"/>
    </row>
    <row r="157" spans="1:10" s="156" customFormat="1" x14ac:dyDescent="0.2">
      <c r="A157" s="56"/>
      <c r="B157" s="45"/>
      <c r="C157" s="46"/>
      <c r="D157" s="47"/>
      <c r="E157" s="48"/>
      <c r="F157" s="46"/>
      <c r="G157" s="59"/>
      <c r="H157" s="49"/>
      <c r="I157" s="40" t="str">
        <f t="shared" ca="1" si="2"/>
        <v xml:space="preserve"> - </v>
      </c>
      <c r="J157" s="41"/>
    </row>
    <row r="158" spans="1:10" s="156" customFormat="1" x14ac:dyDescent="0.2">
      <c r="A158" s="56"/>
      <c r="B158" s="45"/>
      <c r="C158" s="46"/>
      <c r="D158" s="47"/>
      <c r="E158" s="48"/>
      <c r="F158" s="46"/>
      <c r="G158" s="59"/>
      <c r="H158" s="49"/>
      <c r="I158" s="40" t="str">
        <f t="shared" ca="1" si="2"/>
        <v xml:space="preserve"> - </v>
      </c>
      <c r="J158" s="41"/>
    </row>
    <row r="159" spans="1:10" s="156" customFormat="1" x14ac:dyDescent="0.2">
      <c r="A159" s="56"/>
      <c r="B159" s="45"/>
      <c r="C159" s="46"/>
      <c r="D159" s="47"/>
      <c r="E159" s="48"/>
      <c r="F159" s="46"/>
      <c r="G159" s="59"/>
      <c r="H159" s="49"/>
      <c r="I159" s="40" t="str">
        <f t="shared" ca="1" si="2"/>
        <v xml:space="preserve"> - </v>
      </c>
      <c r="J159" s="41"/>
    </row>
    <row r="160" spans="1:10" s="156" customFormat="1" x14ac:dyDescent="0.2">
      <c r="A160" s="56"/>
      <c r="B160" s="45"/>
      <c r="C160" s="46"/>
      <c r="D160" s="47"/>
      <c r="E160" s="48"/>
      <c r="F160" s="46"/>
      <c r="G160" s="59"/>
      <c r="H160" s="49"/>
      <c r="I160" s="40" t="str">
        <f t="shared" ca="1" si="2"/>
        <v xml:space="preserve"> - </v>
      </c>
      <c r="J160" s="41"/>
    </row>
    <row r="161" spans="1:10" s="156" customFormat="1" x14ac:dyDescent="0.2">
      <c r="A161" s="56"/>
      <c r="B161" s="45"/>
      <c r="C161" s="46"/>
      <c r="D161" s="47"/>
      <c r="E161" s="48"/>
      <c r="F161" s="46"/>
      <c r="G161" s="59"/>
      <c r="H161" s="49"/>
      <c r="I161" s="40" t="str">
        <f t="shared" ca="1" si="2"/>
        <v xml:space="preserve"> - </v>
      </c>
      <c r="J161" s="41"/>
    </row>
    <row r="162" spans="1:10" s="156" customFormat="1" x14ac:dyDescent="0.2">
      <c r="A162" s="56"/>
      <c r="B162" s="45"/>
      <c r="C162" s="46"/>
      <c r="D162" s="47"/>
      <c r="E162" s="48"/>
      <c r="F162" s="46"/>
      <c r="G162" s="59"/>
      <c r="H162" s="49"/>
      <c r="I162" s="40" t="str">
        <f t="shared" ca="1" si="2"/>
        <v xml:space="preserve"> - </v>
      </c>
      <c r="J162" s="41"/>
    </row>
    <row r="163" spans="1:10" s="156" customFormat="1" x14ac:dyDescent="0.2">
      <c r="A163" s="56"/>
      <c r="B163" s="45"/>
      <c r="C163" s="46"/>
      <c r="D163" s="47"/>
      <c r="E163" s="48"/>
      <c r="F163" s="46"/>
      <c r="G163" s="59"/>
      <c r="H163" s="49"/>
      <c r="I163" s="40" t="str">
        <f t="shared" ca="1" si="2"/>
        <v xml:space="preserve"> - </v>
      </c>
      <c r="J163" s="41"/>
    </row>
    <row r="164" spans="1:10" s="156" customFormat="1" x14ac:dyDescent="0.2">
      <c r="A164" s="56"/>
      <c r="B164" s="45"/>
      <c r="C164" s="46"/>
      <c r="D164" s="47"/>
      <c r="E164" s="48"/>
      <c r="F164" s="46"/>
      <c r="G164" s="59"/>
      <c r="H164" s="49"/>
      <c r="I164" s="40" t="str">
        <f t="shared" ca="1" si="2"/>
        <v xml:space="preserve"> - </v>
      </c>
      <c r="J164" s="41"/>
    </row>
    <row r="165" spans="1:10" s="156" customFormat="1" x14ac:dyDescent="0.2">
      <c r="A165" s="56"/>
      <c r="B165" s="45"/>
      <c r="C165" s="46"/>
      <c r="D165" s="47"/>
      <c r="E165" s="48"/>
      <c r="F165" s="46"/>
      <c r="G165" s="59"/>
      <c r="H165" s="49"/>
      <c r="I165" s="40" t="str">
        <f t="shared" ca="1" si="2"/>
        <v xml:space="preserve"> - </v>
      </c>
      <c r="J165" s="41"/>
    </row>
    <row r="166" spans="1:10" s="156" customFormat="1" x14ac:dyDescent="0.2">
      <c r="A166" s="56"/>
      <c r="B166" s="45"/>
      <c r="C166" s="46"/>
      <c r="D166" s="47"/>
      <c r="E166" s="48"/>
      <c r="F166" s="46"/>
      <c r="G166" s="59"/>
      <c r="H166" s="49"/>
      <c r="I166" s="40" t="str">
        <f t="shared" ca="1" si="2"/>
        <v xml:space="preserve"> - </v>
      </c>
      <c r="J166" s="41"/>
    </row>
    <row r="167" spans="1:10" s="156" customFormat="1" x14ac:dyDescent="0.2">
      <c r="A167" s="56"/>
      <c r="B167" s="45"/>
      <c r="C167" s="46"/>
      <c r="D167" s="47"/>
      <c r="E167" s="48"/>
      <c r="F167" s="46"/>
      <c r="G167" s="59"/>
      <c r="H167" s="49"/>
      <c r="I167" s="40" t="str">
        <f t="shared" ca="1" si="2"/>
        <v xml:space="preserve"> - </v>
      </c>
      <c r="J167" s="41"/>
    </row>
    <row r="168" spans="1:10" s="156" customFormat="1" x14ac:dyDescent="0.2">
      <c r="A168" s="56"/>
      <c r="B168" s="45"/>
      <c r="C168" s="46"/>
      <c r="D168" s="47"/>
      <c r="E168" s="48"/>
      <c r="F168" s="46"/>
      <c r="G168" s="59"/>
      <c r="H168" s="49"/>
      <c r="I168" s="40" t="str">
        <f t="shared" ca="1" si="2"/>
        <v xml:space="preserve"> - </v>
      </c>
      <c r="J168" s="41"/>
    </row>
    <row r="169" spans="1:10" s="156" customFormat="1" x14ac:dyDescent="0.2">
      <c r="A169" s="56"/>
      <c r="B169" s="45"/>
      <c r="C169" s="46"/>
      <c r="D169" s="47"/>
      <c r="E169" s="48"/>
      <c r="F169" s="46"/>
      <c r="G169" s="59"/>
      <c r="H169" s="49"/>
      <c r="I169" s="40" t="str">
        <f t="shared" ca="1" si="2"/>
        <v xml:space="preserve"> - </v>
      </c>
      <c r="J169" s="41"/>
    </row>
    <row r="170" spans="1:10" s="156" customFormat="1" x14ac:dyDescent="0.2">
      <c r="A170" s="56"/>
      <c r="B170" s="45"/>
      <c r="C170" s="46"/>
      <c r="D170" s="47"/>
      <c r="E170" s="48"/>
      <c r="F170" s="46"/>
      <c r="G170" s="59"/>
      <c r="H170" s="49"/>
      <c r="I170" s="40" t="str">
        <f t="shared" ca="1" si="2"/>
        <v xml:space="preserve"> - </v>
      </c>
      <c r="J170" s="41"/>
    </row>
    <row r="171" spans="1:10" s="156" customFormat="1" x14ac:dyDescent="0.2">
      <c r="A171" s="56"/>
      <c r="B171" s="45"/>
      <c r="C171" s="46"/>
      <c r="D171" s="47"/>
      <c r="E171" s="48"/>
      <c r="F171" s="46"/>
      <c r="G171" s="59"/>
      <c r="H171" s="49"/>
      <c r="I171" s="40" t="str">
        <f t="shared" ca="1" si="2"/>
        <v xml:space="preserve"> - </v>
      </c>
      <c r="J171" s="41"/>
    </row>
    <row r="172" spans="1:10" s="156" customFormat="1" x14ac:dyDescent="0.2">
      <c r="A172" s="56"/>
      <c r="B172" s="45"/>
      <c r="C172" s="46"/>
      <c r="D172" s="47"/>
      <c r="E172" s="48"/>
      <c r="F172" s="46"/>
      <c r="G172" s="59"/>
      <c r="H172" s="49"/>
      <c r="I172" s="40" t="str">
        <f t="shared" ca="1" si="2"/>
        <v xml:space="preserve"> - </v>
      </c>
      <c r="J172" s="41"/>
    </row>
    <row r="173" spans="1:10" s="156" customFormat="1" x14ac:dyDescent="0.2">
      <c r="A173" s="56"/>
      <c r="B173" s="45"/>
      <c r="C173" s="46"/>
      <c r="D173" s="47"/>
      <c r="E173" s="48"/>
      <c r="F173" s="46"/>
      <c r="G173" s="59"/>
      <c r="H173" s="49"/>
      <c r="I173" s="40" t="str">
        <f t="shared" ca="1" si="2"/>
        <v xml:space="preserve"> - </v>
      </c>
      <c r="J173" s="41"/>
    </row>
    <row r="174" spans="1:10" s="156" customFormat="1" x14ac:dyDescent="0.2">
      <c r="A174" s="69"/>
      <c r="B174" s="45"/>
      <c r="C174" s="46"/>
      <c r="D174" s="47"/>
      <c r="E174" s="48"/>
      <c r="F174" s="46"/>
      <c r="G174" s="59"/>
      <c r="H174" s="70"/>
      <c r="I174" s="40" t="str">
        <f t="shared" ca="1" si="2"/>
        <v xml:space="preserve"> - </v>
      </c>
      <c r="J174" s="41"/>
    </row>
    <row r="175" spans="1:10" s="156" customFormat="1" x14ac:dyDescent="0.2">
      <c r="A175" s="69"/>
      <c r="B175" s="45"/>
      <c r="C175" s="46"/>
      <c r="D175" s="47"/>
      <c r="E175" s="48"/>
      <c r="F175" s="46"/>
      <c r="G175" s="59"/>
      <c r="H175" s="49"/>
      <c r="I175" s="40" t="str">
        <f t="shared" ca="1" si="2"/>
        <v xml:space="preserve"> - </v>
      </c>
      <c r="J175" s="41"/>
    </row>
    <row r="176" spans="1:10" s="156" customFormat="1" x14ac:dyDescent="0.2">
      <c r="A176" s="69"/>
      <c r="B176" s="45"/>
      <c r="C176" s="46"/>
      <c r="D176" s="47"/>
      <c r="E176" s="48"/>
      <c r="F176" s="46"/>
      <c r="G176" s="59"/>
      <c r="H176" s="70"/>
      <c r="I176" s="40" t="str">
        <f t="shared" ca="1" si="2"/>
        <v xml:space="preserve"> - </v>
      </c>
      <c r="J176" s="41"/>
    </row>
    <row r="177" spans="1:10" s="156" customFormat="1" x14ac:dyDescent="0.2">
      <c r="A177" s="69"/>
      <c r="B177" s="45"/>
      <c r="C177" s="46"/>
      <c r="D177" s="47"/>
      <c r="E177" s="48"/>
      <c r="F177" s="46"/>
      <c r="G177" s="59"/>
      <c r="H177" s="70"/>
      <c r="I177" s="40" t="str">
        <f t="shared" ca="1" si="2"/>
        <v xml:space="preserve"> - </v>
      </c>
      <c r="J177" s="41"/>
    </row>
    <row r="178" spans="1:10" s="156" customFormat="1" x14ac:dyDescent="0.2">
      <c r="A178" s="69"/>
      <c r="B178" s="45"/>
      <c r="C178" s="46"/>
      <c r="D178" s="47"/>
      <c r="E178" s="48"/>
      <c r="F178" s="46"/>
      <c r="G178" s="59"/>
      <c r="H178" s="70"/>
      <c r="I178" s="40" t="str">
        <f t="shared" ca="1" si="2"/>
        <v xml:space="preserve"> - </v>
      </c>
      <c r="J178" s="41"/>
    </row>
    <row r="179" spans="1:10" s="156" customFormat="1" x14ac:dyDescent="0.2">
      <c r="A179" s="69"/>
      <c r="B179" s="45"/>
      <c r="C179" s="46"/>
      <c r="D179" s="47"/>
      <c r="E179" s="48"/>
      <c r="F179" s="46"/>
      <c r="G179" s="59"/>
      <c r="H179" s="70"/>
      <c r="I179" s="40" t="str">
        <f t="shared" ca="1" si="2"/>
        <v xml:space="preserve"> - </v>
      </c>
      <c r="J179" s="41"/>
    </row>
    <row r="180" spans="1:10" s="156" customFormat="1" x14ac:dyDescent="0.2">
      <c r="A180" s="69"/>
      <c r="B180" s="45"/>
      <c r="C180" s="46"/>
      <c r="D180" s="47"/>
      <c r="E180" s="48"/>
      <c r="F180" s="46"/>
      <c r="G180" s="59"/>
      <c r="H180" s="70"/>
      <c r="I180" s="40" t="str">
        <f t="shared" ca="1" si="2"/>
        <v xml:space="preserve"> - </v>
      </c>
      <c r="J180" s="41"/>
    </row>
    <row r="181" spans="1:10" s="156" customFormat="1" x14ac:dyDescent="0.2">
      <c r="A181" s="69"/>
      <c r="B181" s="45"/>
      <c r="C181" s="46"/>
      <c r="D181" s="47"/>
      <c r="E181" s="48"/>
      <c r="F181" s="46"/>
      <c r="G181" s="59"/>
      <c r="H181" s="70"/>
      <c r="I181" s="40" t="str">
        <f t="shared" ca="1" si="2"/>
        <v xml:space="preserve"> - </v>
      </c>
      <c r="J181" s="41"/>
    </row>
    <row r="182" spans="1:10" s="156" customFormat="1" x14ac:dyDescent="0.2">
      <c r="A182" s="69"/>
      <c r="B182" s="45"/>
      <c r="C182" s="46"/>
      <c r="D182" s="47"/>
      <c r="E182" s="48"/>
      <c r="F182" s="46"/>
      <c r="G182" s="59"/>
      <c r="H182" s="70"/>
      <c r="I182" s="40" t="str">
        <f t="shared" ca="1" si="2"/>
        <v xml:space="preserve"> - </v>
      </c>
      <c r="J182" s="41"/>
    </row>
    <row r="183" spans="1:10" s="156" customFormat="1" x14ac:dyDescent="0.2">
      <c r="A183" s="69"/>
      <c r="B183" s="45"/>
      <c r="C183" s="46"/>
      <c r="D183" s="47"/>
      <c r="E183" s="48"/>
      <c r="F183" s="46"/>
      <c r="G183" s="59"/>
      <c r="H183" s="70"/>
      <c r="I183" s="40" t="str">
        <f t="shared" ca="1" si="2"/>
        <v xml:space="preserve"> - </v>
      </c>
      <c r="J183" s="41"/>
    </row>
    <row r="184" spans="1:10" s="156" customFormat="1" x14ac:dyDescent="0.2">
      <c r="A184" s="35"/>
      <c r="B184" s="45"/>
      <c r="C184" s="46"/>
      <c r="D184" s="47"/>
      <c r="E184" s="48"/>
      <c r="F184" s="46"/>
      <c r="G184" s="59"/>
      <c r="H184" s="49"/>
      <c r="I184" s="40" t="str">
        <f t="shared" ca="1" si="2"/>
        <v xml:space="preserve"> - </v>
      </c>
      <c r="J184" s="41"/>
    </row>
    <row r="185" spans="1:10" s="156" customFormat="1" x14ac:dyDescent="0.2">
      <c r="A185" s="60"/>
      <c r="B185" s="45"/>
      <c r="C185" s="46"/>
      <c r="D185" s="47"/>
      <c r="E185" s="48"/>
      <c r="F185" s="46"/>
      <c r="G185" s="59"/>
      <c r="H185" s="49"/>
      <c r="I185" s="40" t="str">
        <f t="shared" ca="1" si="2"/>
        <v xml:space="preserve"> - </v>
      </c>
      <c r="J185" s="41"/>
    </row>
    <row r="186" spans="1:10" s="156" customFormat="1" x14ac:dyDescent="0.2">
      <c r="A186" s="60"/>
      <c r="B186" s="45"/>
      <c r="C186" s="46"/>
      <c r="D186" s="47"/>
      <c r="E186" s="48"/>
      <c r="F186" s="46"/>
      <c r="G186" s="59"/>
      <c r="H186" s="49"/>
      <c r="I186" s="40" t="str">
        <f t="shared" ca="1" si="2"/>
        <v xml:space="preserve"> - </v>
      </c>
      <c r="J186" s="41"/>
    </row>
    <row r="187" spans="1:10" s="155" customFormat="1" x14ac:dyDescent="0.2">
      <c r="A187" s="71"/>
      <c r="B187" s="72"/>
      <c r="C187" s="73"/>
      <c r="D187" s="74"/>
      <c r="E187" s="74"/>
      <c r="F187" s="73"/>
      <c r="G187" s="75"/>
      <c r="H187" s="59"/>
      <c r="I187" s="40" t="str">
        <f t="shared" ca="1" si="2"/>
        <v xml:space="preserve"> - </v>
      </c>
      <c r="J187" s="54"/>
    </row>
    <row r="188" spans="1:10" s="155" customFormat="1" x14ac:dyDescent="0.2">
      <c r="A188" s="35"/>
      <c r="B188" s="45"/>
      <c r="C188" s="46"/>
      <c r="D188" s="47"/>
      <c r="E188" s="55"/>
      <c r="F188" s="46"/>
      <c r="G188" s="59"/>
      <c r="H188" s="49"/>
      <c r="I188" s="40" t="str">
        <f t="shared" ca="1" si="2"/>
        <v xml:space="preserve"> - </v>
      </c>
      <c r="J188" s="54"/>
    </row>
    <row r="189" spans="1:10" s="155" customFormat="1" x14ac:dyDescent="0.2">
      <c r="A189" s="35"/>
      <c r="B189" s="45"/>
      <c r="C189" s="46"/>
      <c r="D189" s="47"/>
      <c r="E189" s="55"/>
      <c r="F189" s="46"/>
      <c r="G189" s="59"/>
      <c r="H189" s="49"/>
      <c r="I189" s="40" t="str">
        <f t="shared" ca="1" si="2"/>
        <v xml:space="preserve"> - </v>
      </c>
      <c r="J189" s="54"/>
    </row>
    <row r="190" spans="1:10" s="155" customFormat="1" x14ac:dyDescent="0.2">
      <c r="A190" s="60"/>
      <c r="B190" s="45"/>
      <c r="C190" s="46"/>
      <c r="D190" s="47"/>
      <c r="E190" s="55"/>
      <c r="F190" s="46"/>
      <c r="G190" s="59"/>
      <c r="H190" s="49"/>
      <c r="I190" s="40" t="str">
        <f t="shared" ca="1" si="2"/>
        <v xml:space="preserve"> - </v>
      </c>
      <c r="J190" s="54"/>
    </row>
    <row r="191" spans="1:10" s="156" customFormat="1" x14ac:dyDescent="0.2">
      <c r="A191" s="35"/>
      <c r="B191" s="35"/>
      <c r="C191" s="51"/>
      <c r="D191" s="52"/>
      <c r="E191" s="38"/>
      <c r="F191" s="36"/>
      <c r="G191" s="39"/>
      <c r="H191" s="39"/>
      <c r="I191" s="40" t="str">
        <f t="shared" ca="1" si="2"/>
        <v xml:space="preserve"> - </v>
      </c>
      <c r="J191" s="41"/>
    </row>
    <row r="192" spans="1:10" s="156" customFormat="1" x14ac:dyDescent="0.2">
      <c r="A192" s="35"/>
      <c r="B192" s="35"/>
      <c r="C192" s="51"/>
      <c r="D192" s="37"/>
      <c r="E192" s="38"/>
      <c r="F192" s="36"/>
      <c r="G192" s="39"/>
      <c r="H192" s="39"/>
      <c r="I192" s="40" t="str">
        <f t="shared" ca="1" si="2"/>
        <v xml:space="preserve"> - </v>
      </c>
      <c r="J192" s="41"/>
    </row>
    <row r="193" spans="1:10" s="156" customFormat="1" x14ac:dyDescent="0.2">
      <c r="A193" s="35"/>
      <c r="B193" s="35"/>
      <c r="C193" s="36"/>
      <c r="D193" s="37"/>
      <c r="E193" s="38"/>
      <c r="F193" s="36"/>
      <c r="G193" s="39"/>
      <c r="H193" s="39"/>
      <c r="I193" s="40" t="str">
        <f t="shared" ca="1" si="2"/>
        <v xml:space="preserve"> - </v>
      </c>
      <c r="J193" s="41"/>
    </row>
    <row r="194" spans="1:10" s="156" customFormat="1" x14ac:dyDescent="0.2">
      <c r="A194" s="35"/>
      <c r="B194" s="45"/>
      <c r="C194" s="46"/>
      <c r="D194" s="47"/>
      <c r="E194" s="48"/>
      <c r="F194" s="46"/>
      <c r="G194" s="59"/>
      <c r="H194" s="49"/>
      <c r="I194" s="40" t="str">
        <f t="shared" ca="1" si="2"/>
        <v xml:space="preserve"> - </v>
      </c>
      <c r="J194" s="41"/>
    </row>
    <row r="195" spans="1:10" s="156" customFormat="1" x14ac:dyDescent="0.2">
      <c r="A195" s="35"/>
      <c r="B195" s="45"/>
      <c r="C195" s="36"/>
      <c r="D195" s="47"/>
      <c r="E195" s="48"/>
      <c r="F195" s="46"/>
      <c r="G195" s="59"/>
      <c r="H195" s="39"/>
      <c r="I195" s="40" t="str">
        <f t="shared" ca="1" si="2"/>
        <v xml:space="preserve"> - </v>
      </c>
      <c r="J195" s="41"/>
    </row>
    <row r="196" spans="1:10" s="156" customFormat="1" x14ac:dyDescent="0.2">
      <c r="A196" s="35"/>
      <c r="B196" s="35"/>
      <c r="C196" s="36"/>
      <c r="D196" s="37"/>
      <c r="E196" s="38"/>
      <c r="F196" s="36"/>
      <c r="G196" s="39"/>
      <c r="H196" s="39"/>
      <c r="I196" s="40" t="str">
        <f t="shared" ca="1" si="2"/>
        <v xml:space="preserve"> - </v>
      </c>
      <c r="J196" s="41"/>
    </row>
    <row r="197" spans="1:10" s="156" customFormat="1" x14ac:dyDescent="0.2">
      <c r="A197" s="35"/>
      <c r="B197" s="35"/>
      <c r="C197" s="36"/>
      <c r="D197" s="37"/>
      <c r="E197" s="38"/>
      <c r="F197" s="36"/>
      <c r="G197" s="39"/>
      <c r="H197" s="39"/>
      <c r="I197" s="40" t="str">
        <f t="shared" ca="1" si="2"/>
        <v xml:space="preserve"> - </v>
      </c>
      <c r="J197" s="41"/>
    </row>
    <row r="198" spans="1:10" s="156" customFormat="1" x14ac:dyDescent="0.2">
      <c r="A198" s="35"/>
      <c r="B198" s="35"/>
      <c r="C198" s="36"/>
      <c r="D198" s="37"/>
      <c r="E198" s="38"/>
      <c r="F198" s="36"/>
      <c r="G198" s="39"/>
      <c r="H198" s="39"/>
      <c r="I198" s="40" t="str">
        <f t="shared" ca="1" si="2"/>
        <v xml:space="preserve"> - </v>
      </c>
      <c r="J198" s="41"/>
    </row>
    <row r="199" spans="1:10" s="156" customFormat="1" x14ac:dyDescent="0.2">
      <c r="A199" s="35"/>
      <c r="B199" s="35"/>
      <c r="C199" s="51"/>
      <c r="D199" s="52"/>
      <c r="E199" s="38"/>
      <c r="F199" s="36"/>
      <c r="G199" s="39"/>
      <c r="H199" s="39"/>
      <c r="I199" s="40" t="str">
        <f t="shared" ca="1" si="2"/>
        <v xml:space="preserve"> - </v>
      </c>
      <c r="J199" s="41"/>
    </row>
    <row r="200" spans="1:10" s="156" customFormat="1" x14ac:dyDescent="0.2">
      <c r="A200" s="35"/>
      <c r="B200" s="45"/>
      <c r="C200" s="46"/>
      <c r="D200" s="47"/>
      <c r="E200" s="48"/>
      <c r="F200" s="46"/>
      <c r="G200" s="59"/>
      <c r="H200" s="49"/>
      <c r="I200" s="40" t="str">
        <f t="shared" ca="1" si="2"/>
        <v xml:space="preserve"> - </v>
      </c>
      <c r="J200" s="41"/>
    </row>
    <row r="201" spans="1:10" s="156" customFormat="1" x14ac:dyDescent="0.2">
      <c r="A201" s="35"/>
      <c r="B201" s="45"/>
      <c r="C201" s="46"/>
      <c r="D201" s="47"/>
      <c r="E201" s="48"/>
      <c r="F201" s="46"/>
      <c r="G201" s="59"/>
      <c r="H201" s="49"/>
      <c r="I201" s="40" t="str">
        <f t="shared" ca="1" si="2"/>
        <v xml:space="preserve"> - </v>
      </c>
      <c r="J201" s="41"/>
    </row>
    <row r="202" spans="1:10" s="156" customFormat="1" x14ac:dyDescent="0.2">
      <c r="A202" s="35"/>
      <c r="B202" s="45"/>
      <c r="C202" s="46"/>
      <c r="D202" s="47"/>
      <c r="E202" s="48"/>
      <c r="F202" s="46"/>
      <c r="G202" s="59"/>
      <c r="H202" s="49"/>
      <c r="I202" s="40" t="str">
        <f t="shared" ca="1" si="2"/>
        <v xml:space="preserve"> - </v>
      </c>
      <c r="J202" s="41"/>
    </row>
    <row r="203" spans="1:10" s="156" customFormat="1" x14ac:dyDescent="0.2">
      <c r="A203" s="35"/>
      <c r="B203" s="45"/>
      <c r="C203" s="46"/>
      <c r="D203" s="37"/>
      <c r="E203" s="38"/>
      <c r="F203" s="36"/>
      <c r="G203" s="39"/>
      <c r="H203" s="49"/>
      <c r="I203" s="40" t="str">
        <f t="shared" ca="1" si="2"/>
        <v xml:space="preserve"> - </v>
      </c>
      <c r="J203" s="54"/>
    </row>
    <row r="204" spans="1:10" s="156" customFormat="1" x14ac:dyDescent="0.2">
      <c r="A204" s="35"/>
      <c r="B204" s="45"/>
      <c r="C204" s="46"/>
      <c r="D204" s="37"/>
      <c r="E204" s="38"/>
      <c r="F204" s="36"/>
      <c r="G204" s="39"/>
      <c r="H204" s="49"/>
      <c r="I204" s="40" t="str">
        <f t="shared" ca="1" si="2"/>
        <v xml:space="preserve"> - </v>
      </c>
      <c r="J204" s="54"/>
    </row>
    <row r="205" spans="1:10" s="156" customFormat="1" x14ac:dyDescent="0.2">
      <c r="A205" s="35"/>
      <c r="B205" s="45"/>
      <c r="C205" s="46"/>
      <c r="D205" s="47"/>
      <c r="E205" s="48"/>
      <c r="F205" s="46"/>
      <c r="G205" s="59"/>
      <c r="H205" s="49"/>
      <c r="I205" s="40" t="str">
        <f t="shared" ca="1" si="2"/>
        <v xml:space="preserve"> - </v>
      </c>
      <c r="J205" s="41"/>
    </row>
    <row r="206" spans="1:10" s="156" customFormat="1" x14ac:dyDescent="0.2">
      <c r="A206" s="35"/>
      <c r="B206" s="45"/>
      <c r="C206" s="46"/>
      <c r="D206" s="47"/>
      <c r="E206" s="48"/>
      <c r="F206" s="46"/>
      <c r="G206" s="59"/>
      <c r="H206" s="49"/>
      <c r="I206" s="40" t="str">
        <f t="shared" ca="1" si="2"/>
        <v xml:space="preserve"> - </v>
      </c>
      <c r="J206" s="41"/>
    </row>
    <row r="207" spans="1:10" s="156" customFormat="1" x14ac:dyDescent="0.2">
      <c r="A207" s="35"/>
      <c r="B207" s="45"/>
      <c r="C207" s="46"/>
      <c r="D207" s="47"/>
      <c r="E207" s="48"/>
      <c r="F207" s="46"/>
      <c r="G207" s="59"/>
      <c r="H207" s="49"/>
      <c r="I207" s="40" t="str">
        <f t="shared" ca="1" si="2"/>
        <v xml:space="preserve"> - </v>
      </c>
      <c r="J207" s="41"/>
    </row>
    <row r="208" spans="1:10" s="156" customFormat="1" x14ac:dyDescent="0.2">
      <c r="A208" s="35"/>
      <c r="B208" s="45"/>
      <c r="C208" s="46"/>
      <c r="D208" s="47"/>
      <c r="E208" s="48"/>
      <c r="F208" s="46"/>
      <c r="G208" s="59"/>
      <c r="H208" s="49"/>
      <c r="I208" s="40" t="str">
        <f t="shared" ca="1" si="2"/>
        <v xml:space="preserve"> - </v>
      </c>
      <c r="J208" s="54"/>
    </row>
    <row r="209" spans="1:10" s="156" customFormat="1" x14ac:dyDescent="0.2">
      <c r="A209" s="35"/>
      <c r="B209" s="45"/>
      <c r="C209" s="46"/>
      <c r="D209" s="47"/>
      <c r="E209" s="48"/>
      <c r="F209" s="46"/>
      <c r="G209" s="59"/>
      <c r="H209" s="49"/>
      <c r="I209" s="40" t="str">
        <f t="shared" ca="1" si="2"/>
        <v xml:space="preserve"> - </v>
      </c>
      <c r="J209" s="54"/>
    </row>
    <row r="210" spans="1:10" s="156" customFormat="1" x14ac:dyDescent="0.2">
      <c r="A210" s="35"/>
      <c r="B210" s="45"/>
      <c r="C210" s="46"/>
      <c r="D210" s="47"/>
      <c r="E210" s="48"/>
      <c r="F210" s="46"/>
      <c r="G210" s="59"/>
      <c r="H210" s="49"/>
      <c r="I210" s="40" t="str">
        <f t="shared" ca="1" si="2"/>
        <v xml:space="preserve"> - </v>
      </c>
      <c r="J210" s="54"/>
    </row>
    <row r="211" spans="1:10" s="156" customFormat="1" x14ac:dyDescent="0.2">
      <c r="A211" s="35"/>
      <c r="B211" s="45"/>
      <c r="C211" s="46"/>
      <c r="D211" s="47"/>
      <c r="E211" s="48"/>
      <c r="F211" s="46"/>
      <c r="G211" s="59"/>
      <c r="H211" s="49"/>
      <c r="I211" s="40" t="str">
        <f t="shared" ca="1" si="2"/>
        <v xml:space="preserve"> - </v>
      </c>
      <c r="J211" s="54"/>
    </row>
    <row r="212" spans="1:10" s="156" customFormat="1" x14ac:dyDescent="0.2">
      <c r="A212" s="35"/>
      <c r="B212" s="45"/>
      <c r="C212" s="46"/>
      <c r="D212" s="47"/>
      <c r="E212" s="48"/>
      <c r="F212" s="46"/>
      <c r="G212" s="59"/>
      <c r="H212" s="49"/>
      <c r="I212" s="40" t="str">
        <f t="shared" ca="1" si="2"/>
        <v xml:space="preserve"> - </v>
      </c>
      <c r="J212" s="54"/>
    </row>
    <row r="213" spans="1:10" s="156" customFormat="1" x14ac:dyDescent="0.2">
      <c r="A213" s="35"/>
      <c r="B213" s="45"/>
      <c r="C213" s="46"/>
      <c r="D213" s="47"/>
      <c r="E213" s="48"/>
      <c r="F213" s="46"/>
      <c r="G213" s="59"/>
      <c r="H213" s="49"/>
      <c r="I213" s="40" t="str">
        <f t="shared" ca="1" si="2"/>
        <v xml:space="preserve"> - </v>
      </c>
      <c r="J213" s="54"/>
    </row>
    <row r="214" spans="1:10" s="156" customFormat="1" x14ac:dyDescent="0.2">
      <c r="A214" s="35"/>
      <c r="B214" s="45"/>
      <c r="C214" s="46"/>
      <c r="D214" s="47"/>
      <c r="E214" s="48"/>
      <c r="F214" s="46"/>
      <c r="G214" s="59"/>
      <c r="H214" s="49"/>
      <c r="I214" s="40" t="str">
        <f t="shared" ref="I214:I259" ca="1" si="3">IF(AND(ISBLANK(G214),ISBLANK(H214))," - ",OFFSET(I214,-1,0,1,1)+H214-G214)</f>
        <v xml:space="preserve"> - </v>
      </c>
      <c r="J214" s="54"/>
    </row>
    <row r="215" spans="1:10" s="156" customFormat="1" x14ac:dyDescent="0.2">
      <c r="A215" s="35"/>
      <c r="B215" s="45"/>
      <c r="C215" s="46"/>
      <c r="D215" s="47"/>
      <c r="E215" s="48"/>
      <c r="F215" s="46"/>
      <c r="G215" s="59"/>
      <c r="H215" s="49"/>
      <c r="I215" s="40" t="str">
        <f t="shared" ca="1" si="3"/>
        <v xml:space="preserve"> - </v>
      </c>
      <c r="J215" s="54"/>
    </row>
    <row r="216" spans="1:10" s="156" customFormat="1" x14ac:dyDescent="0.2">
      <c r="A216" s="35"/>
      <c r="B216" s="45"/>
      <c r="C216" s="46"/>
      <c r="D216" s="47"/>
      <c r="E216" s="48"/>
      <c r="F216" s="46"/>
      <c r="G216" s="59"/>
      <c r="H216" s="49"/>
      <c r="I216" s="40" t="str">
        <f t="shared" ca="1" si="3"/>
        <v xml:space="preserve"> - </v>
      </c>
      <c r="J216" s="54"/>
    </row>
    <row r="217" spans="1:10" s="156" customFormat="1" x14ac:dyDescent="0.2">
      <c r="A217" s="35"/>
      <c r="B217" s="45"/>
      <c r="C217" s="46"/>
      <c r="D217" s="47"/>
      <c r="E217" s="48"/>
      <c r="F217" s="46"/>
      <c r="G217" s="59"/>
      <c r="H217" s="49"/>
      <c r="I217" s="40" t="str">
        <f t="shared" ca="1" si="3"/>
        <v xml:space="preserve"> - </v>
      </c>
      <c r="J217" s="54"/>
    </row>
    <row r="218" spans="1:10" s="156" customFormat="1" x14ac:dyDescent="0.2">
      <c r="A218" s="35"/>
      <c r="B218" s="45"/>
      <c r="C218" s="46"/>
      <c r="D218" s="47"/>
      <c r="E218" s="48"/>
      <c r="F218" s="46"/>
      <c r="G218" s="59"/>
      <c r="H218" s="49"/>
      <c r="I218" s="40" t="str">
        <f t="shared" ca="1" si="3"/>
        <v xml:space="preserve"> - </v>
      </c>
      <c r="J218" s="54"/>
    </row>
    <row r="219" spans="1:10" s="156" customFormat="1" x14ac:dyDescent="0.2">
      <c r="A219" s="35"/>
      <c r="B219" s="45"/>
      <c r="C219" s="46"/>
      <c r="D219" s="47"/>
      <c r="E219" s="48"/>
      <c r="F219" s="46"/>
      <c r="G219" s="59"/>
      <c r="H219" s="49"/>
      <c r="I219" s="40" t="str">
        <f t="shared" ca="1" si="3"/>
        <v xml:space="preserve"> - </v>
      </c>
      <c r="J219" s="54"/>
    </row>
    <row r="220" spans="1:10" s="156" customFormat="1" x14ac:dyDescent="0.2">
      <c r="A220" s="35"/>
      <c r="B220" s="45"/>
      <c r="C220" s="46"/>
      <c r="D220" s="47"/>
      <c r="E220" s="48"/>
      <c r="F220" s="46"/>
      <c r="G220" s="59"/>
      <c r="H220" s="49"/>
      <c r="I220" s="40" t="str">
        <f t="shared" ca="1" si="3"/>
        <v xml:space="preserve"> - </v>
      </c>
      <c r="J220" s="54"/>
    </row>
    <row r="221" spans="1:10" s="156" customFormat="1" x14ac:dyDescent="0.2">
      <c r="A221" s="35"/>
      <c r="B221" s="45"/>
      <c r="C221" s="46"/>
      <c r="D221" s="47"/>
      <c r="E221" s="48"/>
      <c r="F221" s="46"/>
      <c r="G221" s="59"/>
      <c r="H221" s="49"/>
      <c r="I221" s="40" t="str">
        <f t="shared" ca="1" si="3"/>
        <v xml:space="preserve"> - </v>
      </c>
      <c r="J221" s="54"/>
    </row>
    <row r="222" spans="1:10" s="156" customFormat="1" x14ac:dyDescent="0.2">
      <c r="A222" s="35"/>
      <c r="B222" s="45"/>
      <c r="C222" s="46"/>
      <c r="D222" s="47"/>
      <c r="E222" s="48"/>
      <c r="F222" s="46"/>
      <c r="G222" s="59"/>
      <c r="H222" s="49"/>
      <c r="I222" s="40" t="str">
        <f t="shared" ca="1" si="3"/>
        <v xml:space="preserve"> - </v>
      </c>
      <c r="J222" s="54"/>
    </row>
    <row r="223" spans="1:10" s="156" customFormat="1" x14ac:dyDescent="0.2">
      <c r="A223" s="35"/>
      <c r="B223" s="45"/>
      <c r="C223" s="46"/>
      <c r="D223" s="47"/>
      <c r="E223" s="48"/>
      <c r="F223" s="46"/>
      <c r="G223" s="59"/>
      <c r="H223" s="49"/>
      <c r="I223" s="40" t="str">
        <f t="shared" ca="1" si="3"/>
        <v xml:space="preserve"> - </v>
      </c>
      <c r="J223" s="54"/>
    </row>
    <row r="224" spans="1:10" s="156" customFormat="1" x14ac:dyDescent="0.2">
      <c r="A224" s="35"/>
      <c r="B224" s="45"/>
      <c r="C224" s="46"/>
      <c r="D224" s="47"/>
      <c r="E224" s="48"/>
      <c r="F224" s="46"/>
      <c r="G224" s="59"/>
      <c r="H224" s="49"/>
      <c r="I224" s="40" t="str">
        <f t="shared" ca="1" si="3"/>
        <v xml:space="preserve"> - </v>
      </c>
      <c r="J224" s="54"/>
    </row>
    <row r="225" spans="1:10" s="156" customFormat="1" x14ac:dyDescent="0.2">
      <c r="A225" s="35"/>
      <c r="B225" s="45"/>
      <c r="C225" s="46"/>
      <c r="D225" s="47"/>
      <c r="E225" s="48"/>
      <c r="F225" s="46"/>
      <c r="G225" s="59"/>
      <c r="H225" s="49"/>
      <c r="I225" s="40" t="str">
        <f t="shared" ca="1" si="3"/>
        <v xml:space="preserve"> - </v>
      </c>
      <c r="J225" s="54"/>
    </row>
    <row r="226" spans="1:10" s="156" customFormat="1" x14ac:dyDescent="0.2">
      <c r="A226" s="35"/>
      <c r="B226" s="45"/>
      <c r="C226" s="46"/>
      <c r="D226" s="47"/>
      <c r="E226" s="48"/>
      <c r="F226" s="46"/>
      <c r="G226" s="59"/>
      <c r="H226" s="49"/>
      <c r="I226" s="40" t="str">
        <f t="shared" ca="1" si="3"/>
        <v xml:space="preserve"> - </v>
      </c>
      <c r="J226" s="54"/>
    </row>
    <row r="227" spans="1:10" s="156" customFormat="1" x14ac:dyDescent="0.2">
      <c r="A227" s="35"/>
      <c r="B227" s="45"/>
      <c r="C227" s="46"/>
      <c r="D227" s="47"/>
      <c r="E227" s="48"/>
      <c r="F227" s="46"/>
      <c r="G227" s="59"/>
      <c r="H227" s="49"/>
      <c r="I227" s="40" t="str">
        <f t="shared" ca="1" si="3"/>
        <v xml:space="preserve"> - </v>
      </c>
      <c r="J227" s="54"/>
    </row>
    <row r="228" spans="1:10" s="156" customFormat="1" x14ac:dyDescent="0.2">
      <c r="A228" s="35"/>
      <c r="B228" s="45"/>
      <c r="C228" s="46"/>
      <c r="D228" s="47"/>
      <c r="E228" s="48"/>
      <c r="F228" s="46"/>
      <c r="G228" s="59"/>
      <c r="H228" s="49"/>
      <c r="I228" s="40" t="str">
        <f t="shared" ca="1" si="3"/>
        <v xml:space="preserve"> - </v>
      </c>
      <c r="J228" s="54"/>
    </row>
    <row r="229" spans="1:10" s="156" customFormat="1" x14ac:dyDescent="0.2">
      <c r="A229" s="35"/>
      <c r="B229" s="45"/>
      <c r="C229" s="46"/>
      <c r="D229" s="47"/>
      <c r="E229" s="48"/>
      <c r="F229" s="46"/>
      <c r="G229" s="59"/>
      <c r="H229" s="49"/>
      <c r="I229" s="40" t="str">
        <f t="shared" ca="1" si="3"/>
        <v xml:space="preserve"> - </v>
      </c>
      <c r="J229" s="54"/>
    </row>
    <row r="230" spans="1:10" s="156" customFormat="1" x14ac:dyDescent="0.2">
      <c r="A230" s="35"/>
      <c r="B230" s="35"/>
      <c r="C230" s="46"/>
      <c r="D230" s="52"/>
      <c r="E230" s="76"/>
      <c r="F230" s="51"/>
      <c r="G230" s="77"/>
      <c r="H230" s="39"/>
      <c r="I230" s="40" t="str">
        <f t="shared" ca="1" si="3"/>
        <v xml:space="preserve"> - </v>
      </c>
      <c r="J230" s="54"/>
    </row>
    <row r="231" spans="1:10" s="156" customFormat="1" x14ac:dyDescent="0.2">
      <c r="A231" s="35"/>
      <c r="B231" s="35"/>
      <c r="C231" s="46"/>
      <c r="D231" s="52"/>
      <c r="E231" s="76"/>
      <c r="F231" s="51"/>
      <c r="G231" s="77"/>
      <c r="H231" s="39"/>
      <c r="I231" s="40" t="str">
        <f t="shared" ca="1" si="3"/>
        <v xml:space="preserve"> - </v>
      </c>
      <c r="J231" s="54"/>
    </row>
    <row r="232" spans="1:10" s="156" customFormat="1" x14ac:dyDescent="0.2">
      <c r="A232" s="35"/>
      <c r="B232" s="35"/>
      <c r="C232" s="46"/>
      <c r="D232" s="37"/>
      <c r="E232" s="76"/>
      <c r="F232" s="36"/>
      <c r="G232" s="77"/>
      <c r="H232" s="39"/>
      <c r="I232" s="40" t="str">
        <f t="shared" ca="1" si="3"/>
        <v xml:space="preserve"> - </v>
      </c>
      <c r="J232" s="54"/>
    </row>
    <row r="233" spans="1:10" s="156" customFormat="1" x14ac:dyDescent="0.2">
      <c r="A233" s="35"/>
      <c r="B233" s="45"/>
      <c r="C233" s="46"/>
      <c r="D233" s="47"/>
      <c r="E233" s="55"/>
      <c r="F233" s="46"/>
      <c r="G233" s="78"/>
      <c r="H233" s="59"/>
      <c r="I233" s="40" t="str">
        <f t="shared" ca="1" si="3"/>
        <v xml:space="preserve"> - </v>
      </c>
      <c r="J233" s="54"/>
    </row>
    <row r="234" spans="1:10" s="156" customFormat="1" x14ac:dyDescent="0.2">
      <c r="A234" s="35"/>
      <c r="B234" s="35"/>
      <c r="C234" s="46"/>
      <c r="D234" s="37"/>
      <c r="E234" s="38"/>
      <c r="F234" s="51"/>
      <c r="G234" s="39"/>
      <c r="H234" s="39"/>
      <c r="I234" s="40" t="str">
        <f t="shared" ca="1" si="3"/>
        <v xml:space="preserve"> - </v>
      </c>
      <c r="J234" s="54"/>
    </row>
    <row r="235" spans="1:10" s="156" customFormat="1" x14ac:dyDescent="0.2">
      <c r="A235" s="35"/>
      <c r="B235" s="35"/>
      <c r="C235" s="46"/>
      <c r="D235" s="37"/>
      <c r="E235" s="38"/>
      <c r="F235" s="36"/>
      <c r="G235" s="39"/>
      <c r="H235" s="39"/>
      <c r="I235" s="40" t="str">
        <f t="shared" ca="1" si="3"/>
        <v xml:space="preserve"> - </v>
      </c>
      <c r="J235" s="54"/>
    </row>
    <row r="236" spans="1:10" s="156" customFormat="1" x14ac:dyDescent="0.2">
      <c r="A236" s="35"/>
      <c r="B236" s="35"/>
      <c r="C236" s="46"/>
      <c r="D236" s="37"/>
      <c r="E236" s="38"/>
      <c r="F236" s="36"/>
      <c r="G236" s="39"/>
      <c r="H236" s="39"/>
      <c r="I236" s="40" t="str">
        <f t="shared" ca="1" si="3"/>
        <v xml:space="preserve"> - </v>
      </c>
      <c r="J236" s="54"/>
    </row>
    <row r="237" spans="1:10" s="156" customFormat="1" x14ac:dyDescent="0.2">
      <c r="A237" s="35"/>
      <c r="B237" s="35"/>
      <c r="C237" s="46"/>
      <c r="D237" s="52"/>
      <c r="E237" s="38"/>
      <c r="F237" s="36"/>
      <c r="G237" s="77"/>
      <c r="H237" s="77"/>
      <c r="I237" s="40" t="str">
        <f t="shared" ca="1" si="3"/>
        <v xml:space="preserve"> - </v>
      </c>
      <c r="J237" s="54"/>
    </row>
    <row r="238" spans="1:10" s="156" customFormat="1" x14ac:dyDescent="0.2">
      <c r="A238" s="35"/>
      <c r="B238" s="45"/>
      <c r="C238" s="46"/>
      <c r="D238" s="47"/>
      <c r="E238" s="48"/>
      <c r="F238" s="46"/>
      <c r="G238" s="78"/>
      <c r="H238" s="70"/>
      <c r="I238" s="40" t="str">
        <f t="shared" ca="1" si="3"/>
        <v xml:space="preserve"> - </v>
      </c>
      <c r="J238" s="54"/>
    </row>
    <row r="239" spans="1:10" s="156" customFormat="1" x14ac:dyDescent="0.2">
      <c r="A239" s="35"/>
      <c r="B239" s="35"/>
      <c r="C239" s="46"/>
      <c r="D239" s="52"/>
      <c r="E239" s="38"/>
      <c r="F239" s="36"/>
      <c r="G239" s="77"/>
      <c r="H239" s="77"/>
      <c r="I239" s="40" t="str">
        <f t="shared" ca="1" si="3"/>
        <v xml:space="preserve"> - </v>
      </c>
      <c r="J239" s="54"/>
    </row>
    <row r="240" spans="1:10" s="156" customFormat="1" x14ac:dyDescent="0.2">
      <c r="A240" s="35"/>
      <c r="B240" s="35"/>
      <c r="C240" s="46"/>
      <c r="D240" s="52"/>
      <c r="E240" s="38"/>
      <c r="F240" s="36"/>
      <c r="G240" s="77"/>
      <c r="H240" s="77"/>
      <c r="I240" s="40" t="str">
        <f t="shared" ca="1" si="3"/>
        <v xml:space="preserve"> - </v>
      </c>
      <c r="J240" s="54"/>
    </row>
    <row r="241" spans="1:10" s="156" customFormat="1" x14ac:dyDescent="0.2">
      <c r="A241" s="35"/>
      <c r="B241" s="35"/>
      <c r="C241" s="46"/>
      <c r="D241" s="52"/>
      <c r="E241" s="38"/>
      <c r="F241" s="36"/>
      <c r="G241" s="77"/>
      <c r="H241" s="77"/>
      <c r="I241" s="40" t="str">
        <f t="shared" ca="1" si="3"/>
        <v xml:space="preserve"> - </v>
      </c>
      <c r="J241" s="54"/>
    </row>
    <row r="242" spans="1:10" s="156" customFormat="1" x14ac:dyDescent="0.2">
      <c r="A242" s="35"/>
      <c r="B242" s="45"/>
      <c r="C242" s="46"/>
      <c r="D242" s="47"/>
      <c r="E242" s="48"/>
      <c r="F242" s="46"/>
      <c r="G242" s="78"/>
      <c r="H242" s="70"/>
      <c r="I242" s="40" t="str">
        <f t="shared" ca="1" si="3"/>
        <v xml:space="preserve"> - </v>
      </c>
      <c r="J242" s="54"/>
    </row>
    <row r="243" spans="1:10" s="156" customFormat="1" x14ac:dyDescent="0.2">
      <c r="A243" s="35"/>
      <c r="B243" s="35"/>
      <c r="C243" s="46"/>
      <c r="D243" s="52"/>
      <c r="E243" s="76"/>
      <c r="F243" s="36"/>
      <c r="G243" s="77"/>
      <c r="H243" s="77"/>
      <c r="I243" s="40" t="str">
        <f t="shared" ca="1" si="3"/>
        <v xml:space="preserve"> - </v>
      </c>
      <c r="J243" s="54"/>
    </row>
    <row r="244" spans="1:10" s="156" customFormat="1" x14ac:dyDescent="0.2">
      <c r="A244" s="35"/>
      <c r="B244" s="35"/>
      <c r="C244" s="46"/>
      <c r="D244" s="52"/>
      <c r="E244" s="38"/>
      <c r="F244" s="36"/>
      <c r="G244" s="77"/>
      <c r="H244" s="77"/>
      <c r="I244" s="40" t="str">
        <f t="shared" ca="1" si="3"/>
        <v xml:space="preserve"> - </v>
      </c>
      <c r="J244" s="54"/>
    </row>
    <row r="245" spans="1:10" s="156" customFormat="1" x14ac:dyDescent="0.2">
      <c r="A245" s="35"/>
      <c r="B245" s="35"/>
      <c r="C245" s="46"/>
      <c r="D245" s="52"/>
      <c r="E245" s="38"/>
      <c r="F245" s="51"/>
      <c r="G245" s="77"/>
      <c r="H245" s="77"/>
      <c r="I245" s="40" t="str">
        <f t="shared" ca="1" si="3"/>
        <v xml:space="preserve"> - </v>
      </c>
      <c r="J245" s="54"/>
    </row>
    <row r="246" spans="1:10" s="156" customFormat="1" x14ac:dyDescent="0.2">
      <c r="A246" s="35"/>
      <c r="B246" s="45"/>
      <c r="C246" s="46"/>
      <c r="D246" s="47"/>
      <c r="E246" s="48"/>
      <c r="F246" s="46"/>
      <c r="G246" s="59"/>
      <c r="H246" s="70"/>
      <c r="I246" s="40" t="str">
        <f t="shared" ca="1" si="3"/>
        <v xml:space="preserve"> - </v>
      </c>
      <c r="J246" s="54"/>
    </row>
    <row r="247" spans="1:10" s="156" customFormat="1" x14ac:dyDescent="0.2">
      <c r="A247" s="35"/>
      <c r="B247" s="35"/>
      <c r="C247" s="46"/>
      <c r="D247" s="52"/>
      <c r="E247" s="38"/>
      <c r="F247" s="36"/>
      <c r="G247" s="39"/>
      <c r="H247" s="77"/>
      <c r="I247" s="40" t="str">
        <f t="shared" ca="1" si="3"/>
        <v xml:space="preserve"> - </v>
      </c>
      <c r="J247" s="54"/>
    </row>
    <row r="248" spans="1:10" s="156" customFormat="1" x14ac:dyDescent="0.2">
      <c r="A248" s="35"/>
      <c r="B248" s="35"/>
      <c r="C248" s="46"/>
      <c r="D248" s="52"/>
      <c r="E248" s="38"/>
      <c r="F248" s="36"/>
      <c r="G248" s="39"/>
      <c r="H248" s="77"/>
      <c r="I248" s="40" t="str">
        <f t="shared" ca="1" si="3"/>
        <v xml:space="preserve"> - </v>
      </c>
      <c r="J248" s="54"/>
    </row>
    <row r="249" spans="1:10" s="156" customFormat="1" x14ac:dyDescent="0.2">
      <c r="A249" s="35"/>
      <c r="B249" s="35"/>
      <c r="C249" s="51"/>
      <c r="D249" s="52"/>
      <c r="E249" s="38"/>
      <c r="F249" s="36"/>
      <c r="G249" s="39"/>
      <c r="H249" s="77"/>
      <c r="I249" s="40" t="str">
        <f t="shared" ca="1" si="3"/>
        <v xml:space="preserve"> - </v>
      </c>
      <c r="J249" s="54"/>
    </row>
    <row r="250" spans="1:10" s="156" customFormat="1" x14ac:dyDescent="0.2">
      <c r="A250" s="35"/>
      <c r="B250" s="35"/>
      <c r="C250" s="51"/>
      <c r="D250" s="52"/>
      <c r="E250" s="38"/>
      <c r="F250" s="36"/>
      <c r="G250" s="39"/>
      <c r="H250" s="77"/>
      <c r="I250" s="40" t="str">
        <f t="shared" ca="1" si="3"/>
        <v xml:space="preserve"> - </v>
      </c>
      <c r="J250" s="54"/>
    </row>
    <row r="251" spans="1:10" s="156" customFormat="1" x14ac:dyDescent="0.2">
      <c r="A251" s="60"/>
      <c r="B251" s="45"/>
      <c r="C251" s="46"/>
      <c r="D251" s="47"/>
      <c r="E251" s="48"/>
      <c r="F251" s="46"/>
      <c r="G251" s="78"/>
      <c r="H251" s="70"/>
      <c r="I251" s="40" t="str">
        <f t="shared" ca="1" si="3"/>
        <v xml:space="preserve"> - </v>
      </c>
      <c r="J251" s="54"/>
    </row>
    <row r="252" spans="1:10" s="156" customFormat="1" x14ac:dyDescent="0.2">
      <c r="A252" s="60"/>
      <c r="B252" s="45"/>
      <c r="C252" s="46"/>
      <c r="D252" s="47"/>
      <c r="E252" s="48"/>
      <c r="F252" s="46"/>
      <c r="G252" s="59"/>
      <c r="H252" s="70"/>
      <c r="I252" s="40" t="str">
        <f t="shared" ca="1" si="3"/>
        <v xml:space="preserve"> - </v>
      </c>
      <c r="J252" s="54"/>
    </row>
    <row r="253" spans="1:10" s="156" customFormat="1" x14ac:dyDescent="0.2">
      <c r="A253" s="60"/>
      <c r="B253" s="45"/>
      <c r="C253" s="46"/>
      <c r="D253" s="47"/>
      <c r="E253" s="48"/>
      <c r="F253" s="46"/>
      <c r="G253" s="59"/>
      <c r="H253" s="70"/>
      <c r="I253" s="40" t="str">
        <f t="shared" ca="1" si="3"/>
        <v xml:space="preserve"> - </v>
      </c>
      <c r="J253" s="54"/>
    </row>
    <row r="254" spans="1:10" s="156" customFormat="1" x14ac:dyDescent="0.2">
      <c r="A254" s="60"/>
      <c r="B254" s="45"/>
      <c r="C254" s="46"/>
      <c r="D254" s="47"/>
      <c r="E254" s="48"/>
      <c r="F254" s="46"/>
      <c r="G254" s="59"/>
      <c r="H254" s="70"/>
      <c r="I254" s="40" t="str">
        <f t="shared" ca="1" si="3"/>
        <v xml:space="preserve"> - </v>
      </c>
      <c r="J254" s="54"/>
    </row>
    <row r="255" spans="1:10" s="156" customFormat="1" x14ac:dyDescent="0.2">
      <c r="A255" s="35"/>
      <c r="B255" s="35"/>
      <c r="C255" s="51"/>
      <c r="D255" s="52"/>
      <c r="E255" s="38"/>
      <c r="F255" s="36"/>
      <c r="G255" s="39"/>
      <c r="H255" s="77"/>
      <c r="I255" s="40" t="str">
        <f t="shared" ca="1" si="3"/>
        <v xml:space="preserve"> - </v>
      </c>
      <c r="J255" s="54"/>
    </row>
    <row r="256" spans="1:10" s="156" customFormat="1" x14ac:dyDescent="0.2">
      <c r="A256" s="35"/>
      <c r="B256" s="35"/>
      <c r="C256" s="51"/>
      <c r="D256" s="52"/>
      <c r="E256" s="38"/>
      <c r="F256" s="51"/>
      <c r="G256" s="39"/>
      <c r="H256" s="77"/>
      <c r="I256" s="40" t="str">
        <f t="shared" ca="1" si="3"/>
        <v xml:space="preserve"> - </v>
      </c>
      <c r="J256" s="54"/>
    </row>
    <row r="257" spans="1:10" s="156" customFormat="1" x14ac:dyDescent="0.2">
      <c r="A257" s="35"/>
      <c r="B257" s="35"/>
      <c r="C257" s="51"/>
      <c r="D257" s="52"/>
      <c r="E257" s="38"/>
      <c r="F257" s="36"/>
      <c r="G257" s="39"/>
      <c r="H257" s="77"/>
      <c r="I257" s="40" t="str">
        <f t="shared" ca="1" si="3"/>
        <v xml:space="preserve"> - </v>
      </c>
      <c r="J257" s="54"/>
    </row>
    <row r="258" spans="1:10" s="156" customFormat="1" x14ac:dyDescent="0.2">
      <c r="A258" s="79"/>
      <c r="B258" s="45"/>
      <c r="C258" s="46"/>
      <c r="D258" s="47"/>
      <c r="E258" s="55"/>
      <c r="F258" s="46"/>
      <c r="G258" s="78"/>
      <c r="H258" s="78"/>
      <c r="I258" s="40" t="str">
        <f t="shared" ca="1" si="3"/>
        <v xml:space="preserve"> - </v>
      </c>
      <c r="J258" s="54"/>
    </row>
    <row r="259" spans="1:10" s="156" customFormat="1" x14ac:dyDescent="0.2">
      <c r="A259" s="60"/>
      <c r="B259" s="45"/>
      <c r="C259" s="46"/>
      <c r="D259" s="47"/>
      <c r="E259" s="55"/>
      <c r="F259" s="46"/>
      <c r="G259" s="78"/>
      <c r="H259" s="78"/>
      <c r="I259" s="40" t="str">
        <f t="shared" ca="1" si="3"/>
        <v xml:space="preserve"> - </v>
      </c>
      <c r="J259" s="54"/>
    </row>
    <row r="260" spans="1:10" ht="14.25" x14ac:dyDescent="0.2">
      <c r="A260" s="80"/>
      <c r="B260" s="81"/>
      <c r="C260" s="82"/>
      <c r="D260" s="83"/>
      <c r="E260" s="84"/>
      <c r="F260" s="82"/>
      <c r="G260" s="85"/>
      <c r="H260" s="85"/>
      <c r="I260" s="86"/>
      <c r="J260"/>
    </row>
    <row r="261" spans="1:10" x14ac:dyDescent="0.2">
      <c r="G261" s="9">
        <f>SUBTOTAL(9, G17:G260)</f>
        <v>540023.41999999981</v>
      </c>
      <c r="H261" s="9">
        <f>SUBTOTAL(9, H23:H257)</f>
        <v>285690.55</v>
      </c>
    </row>
    <row r="262" spans="1:10" x14ac:dyDescent="0.2">
      <c r="G262" s="9">
        <f>G261-H261</f>
        <v>254332.86999999982</v>
      </c>
    </row>
    <row r="264" spans="1:10" x14ac:dyDescent="0.2">
      <c r="G264" s="9">
        <v>312415.13</v>
      </c>
    </row>
    <row r="266" spans="1:10" x14ac:dyDescent="0.2">
      <c r="G266" s="9">
        <v>862280.07545015798</v>
      </c>
    </row>
    <row r="267" spans="1:10" x14ac:dyDescent="0.2">
      <c r="G267" s="9">
        <v>39827.659999999996</v>
      </c>
    </row>
    <row r="268" spans="1:10" x14ac:dyDescent="0.2">
      <c r="G268" s="9">
        <f>G267-G266</f>
        <v>-822452.41545015795</v>
      </c>
    </row>
    <row r="269" spans="1:10" s="9" customFormat="1" x14ac:dyDescent="0.2">
      <c r="A269" s="8"/>
      <c r="B269" s="13"/>
      <c r="C269" s="8"/>
      <c r="D269" s="8"/>
      <c r="E269" s="8"/>
      <c r="F269" s="8"/>
      <c r="J269" s="8"/>
    </row>
    <row r="270" spans="1:10" s="9" customFormat="1" x14ac:dyDescent="0.2">
      <c r="A270" s="8"/>
      <c r="B270" s="13"/>
      <c r="C270" s="8"/>
      <c r="D270" s="8"/>
      <c r="E270" s="8"/>
      <c r="F270" s="8"/>
      <c r="J270" s="8"/>
    </row>
    <row r="271" spans="1:10" s="9" customFormat="1" x14ac:dyDescent="0.2">
      <c r="A271" s="8"/>
      <c r="B271" s="13"/>
      <c r="C271" s="8"/>
      <c r="D271" s="8"/>
      <c r="E271" s="8"/>
      <c r="F271" s="8"/>
      <c r="J271" s="8"/>
    </row>
  </sheetData>
  <conditionalFormatting sqref="I15:I259">
    <cfRule type="cellIs" dxfId="191" priority="7" stopIfTrue="1" operator="lessThan">
      <formula>0</formula>
    </cfRule>
  </conditionalFormatting>
  <conditionalFormatting sqref="I3">
    <cfRule type="cellIs" dxfId="190" priority="5" stopIfTrue="1" operator="lessThan">
      <formula>0</formula>
    </cfRule>
  </conditionalFormatting>
  <dataValidations count="5">
    <dataValidation type="list" allowBlank="1" showInputMessage="1" showErrorMessage="1" sqref="D244 D192:D236 D184:D186 D168:D173 D15:D37 D59:D134" xr:uid="{2E8B9C41-DB3C-4A6F-AAD3-8B4B765542D8}">
      <formula1>payeeList</formula1>
    </dataValidation>
    <dataValidation type="list" allowBlank="1" showInputMessage="1" showErrorMessage="1" sqref="C237:C238 C193:C234 C184:C190 C15:C173" xr:uid="{9C2F4580-CDA5-4180-8100-ADB4EED318C8}">
      <formula1>numList</formula1>
    </dataValidation>
    <dataValidation type="list" allowBlank="1" showInputMessage="1" showErrorMessage="1" sqref="A196:A257 B196:B259 A15:B195" xr:uid="{F6D3C1CD-E466-4CEB-9BBA-5B3947FF335E}">
      <formula1>dateList</formula1>
    </dataValidation>
    <dataValidation type="list" allowBlank="1" showInputMessage="1" showErrorMessage="1" sqref="E244:E257 G252:G257 E234:E242 G234 G246:G250 E191:E229 G196:G202 G176 G167:G174 H86 G17:G56 H59:H75 E15:E186 G59:G134" xr:uid="{17F842B1-B527-45FF-8652-6C48E25CB855}">
      <formula1>categoryList</formula1>
    </dataValidation>
    <dataValidation type="list" allowBlank="1" showInputMessage="1" showErrorMessage="1" sqref="F15:F257" xr:uid="{EA04F704-2A16-4833-8B0F-3890CF07CD70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ignoredErrors>
    <ignoredError sqref="G16:H19 G59 G60:G68 G21:H58 G20" calculatedColumn="1"/>
  </ignoredErrors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65361381-56F3-4670-A130-388EAFCEE3AA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8" id="{20DD04CF-82E1-435C-98B0-6088DE62F26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I15:I259</xm:sqref>
        </x14:conditionalFormatting>
        <x14:conditionalFormatting xmlns:xm="http://schemas.microsoft.com/office/excel/2006/main">
          <x14:cfRule type="iconSet" priority="45" id="{9DB8D8F9-8F42-4A96-81BD-82F58EA0409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I73 I21:I58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6736-2EA6-49E0-9AD6-26025DBDC012}">
  <sheetPr>
    <pageSetUpPr fitToPage="1"/>
  </sheetPr>
  <dimension ref="A1:L270"/>
  <sheetViews>
    <sheetView showGridLines="0" zoomScale="115" zoomScaleNormal="115" workbookViewId="0">
      <pane ySplit="14" topLeftCell="A70" activePane="bottomLeft" state="frozen"/>
      <selection activeCell="B18" sqref="B18"/>
      <selection pane="bottomLeft" activeCell="D40" sqref="D40"/>
    </sheetView>
  </sheetViews>
  <sheetFormatPr defaultRowHeight="12.75" x14ac:dyDescent="0.2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43252</v>
      </c>
    </row>
    <row r="2" spans="1:10" ht="18.75" hidden="1" x14ac:dyDescent="0.2">
      <c r="A2" s="1" t="s">
        <v>3</v>
      </c>
      <c r="B2" s="2"/>
    </row>
    <row r="3" spans="1:10" ht="15" hidden="1" x14ac:dyDescent="0.25">
      <c r="H3" s="14" t="s">
        <v>4</v>
      </c>
      <c r="I3" s="15">
        <f ca="1">VLOOKUP(9E+100,Table134567891011121334567891011121334567891011121367[Balance],1)</f>
        <v>978583.90179495967</v>
      </c>
    </row>
    <row r="4" spans="1:10" ht="15" hidden="1" x14ac:dyDescent="0.25">
      <c r="H4" s="17" t="s">
        <v>6</v>
      </c>
      <c r="I4" s="18">
        <f>SUMIF(Table134567891011121334567891011121334567891011121367[R],"=r",Table134567891011121334567891011121334567891011121367[Deposit,
Credit (+)])+SUMIF(Table134567891011121334567891011121334567891011121367[R],"=c",Table134567891011121334567891011121334567891011121367[Deposit,
Credit (+)])-SUMIF(Table134567891011121334567891011121334567891011121367[R],"=R",Table134567891011121334567891011121334567891011121367[Withdrawal,
Payment (-)])-SUMIF(Table134567891011121334567891011121334567891011121367[R],"=C",Table134567891011121334567891011121334567891011121367[Withdrawal,
Payment (-)])</f>
        <v>0</v>
      </c>
    </row>
    <row r="5" spans="1:10" hidden="1" x14ac:dyDescent="0.2">
      <c r="H5" s="20"/>
    </row>
    <row r="6" spans="1:10" hidden="1" x14ac:dyDescent="0.2">
      <c r="H6" s="20"/>
    </row>
    <row r="7" spans="1:10" hidden="1" x14ac:dyDescent="0.2">
      <c r="H7" s="20"/>
    </row>
    <row r="8" spans="1:10" hidden="1" x14ac:dyDescent="0.2">
      <c r="H8" s="20"/>
    </row>
    <row r="9" spans="1:10" hidden="1" x14ac:dyDescent="0.2">
      <c r="H9" s="20"/>
    </row>
    <row r="10" spans="1:10" hidden="1" x14ac:dyDescent="0.2">
      <c r="H10" s="20"/>
    </row>
    <row r="11" spans="1:10" hidden="1" x14ac:dyDescent="0.2">
      <c r="H11" s="20"/>
    </row>
    <row r="12" spans="1:10" hidden="1" x14ac:dyDescent="0.2">
      <c r="H12" s="20"/>
    </row>
    <row r="13" spans="1:10" s="23" customFormat="1" ht="17.25" hidden="1" customHeight="1" x14ac:dyDescent="0.2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</row>
    <row r="14" spans="1:10" s="157" customFormat="1" ht="30" x14ac:dyDescent="0.2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</row>
    <row r="15" spans="1:10" s="155" customFormat="1" x14ac:dyDescent="0.2">
      <c r="A15" s="34"/>
      <c r="B15" s="35"/>
      <c r="C15" s="36"/>
      <c r="D15" s="37" t="s">
        <v>759</v>
      </c>
      <c r="E15" s="38"/>
      <c r="F15" s="36"/>
      <c r="G15" s="39"/>
      <c r="H15" s="39"/>
      <c r="I15" s="40">
        <f ca="1">May!I87</f>
        <v>36231.123781714421</v>
      </c>
      <c r="J15" s="41"/>
    </row>
    <row r="16" spans="1:10" s="155" customFormat="1" x14ac:dyDescent="0.2">
      <c r="A16" s="35">
        <v>43252</v>
      </c>
      <c r="B16" s="161"/>
      <c r="C16" s="162" t="s">
        <v>157</v>
      </c>
      <c r="D16" s="163" t="s">
        <v>26</v>
      </c>
      <c r="E16" s="164"/>
      <c r="F16" s="162"/>
      <c r="G16" s="165"/>
      <c r="H16" s="167">
        <v>650000</v>
      </c>
      <c r="I16" s="40">
        <f t="shared" ref="I16:I82" ca="1" si="0">IF(AND(ISBLANK(G16),ISBLANK(H16))," - ",OFFSET(I16,-1,0,1,1)+H16-G16)</f>
        <v>686231.12378171447</v>
      </c>
      <c r="J16" s="166"/>
    </row>
    <row r="17" spans="1:10" s="155" customFormat="1" x14ac:dyDescent="0.2">
      <c r="A17" s="35">
        <v>43252</v>
      </c>
      <c r="B17" s="168"/>
      <c r="C17" s="46" t="s">
        <v>1245</v>
      </c>
      <c r="D17" s="170" t="s">
        <v>926</v>
      </c>
      <c r="E17" s="175"/>
      <c r="F17" s="169"/>
      <c r="G17" s="172"/>
      <c r="H17" s="174">
        <v>750</v>
      </c>
      <c r="I17" s="40">
        <f t="shared" ca="1" si="0"/>
        <v>686981.12378171447</v>
      </c>
      <c r="J17" s="173"/>
    </row>
    <row r="18" spans="1:10" s="155" customFormat="1" x14ac:dyDescent="0.2">
      <c r="A18" s="35">
        <v>43252</v>
      </c>
      <c r="B18" s="45"/>
      <c r="C18" s="46" t="s">
        <v>760</v>
      </c>
      <c r="D18" s="47" t="s">
        <v>439</v>
      </c>
      <c r="E18" s="68"/>
      <c r="F18" s="46"/>
      <c r="G18" s="90">
        <v>3990</v>
      </c>
      <c r="H18" s="59"/>
      <c r="I18" s="40">
        <f t="shared" ca="1" si="0"/>
        <v>682991.12378171447</v>
      </c>
      <c r="J18" s="41"/>
    </row>
    <row r="19" spans="1:10" s="155" customFormat="1" x14ac:dyDescent="0.2">
      <c r="A19" s="35">
        <v>43252</v>
      </c>
      <c r="B19" s="45"/>
      <c r="C19" s="51" t="s">
        <v>761</v>
      </c>
      <c r="D19" s="52" t="s">
        <v>346</v>
      </c>
      <c r="E19" s="38"/>
      <c r="F19" s="51"/>
      <c r="G19" s="92">
        <v>400</v>
      </c>
      <c r="H19" s="53"/>
      <c r="I19" s="40">
        <f t="shared" ca="1" si="0"/>
        <v>682591.12378171447</v>
      </c>
      <c r="J19" s="54"/>
    </row>
    <row r="20" spans="1:10" s="155" customFormat="1" x14ac:dyDescent="0.2">
      <c r="A20" s="35">
        <v>43252</v>
      </c>
      <c r="B20" s="45"/>
      <c r="C20" s="51" t="s">
        <v>762</v>
      </c>
      <c r="D20" s="52" t="s">
        <v>141</v>
      </c>
      <c r="E20" s="38"/>
      <c r="F20" s="51"/>
      <c r="G20" s="92">
        <v>360.4</v>
      </c>
      <c r="H20" s="53"/>
      <c r="I20" s="40">
        <f t="shared" ca="1" si="0"/>
        <v>682230.72378171445</v>
      </c>
      <c r="J20" s="54"/>
    </row>
    <row r="21" spans="1:10" s="41" customFormat="1" x14ac:dyDescent="0.2">
      <c r="A21" s="35">
        <v>43252</v>
      </c>
      <c r="B21" s="45"/>
      <c r="C21" s="46" t="s">
        <v>763</v>
      </c>
      <c r="D21" s="47" t="s">
        <v>140</v>
      </c>
      <c r="E21" s="48"/>
      <c r="F21" s="46"/>
      <c r="G21" s="90">
        <v>88</v>
      </c>
      <c r="H21" s="49"/>
      <c r="I21" s="40">
        <f t="shared" ca="1" si="0"/>
        <v>682142.72378171445</v>
      </c>
      <c r="J21" s="54"/>
    </row>
    <row r="22" spans="1:10" s="41" customFormat="1" x14ac:dyDescent="0.2">
      <c r="A22" s="35">
        <v>43252</v>
      </c>
      <c r="B22" s="45"/>
      <c r="C22" s="46" t="s">
        <v>764</v>
      </c>
      <c r="D22" s="47" t="s">
        <v>765</v>
      </c>
      <c r="E22" s="48"/>
      <c r="F22" s="46"/>
      <c r="G22" s="90">
        <v>420</v>
      </c>
      <c r="H22" s="49"/>
      <c r="I22" s="40">
        <f t="shared" ca="1" si="0"/>
        <v>681722.72378171445</v>
      </c>
      <c r="J22" s="54"/>
    </row>
    <row r="23" spans="1:10" s="156" customFormat="1" x14ac:dyDescent="0.2">
      <c r="A23" s="35">
        <v>43252</v>
      </c>
      <c r="B23" s="116"/>
      <c r="C23" s="117" t="s">
        <v>766</v>
      </c>
      <c r="D23" s="118" t="s">
        <v>139</v>
      </c>
      <c r="E23" s="119"/>
      <c r="F23" s="117"/>
      <c r="G23" s="123">
        <v>166.47</v>
      </c>
      <c r="H23" s="121"/>
      <c r="I23" s="40">
        <f t="shared" ca="1" si="0"/>
        <v>681556.25378171448</v>
      </c>
      <c r="J23" s="122"/>
    </row>
    <row r="24" spans="1:10" s="156" customFormat="1" x14ac:dyDescent="0.2">
      <c r="A24" s="35">
        <v>43252</v>
      </c>
      <c r="B24" s="45"/>
      <c r="C24" s="46" t="s">
        <v>767</v>
      </c>
      <c r="D24" s="47" t="s">
        <v>703</v>
      </c>
      <c r="E24" s="68"/>
      <c r="F24" s="46"/>
      <c r="G24" s="90">
        <v>2500</v>
      </c>
      <c r="H24" s="49"/>
      <c r="I24" s="40">
        <f t="shared" ca="1" si="0"/>
        <v>679056.25378171448</v>
      </c>
      <c r="J24" s="41"/>
    </row>
    <row r="25" spans="1:10" s="156" customFormat="1" ht="14.25" customHeight="1" x14ac:dyDescent="0.2">
      <c r="A25" s="35">
        <v>43252</v>
      </c>
      <c r="B25" s="116"/>
      <c r="C25" s="117" t="s">
        <v>768</v>
      </c>
      <c r="D25" s="118" t="s">
        <v>304</v>
      </c>
      <c r="E25" s="160"/>
      <c r="F25" s="117"/>
      <c r="G25" s="123">
        <v>3650</v>
      </c>
      <c r="H25" s="121"/>
      <c r="I25" s="40">
        <f t="shared" ca="1" si="0"/>
        <v>675406.25378171448</v>
      </c>
      <c r="J25" s="122"/>
    </row>
    <row r="26" spans="1:10" s="156" customFormat="1" x14ac:dyDescent="0.2">
      <c r="A26" s="35">
        <v>43252</v>
      </c>
      <c r="B26" s="116"/>
      <c r="C26" s="117" t="s">
        <v>769</v>
      </c>
      <c r="D26" s="118" t="s">
        <v>537</v>
      </c>
      <c r="E26" s="119"/>
      <c r="F26" s="117"/>
      <c r="G26" s="123">
        <v>742</v>
      </c>
      <c r="H26" s="121"/>
      <c r="I26" s="40">
        <f t="shared" ca="1" si="0"/>
        <v>674664.25378171448</v>
      </c>
      <c r="J26" s="122"/>
    </row>
    <row r="27" spans="1:10" s="156" customFormat="1" x14ac:dyDescent="0.2">
      <c r="A27" s="35">
        <v>43252</v>
      </c>
      <c r="B27" s="116"/>
      <c r="C27" s="117" t="s">
        <v>770</v>
      </c>
      <c r="D27" s="118" t="s">
        <v>771</v>
      </c>
      <c r="E27" s="160"/>
      <c r="F27" s="117"/>
      <c r="G27" s="123">
        <v>1050</v>
      </c>
      <c r="H27" s="121"/>
      <c r="I27" s="40">
        <f t="shared" ca="1" si="0"/>
        <v>673614.25378171448</v>
      </c>
      <c r="J27" s="122"/>
    </row>
    <row r="28" spans="1:10" s="156" customFormat="1" x14ac:dyDescent="0.2">
      <c r="A28" s="35">
        <v>43252</v>
      </c>
      <c r="B28" s="116"/>
      <c r="C28" s="117" t="s">
        <v>772</v>
      </c>
      <c r="D28" s="118" t="s">
        <v>206</v>
      </c>
      <c r="E28" s="160"/>
      <c r="F28" s="117"/>
      <c r="G28" s="123">
        <v>2220</v>
      </c>
      <c r="H28" s="121"/>
      <c r="I28" s="40">
        <f t="shared" ca="1" si="0"/>
        <v>671394.25378171448</v>
      </c>
      <c r="J28" s="122"/>
    </row>
    <row r="29" spans="1:10" s="156" customFormat="1" x14ac:dyDescent="0.2">
      <c r="A29" s="35">
        <v>43252</v>
      </c>
      <c r="B29" s="116"/>
      <c r="C29" s="117" t="s">
        <v>773</v>
      </c>
      <c r="D29" s="47" t="s">
        <v>144</v>
      </c>
      <c r="E29" s="160"/>
      <c r="F29" s="117"/>
      <c r="G29" s="123">
        <v>1375.87</v>
      </c>
      <c r="H29" s="121"/>
      <c r="I29" s="40">
        <f t="shared" ca="1" si="0"/>
        <v>670018.38378171448</v>
      </c>
      <c r="J29" s="122"/>
    </row>
    <row r="30" spans="1:10" s="156" customFormat="1" x14ac:dyDescent="0.2">
      <c r="A30" s="35">
        <v>43252</v>
      </c>
      <c r="B30" s="45"/>
      <c r="C30" s="46" t="s">
        <v>774</v>
      </c>
      <c r="D30" s="47" t="s">
        <v>145</v>
      </c>
      <c r="E30" s="48"/>
      <c r="F30" s="46"/>
      <c r="G30" s="90">
        <v>14</v>
      </c>
      <c r="H30" s="49"/>
      <c r="I30" s="40">
        <f t="shared" ca="1" si="0"/>
        <v>670004.38378171448</v>
      </c>
      <c r="J30" s="41"/>
    </row>
    <row r="31" spans="1:10" s="156" customFormat="1" x14ac:dyDescent="0.2">
      <c r="A31" s="35">
        <v>43252</v>
      </c>
      <c r="B31" s="45"/>
      <c r="C31" s="46" t="s">
        <v>775</v>
      </c>
      <c r="D31" s="47" t="s">
        <v>709</v>
      </c>
      <c r="E31" s="48"/>
      <c r="F31" s="46"/>
      <c r="G31" s="90">
        <v>17.5</v>
      </c>
      <c r="H31" s="49"/>
      <c r="I31" s="40">
        <f t="shared" ca="1" si="0"/>
        <v>669986.88378171448</v>
      </c>
      <c r="J31" s="41"/>
    </row>
    <row r="32" spans="1:10" s="156" customFormat="1" x14ac:dyDescent="0.2">
      <c r="A32" s="35">
        <v>43252</v>
      </c>
      <c r="B32" s="45"/>
      <c r="C32" s="46" t="s">
        <v>776</v>
      </c>
      <c r="D32" s="47" t="s">
        <v>146</v>
      </c>
      <c r="E32" s="48"/>
      <c r="F32" s="46"/>
      <c r="G32" s="90">
        <v>450</v>
      </c>
      <c r="H32" s="49"/>
      <c r="I32" s="40">
        <f t="shared" ca="1" si="0"/>
        <v>669536.88378171448</v>
      </c>
      <c r="J32" s="41"/>
    </row>
    <row r="33" spans="1:10" s="156" customFormat="1" x14ac:dyDescent="0.2">
      <c r="A33" s="35">
        <v>43252</v>
      </c>
      <c r="B33" s="45"/>
      <c r="C33" s="46" t="s">
        <v>777</v>
      </c>
      <c r="D33" s="47" t="s">
        <v>53</v>
      </c>
      <c r="E33" s="68"/>
      <c r="F33" s="46"/>
      <c r="G33" s="90">
        <v>2542.59</v>
      </c>
      <c r="H33" s="49"/>
      <c r="I33" s="40">
        <f t="shared" ca="1" si="0"/>
        <v>666994.29378171451</v>
      </c>
      <c r="J33" s="41"/>
    </row>
    <row r="34" spans="1:10" s="156" customFormat="1" ht="24" x14ac:dyDescent="0.2">
      <c r="A34" s="35">
        <v>43252</v>
      </c>
      <c r="B34" s="45"/>
      <c r="C34" s="46" t="s">
        <v>778</v>
      </c>
      <c r="D34" s="47" t="s">
        <v>59</v>
      </c>
      <c r="E34" s="68"/>
      <c r="F34" s="46"/>
      <c r="G34" s="90">
        <v>1000</v>
      </c>
      <c r="H34" s="49"/>
      <c r="I34" s="40">
        <f t="shared" ca="1" si="0"/>
        <v>665994.29378171451</v>
      </c>
      <c r="J34" s="41"/>
    </row>
    <row r="35" spans="1:10" s="156" customFormat="1" x14ac:dyDescent="0.2">
      <c r="A35" s="35">
        <v>43252</v>
      </c>
      <c r="B35" s="45"/>
      <c r="C35" s="46" t="s">
        <v>779</v>
      </c>
      <c r="D35" s="47" t="s">
        <v>780</v>
      </c>
      <c r="E35" s="48"/>
      <c r="F35" s="46"/>
      <c r="G35" s="90">
        <v>333.9</v>
      </c>
      <c r="H35" s="49"/>
      <c r="I35" s="40">
        <f t="shared" ca="1" si="0"/>
        <v>665660.39378171449</v>
      </c>
      <c r="J35" s="41"/>
    </row>
    <row r="36" spans="1:10" s="156" customFormat="1" x14ac:dyDescent="0.2">
      <c r="A36" s="35">
        <v>43252</v>
      </c>
      <c r="B36" s="45"/>
      <c r="C36" s="46" t="s">
        <v>781</v>
      </c>
      <c r="D36" s="47" t="s">
        <v>286</v>
      </c>
      <c r="E36" s="48"/>
      <c r="F36" s="46"/>
      <c r="G36" s="90">
        <v>742</v>
      </c>
      <c r="H36" s="49"/>
      <c r="I36" s="40">
        <f t="shared" ca="1" si="0"/>
        <v>664918.39378171449</v>
      </c>
      <c r="J36" s="41"/>
    </row>
    <row r="37" spans="1:10" s="156" customFormat="1" x14ac:dyDescent="0.2">
      <c r="A37" s="35">
        <v>43252</v>
      </c>
      <c r="B37" s="45"/>
      <c r="C37" s="46" t="s">
        <v>782</v>
      </c>
      <c r="D37" s="47" t="s">
        <v>148</v>
      </c>
      <c r="E37" s="68"/>
      <c r="F37" s="46"/>
      <c r="G37" s="90">
        <v>5300</v>
      </c>
      <c r="H37" s="49"/>
      <c r="I37" s="40">
        <f t="shared" ca="1" si="0"/>
        <v>659618.39378171449</v>
      </c>
      <c r="J37" s="41"/>
    </row>
    <row r="38" spans="1:10" s="156" customFormat="1" x14ac:dyDescent="0.2">
      <c r="A38" s="35">
        <v>43252</v>
      </c>
      <c r="B38" s="45"/>
      <c r="C38" s="46" t="s">
        <v>783</v>
      </c>
      <c r="D38" s="47" t="s">
        <v>56</v>
      </c>
      <c r="E38" s="68"/>
      <c r="F38" s="46"/>
      <c r="G38" s="90">
        <v>3710</v>
      </c>
      <c r="H38" s="49"/>
      <c r="I38" s="40">
        <f t="shared" ca="1" si="0"/>
        <v>655908.39378171449</v>
      </c>
      <c r="J38" s="41"/>
    </row>
    <row r="39" spans="1:10" s="156" customFormat="1" x14ac:dyDescent="0.2">
      <c r="A39" s="35">
        <v>43252</v>
      </c>
      <c r="B39" s="168"/>
      <c r="C39" s="169" t="s">
        <v>783</v>
      </c>
      <c r="D39" s="170" t="s">
        <v>885</v>
      </c>
      <c r="E39" s="171"/>
      <c r="F39" s="169"/>
      <c r="G39" s="174">
        <v>950</v>
      </c>
      <c r="H39" s="172"/>
      <c r="I39" s="40">
        <f t="shared" ca="1" si="0"/>
        <v>654958.39378171449</v>
      </c>
      <c r="J39" s="173"/>
    </row>
    <row r="40" spans="1:10" s="156" customFormat="1" x14ac:dyDescent="0.2">
      <c r="A40" s="35">
        <v>43252</v>
      </c>
      <c r="B40" s="45"/>
      <c r="C40" s="46" t="s">
        <v>784</v>
      </c>
      <c r="D40" s="47" t="s">
        <v>64</v>
      </c>
      <c r="E40" s="68"/>
      <c r="F40" s="46"/>
      <c r="G40" s="90">
        <v>6868.8</v>
      </c>
      <c r="H40" s="49"/>
      <c r="I40" s="40">
        <f t="shared" ca="1" si="0"/>
        <v>648089.59378171444</v>
      </c>
      <c r="J40" s="41"/>
    </row>
    <row r="41" spans="1:10" s="156" customFormat="1" x14ac:dyDescent="0.2">
      <c r="A41" s="35">
        <v>43252</v>
      </c>
      <c r="B41" s="45"/>
      <c r="C41" s="46" t="s">
        <v>785</v>
      </c>
      <c r="D41" s="47" t="s">
        <v>275</v>
      </c>
      <c r="E41" s="48"/>
      <c r="F41" s="46"/>
      <c r="G41" s="90">
        <v>90</v>
      </c>
      <c r="H41" s="49"/>
      <c r="I41" s="40">
        <f t="shared" ca="1" si="0"/>
        <v>647999.59378171444</v>
      </c>
      <c r="J41" s="41"/>
    </row>
    <row r="42" spans="1:10" s="156" customFormat="1" x14ac:dyDescent="0.2">
      <c r="A42" s="35">
        <v>43252</v>
      </c>
      <c r="B42" s="45"/>
      <c r="C42" s="46" t="s">
        <v>786</v>
      </c>
      <c r="D42" s="47" t="s">
        <v>388</v>
      </c>
      <c r="E42" s="48"/>
      <c r="F42" s="46"/>
      <c r="G42" s="90">
        <v>130</v>
      </c>
      <c r="H42" s="49"/>
      <c r="I42" s="40">
        <f t="shared" ca="1" si="0"/>
        <v>647869.59378171444</v>
      </c>
      <c r="J42" s="41"/>
    </row>
    <row r="43" spans="1:10" s="156" customFormat="1" x14ac:dyDescent="0.2">
      <c r="A43" s="35">
        <v>43252</v>
      </c>
      <c r="B43" s="45"/>
      <c r="C43" s="46" t="s">
        <v>787</v>
      </c>
      <c r="D43" s="47" t="s">
        <v>228</v>
      </c>
      <c r="E43" s="68"/>
      <c r="F43" s="46"/>
      <c r="G43" s="90">
        <v>2000</v>
      </c>
      <c r="H43" s="49"/>
      <c r="I43" s="40">
        <f t="shared" ca="1" si="0"/>
        <v>645869.59378171444</v>
      </c>
      <c r="J43" s="41"/>
    </row>
    <row r="44" spans="1:10" s="156" customFormat="1" x14ac:dyDescent="0.2">
      <c r="A44" s="35">
        <v>43252</v>
      </c>
      <c r="B44" s="45"/>
      <c r="C44" s="46" t="s">
        <v>788</v>
      </c>
      <c r="D44" s="47" t="s">
        <v>76</v>
      </c>
      <c r="E44" s="68"/>
      <c r="F44" s="46"/>
      <c r="G44" s="90">
        <v>9964</v>
      </c>
      <c r="H44" s="49"/>
      <c r="I44" s="40">
        <f t="shared" ca="1" si="0"/>
        <v>635905.59378171444</v>
      </c>
      <c r="J44" s="41"/>
    </row>
    <row r="45" spans="1:10" s="156" customFormat="1" x14ac:dyDescent="0.2">
      <c r="A45" s="35">
        <v>43252</v>
      </c>
      <c r="B45" s="45"/>
      <c r="C45" s="46" t="s">
        <v>789</v>
      </c>
      <c r="D45" s="47" t="s">
        <v>790</v>
      </c>
      <c r="E45" s="48"/>
      <c r="F45" s="46"/>
      <c r="G45" s="90">
        <v>200</v>
      </c>
      <c r="H45" s="49"/>
      <c r="I45" s="40">
        <f t="shared" ca="1" si="0"/>
        <v>635705.59378171444</v>
      </c>
      <c r="J45" s="41"/>
    </row>
    <row r="46" spans="1:10" s="156" customFormat="1" x14ac:dyDescent="0.2">
      <c r="A46" s="35">
        <v>43252</v>
      </c>
      <c r="B46" s="45"/>
      <c r="C46" s="46" t="s">
        <v>791</v>
      </c>
      <c r="D46" s="47" t="s">
        <v>63</v>
      </c>
      <c r="E46" s="48"/>
      <c r="F46" s="46"/>
      <c r="G46" s="90">
        <v>477</v>
      </c>
      <c r="H46" s="49"/>
      <c r="I46" s="40">
        <f t="shared" ca="1" si="0"/>
        <v>635228.59378171444</v>
      </c>
      <c r="J46" s="41"/>
    </row>
    <row r="47" spans="1:10" s="156" customFormat="1" x14ac:dyDescent="0.2">
      <c r="A47" s="35">
        <v>43252</v>
      </c>
      <c r="B47" s="45"/>
      <c r="C47" s="46" t="s">
        <v>792</v>
      </c>
      <c r="D47" s="47" t="s">
        <v>298</v>
      </c>
      <c r="E47" s="48"/>
      <c r="F47" s="46"/>
      <c r="G47" s="90">
        <v>240</v>
      </c>
      <c r="H47" s="49"/>
      <c r="I47" s="40">
        <f t="shared" ca="1" si="0"/>
        <v>634988.59378171444</v>
      </c>
      <c r="J47" s="41"/>
    </row>
    <row r="48" spans="1:10" s="156" customFormat="1" x14ac:dyDescent="0.2">
      <c r="A48" s="35">
        <v>43252</v>
      </c>
      <c r="B48" s="45"/>
      <c r="C48" s="46" t="s">
        <v>793</v>
      </c>
      <c r="D48" s="47" t="s">
        <v>70</v>
      </c>
      <c r="E48" s="48"/>
      <c r="F48" s="46"/>
      <c r="G48" s="90">
        <v>371</v>
      </c>
      <c r="H48" s="49"/>
      <c r="I48" s="40">
        <f t="shared" ca="1" si="0"/>
        <v>634617.59378171444</v>
      </c>
      <c r="J48" s="41"/>
    </row>
    <row r="49" spans="1:10" s="156" customFormat="1" x14ac:dyDescent="0.2">
      <c r="A49" s="35">
        <v>43252</v>
      </c>
      <c r="B49" s="45"/>
      <c r="C49" s="46" t="s">
        <v>794</v>
      </c>
      <c r="D49" s="47" t="s">
        <v>369</v>
      </c>
      <c r="E49" s="68"/>
      <c r="F49" s="46"/>
      <c r="G49" s="90">
        <v>1827.7</v>
      </c>
      <c r="H49" s="49"/>
      <c r="I49" s="40">
        <f t="shared" ca="1" si="0"/>
        <v>632789.89378171449</v>
      </c>
      <c r="J49" s="41"/>
    </row>
    <row r="50" spans="1:10" s="156" customFormat="1" x14ac:dyDescent="0.2">
      <c r="A50" s="35">
        <v>43252</v>
      </c>
      <c r="B50" s="45"/>
      <c r="C50" s="46" t="s">
        <v>795</v>
      </c>
      <c r="D50" s="47" t="s">
        <v>79</v>
      </c>
      <c r="E50" s="68"/>
      <c r="F50" s="46"/>
      <c r="G50" s="90">
        <v>9434</v>
      </c>
      <c r="H50" s="49"/>
      <c r="I50" s="40">
        <f t="shared" ca="1" si="0"/>
        <v>623355.89378171449</v>
      </c>
      <c r="J50" s="41"/>
    </row>
    <row r="51" spans="1:10" s="156" customFormat="1" x14ac:dyDescent="0.2">
      <c r="A51" s="35">
        <v>43252</v>
      </c>
      <c r="B51" s="45"/>
      <c r="C51" s="46" t="s">
        <v>796</v>
      </c>
      <c r="D51" s="47" t="s">
        <v>69</v>
      </c>
      <c r="E51" s="48"/>
      <c r="F51" s="46"/>
      <c r="G51" s="90">
        <v>270</v>
      </c>
      <c r="H51" s="49"/>
      <c r="I51" s="40">
        <f t="shared" ca="1" si="0"/>
        <v>623085.89378171449</v>
      </c>
      <c r="J51" s="41"/>
    </row>
    <row r="52" spans="1:10" s="156" customFormat="1" x14ac:dyDescent="0.2">
      <c r="A52" s="35">
        <v>43252</v>
      </c>
      <c r="B52" s="45"/>
      <c r="C52" s="46" t="s">
        <v>797</v>
      </c>
      <c r="D52" s="47" t="s">
        <v>152</v>
      </c>
      <c r="E52" s="48"/>
      <c r="F52" s="46"/>
      <c r="G52" s="90">
        <v>52.15</v>
      </c>
      <c r="H52" s="49"/>
      <c r="I52" s="40">
        <f t="shared" ca="1" si="0"/>
        <v>623033.74378171447</v>
      </c>
      <c r="J52" s="41"/>
    </row>
    <row r="53" spans="1:10" s="156" customFormat="1" x14ac:dyDescent="0.2">
      <c r="A53" s="35">
        <v>43252</v>
      </c>
      <c r="B53" s="45"/>
      <c r="C53" s="46" t="s">
        <v>798</v>
      </c>
      <c r="D53" s="47" t="s">
        <v>203</v>
      </c>
      <c r="E53" s="48"/>
      <c r="F53" s="46"/>
      <c r="G53" s="90">
        <v>763.2</v>
      </c>
      <c r="H53" s="49"/>
      <c r="I53" s="40">
        <f t="shared" ca="1" si="0"/>
        <v>622270.54378171451</v>
      </c>
      <c r="J53" s="41"/>
    </row>
    <row r="54" spans="1:10" s="156" customFormat="1" x14ac:dyDescent="0.2">
      <c r="A54" s="35">
        <v>43252</v>
      </c>
      <c r="B54" s="45"/>
      <c r="C54" s="46" t="s">
        <v>799</v>
      </c>
      <c r="D54" s="47" t="s">
        <v>72</v>
      </c>
      <c r="E54" s="48"/>
      <c r="F54" s="46"/>
      <c r="G54" s="90">
        <v>240</v>
      </c>
      <c r="H54" s="49"/>
      <c r="I54" s="40">
        <f t="shared" ca="1" si="0"/>
        <v>622030.54378171451</v>
      </c>
      <c r="J54" s="41"/>
    </row>
    <row r="55" spans="1:10" s="156" customFormat="1" x14ac:dyDescent="0.2">
      <c r="A55" s="35">
        <v>43252</v>
      </c>
      <c r="B55" s="45"/>
      <c r="C55" s="46" t="s">
        <v>800</v>
      </c>
      <c r="D55" s="47" t="s">
        <v>229</v>
      </c>
      <c r="E55" s="48"/>
      <c r="F55" s="46"/>
      <c r="G55" s="90">
        <v>240</v>
      </c>
      <c r="H55" s="49"/>
      <c r="I55" s="40">
        <f t="shared" ca="1" si="0"/>
        <v>621790.54378171451</v>
      </c>
      <c r="J55" s="41"/>
    </row>
    <row r="56" spans="1:10" s="156" customFormat="1" x14ac:dyDescent="0.2">
      <c r="A56" s="35">
        <v>43252</v>
      </c>
      <c r="B56" s="45"/>
      <c r="C56" s="46" t="s">
        <v>801</v>
      </c>
      <c r="D56" s="47" t="s">
        <v>205</v>
      </c>
      <c r="E56" s="48"/>
      <c r="F56" s="46"/>
      <c r="G56" s="90">
        <v>495.85</v>
      </c>
      <c r="H56" s="49"/>
      <c r="I56" s="40">
        <f t="shared" ca="1" si="0"/>
        <v>621294.69378171454</v>
      </c>
      <c r="J56" s="41"/>
    </row>
    <row r="57" spans="1:10" s="156" customFormat="1" x14ac:dyDescent="0.2">
      <c r="A57" s="35">
        <v>43252</v>
      </c>
      <c r="B57" s="45"/>
      <c r="C57" s="46">
        <v>688213</v>
      </c>
      <c r="D57" s="47" t="s">
        <v>73</v>
      </c>
      <c r="E57" s="68"/>
      <c r="F57" s="46"/>
      <c r="G57" s="90">
        <v>67943.88</v>
      </c>
      <c r="H57" s="49"/>
      <c r="I57" s="40">
        <f t="shared" ca="1" si="0"/>
        <v>553350.81378171453</v>
      </c>
      <c r="J57" s="41"/>
    </row>
    <row r="58" spans="1:10" s="156" customFormat="1" x14ac:dyDescent="0.2">
      <c r="A58" s="35">
        <v>43252</v>
      </c>
      <c r="B58" s="45"/>
      <c r="C58" s="46">
        <v>688214</v>
      </c>
      <c r="D58" s="47" t="s">
        <v>306</v>
      </c>
      <c r="E58" s="68"/>
      <c r="F58" s="46"/>
      <c r="G58" s="90">
        <v>21730</v>
      </c>
      <c r="H58" s="49"/>
      <c r="I58" s="40">
        <f t="shared" ca="1" si="0"/>
        <v>531620.81378171453</v>
      </c>
      <c r="J58" s="41"/>
    </row>
    <row r="59" spans="1:10" s="156" customFormat="1" x14ac:dyDescent="0.2">
      <c r="A59" s="35">
        <v>43252</v>
      </c>
      <c r="B59" s="45"/>
      <c r="C59" s="46">
        <v>688215</v>
      </c>
      <c r="D59" s="47" t="s">
        <v>209</v>
      </c>
      <c r="E59" s="48"/>
      <c r="F59" s="46"/>
      <c r="G59" s="90">
        <v>492.45</v>
      </c>
      <c r="H59" s="49"/>
      <c r="I59" s="40">
        <f t="shared" ca="1" si="0"/>
        <v>531128.36378171458</v>
      </c>
      <c r="J59" s="41"/>
    </row>
    <row r="60" spans="1:10" s="156" customFormat="1" x14ac:dyDescent="0.2">
      <c r="A60" s="35">
        <v>43252</v>
      </c>
      <c r="B60" s="45"/>
      <c r="C60" s="46">
        <v>688216</v>
      </c>
      <c r="D60" s="47" t="s">
        <v>1123</v>
      </c>
      <c r="E60" s="68"/>
      <c r="F60" s="46"/>
      <c r="G60" s="59">
        <v>391875</v>
      </c>
      <c r="H60" s="49"/>
      <c r="I60" s="40">
        <f t="shared" ca="1" si="0"/>
        <v>139253.36378171458</v>
      </c>
      <c r="J60" s="41"/>
    </row>
    <row r="61" spans="1:10" s="156" customFormat="1" ht="24" x14ac:dyDescent="0.2">
      <c r="A61" s="35">
        <v>43252</v>
      </c>
      <c r="B61" s="45"/>
      <c r="C61" s="46">
        <v>688217</v>
      </c>
      <c r="D61" s="47" t="s">
        <v>735</v>
      </c>
      <c r="E61" s="48"/>
      <c r="F61" s="46"/>
      <c r="G61" s="90">
        <v>530</v>
      </c>
      <c r="H61" s="49"/>
      <c r="I61" s="40">
        <f t="shared" ca="1" si="0"/>
        <v>138723.36378171458</v>
      </c>
      <c r="J61" s="41"/>
    </row>
    <row r="62" spans="1:10" s="156" customFormat="1" x14ac:dyDescent="0.2">
      <c r="A62" s="35">
        <v>43252</v>
      </c>
      <c r="B62" s="45"/>
      <c r="C62" s="46">
        <v>688218</v>
      </c>
      <c r="D62" s="47" t="s">
        <v>77</v>
      </c>
      <c r="E62" s="68"/>
      <c r="F62" s="46"/>
      <c r="G62" s="90">
        <v>98580</v>
      </c>
      <c r="H62" s="48"/>
      <c r="I62" s="40">
        <f t="shared" ca="1" si="0"/>
        <v>40143.363781714579</v>
      </c>
      <c r="J62" s="41"/>
    </row>
    <row r="63" spans="1:10" s="156" customFormat="1" x14ac:dyDescent="0.2">
      <c r="A63" s="35">
        <v>43252</v>
      </c>
      <c r="B63" s="45"/>
      <c r="C63" s="46">
        <v>688219</v>
      </c>
      <c r="D63" s="47" t="s">
        <v>50</v>
      </c>
      <c r="E63" s="68"/>
      <c r="F63" s="46"/>
      <c r="G63" s="90">
        <v>12829.5</v>
      </c>
      <c r="H63" s="48"/>
      <c r="I63" s="40">
        <f t="shared" ca="1" si="0"/>
        <v>27313.863781714579</v>
      </c>
      <c r="J63" s="41"/>
    </row>
    <row r="64" spans="1:10" s="156" customFormat="1" x14ac:dyDescent="0.2">
      <c r="A64" s="56">
        <v>43255</v>
      </c>
      <c r="B64" s="45"/>
      <c r="C64" s="46">
        <v>688221</v>
      </c>
      <c r="D64" s="47" t="s">
        <v>28</v>
      </c>
      <c r="E64" s="68"/>
      <c r="F64" s="46"/>
      <c r="G64" s="90">
        <v>10667.84</v>
      </c>
      <c r="H64" s="48"/>
      <c r="I64" s="40">
        <f t="shared" ca="1" si="0"/>
        <v>16646.023781714579</v>
      </c>
      <c r="J64" s="41"/>
    </row>
    <row r="65" spans="1:10" s="156" customFormat="1" x14ac:dyDescent="0.2">
      <c r="A65" s="56">
        <v>43255</v>
      </c>
      <c r="B65" s="45"/>
      <c r="C65" s="46">
        <v>688222</v>
      </c>
      <c r="D65" s="47" t="s">
        <v>30</v>
      </c>
      <c r="E65" s="48"/>
      <c r="F65" s="46"/>
      <c r="G65" s="90">
        <v>170</v>
      </c>
      <c r="H65" s="48"/>
      <c r="I65" s="40">
        <f t="shared" ca="1" si="0"/>
        <v>16476.023781714579</v>
      </c>
      <c r="J65" s="41"/>
    </row>
    <row r="66" spans="1:10" s="156" customFormat="1" x14ac:dyDescent="0.2">
      <c r="A66" s="56">
        <v>43255</v>
      </c>
      <c r="B66" s="45"/>
      <c r="C66" s="46" t="s">
        <v>803</v>
      </c>
      <c r="D66" s="47" t="s">
        <v>32</v>
      </c>
      <c r="E66" s="48"/>
      <c r="F66" s="46"/>
      <c r="G66" s="90">
        <v>155</v>
      </c>
      <c r="H66" s="48"/>
      <c r="I66" s="40">
        <f t="shared" ca="1" si="0"/>
        <v>16321.023781714579</v>
      </c>
      <c r="J66" s="41"/>
    </row>
    <row r="67" spans="1:10" s="156" customFormat="1" ht="24" x14ac:dyDescent="0.2">
      <c r="A67" s="56">
        <v>43255</v>
      </c>
      <c r="B67" s="45"/>
      <c r="C67" s="46">
        <v>688223</v>
      </c>
      <c r="D67" s="47" t="s">
        <v>804</v>
      </c>
      <c r="E67" s="68"/>
      <c r="F67" s="46"/>
      <c r="G67" s="90">
        <v>12568</v>
      </c>
      <c r="H67" s="48"/>
      <c r="I67" s="40">
        <f t="shared" ca="1" si="0"/>
        <v>3753.0237817145789</v>
      </c>
      <c r="J67" s="41"/>
    </row>
    <row r="68" spans="1:10" s="156" customFormat="1" x14ac:dyDescent="0.2">
      <c r="A68" s="56">
        <v>43255</v>
      </c>
      <c r="B68" s="45"/>
      <c r="C68" s="46" t="s">
        <v>808</v>
      </c>
      <c r="D68" s="47" t="s">
        <v>38</v>
      </c>
      <c r="E68" s="48"/>
      <c r="F68" s="46"/>
      <c r="G68" s="90">
        <v>663.6</v>
      </c>
      <c r="H68" s="48"/>
      <c r="I68" s="40">
        <f t="shared" ca="1" si="0"/>
        <v>3089.423781714579</v>
      </c>
      <c r="J68" s="41"/>
    </row>
    <row r="69" spans="1:10" s="156" customFormat="1" x14ac:dyDescent="0.2">
      <c r="A69" s="56">
        <v>43257</v>
      </c>
      <c r="B69" s="45"/>
      <c r="C69" s="46" t="s">
        <v>809</v>
      </c>
      <c r="D69" s="47" t="s">
        <v>34</v>
      </c>
      <c r="E69" s="48"/>
      <c r="F69" s="46"/>
      <c r="G69" s="90">
        <v>100</v>
      </c>
      <c r="H69" s="48"/>
      <c r="I69" s="40">
        <f t="shared" ca="1" si="0"/>
        <v>2989.423781714579</v>
      </c>
      <c r="J69" s="41"/>
    </row>
    <row r="70" spans="1:10" s="156" customFormat="1" x14ac:dyDescent="0.2">
      <c r="A70" s="56">
        <v>43257</v>
      </c>
      <c r="B70" s="45"/>
      <c r="C70" s="46" t="s">
        <v>813</v>
      </c>
      <c r="D70" s="47" t="s">
        <v>43</v>
      </c>
      <c r="E70" s="48"/>
      <c r="F70" s="46"/>
      <c r="G70" s="90">
        <v>8480</v>
      </c>
      <c r="H70" s="48"/>
      <c r="I70" s="40">
        <f t="shared" ca="1" si="0"/>
        <v>-5490.5762182854214</v>
      </c>
      <c r="J70" s="41"/>
    </row>
    <row r="71" spans="1:10" s="156" customFormat="1" ht="15.75" customHeight="1" x14ac:dyDescent="0.2">
      <c r="A71" s="56">
        <v>43257</v>
      </c>
      <c r="B71" s="45"/>
      <c r="C71" s="46" t="s">
        <v>814</v>
      </c>
      <c r="D71" s="47" t="s">
        <v>815</v>
      </c>
      <c r="E71" s="48"/>
      <c r="F71" s="46"/>
      <c r="G71" s="90">
        <v>850</v>
      </c>
      <c r="H71" s="48"/>
      <c r="I71" s="40">
        <f t="shared" ca="1" si="0"/>
        <v>-6340.5762182854214</v>
      </c>
      <c r="J71" s="41"/>
    </row>
    <row r="72" spans="1:10" s="156" customFormat="1" x14ac:dyDescent="0.2">
      <c r="A72" s="56">
        <v>43257</v>
      </c>
      <c r="B72" s="45"/>
      <c r="C72" s="46" t="s">
        <v>816</v>
      </c>
      <c r="D72" s="47" t="s">
        <v>60</v>
      </c>
      <c r="E72" s="48"/>
      <c r="F72" s="46"/>
      <c r="G72" s="90">
        <v>4000</v>
      </c>
      <c r="H72" s="48"/>
      <c r="I72" s="40">
        <f t="shared" ca="1" si="0"/>
        <v>-10340.576218285421</v>
      </c>
      <c r="J72" s="41"/>
    </row>
    <row r="73" spans="1:10" s="156" customFormat="1" x14ac:dyDescent="0.2">
      <c r="A73" s="56">
        <v>43257</v>
      </c>
      <c r="B73" s="45"/>
      <c r="C73" s="154" t="s">
        <v>817</v>
      </c>
      <c r="D73" s="47" t="s">
        <v>254</v>
      </c>
      <c r="E73" s="48"/>
      <c r="F73" s="46"/>
      <c r="G73" s="90">
        <v>4550</v>
      </c>
      <c r="H73" s="48"/>
      <c r="I73" s="40">
        <f t="shared" ca="1" si="0"/>
        <v>-14890.576218285421</v>
      </c>
      <c r="J73" s="41"/>
    </row>
    <row r="74" spans="1:10" s="156" customFormat="1" ht="24" x14ac:dyDescent="0.2">
      <c r="A74" s="56">
        <v>43263</v>
      </c>
      <c r="B74" s="168"/>
      <c r="C74" s="176" t="s">
        <v>120</v>
      </c>
      <c r="D74" s="170" t="s">
        <v>927</v>
      </c>
      <c r="E74" s="175"/>
      <c r="F74" s="169"/>
      <c r="G74" s="172"/>
      <c r="H74" s="174">
        <v>500</v>
      </c>
      <c r="I74" s="40">
        <f t="shared" ca="1" si="0"/>
        <v>-14390.576218285421</v>
      </c>
      <c r="J74" s="173"/>
    </row>
    <row r="75" spans="1:10" s="156" customFormat="1" x14ac:dyDescent="0.2">
      <c r="A75" s="56">
        <v>43264</v>
      </c>
      <c r="B75" s="45"/>
      <c r="C75" s="46" t="s">
        <v>157</v>
      </c>
      <c r="D75" s="158" t="s">
        <v>818</v>
      </c>
      <c r="E75" s="48"/>
      <c r="F75" s="46"/>
      <c r="G75" s="90">
        <v>19794.701986754968</v>
      </c>
      <c r="H75" s="49"/>
      <c r="I75" s="40">
        <f t="shared" ca="1" si="0"/>
        <v>-34185.278205040391</v>
      </c>
      <c r="J75" s="41"/>
    </row>
    <row r="76" spans="1:10" s="156" customFormat="1" ht="24" x14ac:dyDescent="0.2">
      <c r="A76" s="56">
        <v>43264</v>
      </c>
      <c r="B76" s="45"/>
      <c r="C76" s="46" t="s">
        <v>126</v>
      </c>
      <c r="D76" s="158" t="s">
        <v>609</v>
      </c>
      <c r="E76" s="48"/>
      <c r="F76" s="46"/>
      <c r="G76" s="90">
        <v>15040.74</v>
      </c>
      <c r="H76" s="49"/>
      <c r="I76" s="40">
        <f t="shared" ca="1" si="0"/>
        <v>-49226.018205040389</v>
      </c>
      <c r="J76" s="41"/>
    </row>
    <row r="77" spans="1:10" s="156" customFormat="1" ht="24" x14ac:dyDescent="0.2">
      <c r="A77" s="56">
        <v>43265</v>
      </c>
      <c r="B77" s="45"/>
      <c r="C77" s="46" t="s">
        <v>157</v>
      </c>
      <c r="D77" s="158" t="s">
        <v>819</v>
      </c>
      <c r="E77" s="48"/>
      <c r="F77" s="46"/>
      <c r="G77" s="90">
        <v>8195</v>
      </c>
      <c r="H77" s="49"/>
      <c r="I77" s="40">
        <f t="shared" ca="1" si="0"/>
        <v>-57421.018205040389</v>
      </c>
      <c r="J77" s="41"/>
    </row>
    <row r="78" spans="1:10" s="156" customFormat="1" x14ac:dyDescent="0.2">
      <c r="A78" s="56">
        <v>43265</v>
      </c>
      <c r="B78" s="45"/>
      <c r="C78" s="46" t="s">
        <v>820</v>
      </c>
      <c r="D78" s="47" t="s">
        <v>821</v>
      </c>
      <c r="E78" s="48"/>
      <c r="F78" s="46"/>
      <c r="G78" s="90">
        <v>2160</v>
      </c>
      <c r="H78" s="49"/>
      <c r="I78" s="40">
        <f t="shared" ca="1" si="0"/>
        <v>-59581.018205040389</v>
      </c>
      <c r="J78" s="41"/>
    </row>
    <row r="79" spans="1:10" s="156" customFormat="1" ht="24" x14ac:dyDescent="0.2">
      <c r="A79" s="56">
        <v>43265</v>
      </c>
      <c r="B79" s="61"/>
      <c r="C79" s="62" t="s">
        <v>822</v>
      </c>
      <c r="D79" s="159" t="s">
        <v>823</v>
      </c>
      <c r="E79" s="64"/>
      <c r="F79" s="62"/>
      <c r="G79" s="103">
        <v>150</v>
      </c>
      <c r="H79" s="66"/>
      <c r="I79" s="40">
        <f t="shared" ca="1" si="0"/>
        <v>-59731.018205040389</v>
      </c>
      <c r="J79" s="67"/>
    </row>
    <row r="80" spans="1:10" s="156" customFormat="1" x14ac:dyDescent="0.2">
      <c r="A80" s="56">
        <v>43265</v>
      </c>
      <c r="B80" s="104"/>
      <c r="C80" s="105" t="s">
        <v>824</v>
      </c>
      <c r="D80" s="106" t="s">
        <v>439</v>
      </c>
      <c r="E80" s="107"/>
      <c r="F80" s="105"/>
      <c r="G80" s="133">
        <v>2114.6999999999998</v>
      </c>
      <c r="H80" s="109"/>
      <c r="I80" s="40">
        <f t="shared" ca="1" si="0"/>
        <v>-61845.718205040386</v>
      </c>
      <c r="J80" s="110"/>
    </row>
    <row r="81" spans="1:10" s="156" customFormat="1" x14ac:dyDescent="0.2">
      <c r="A81" s="56">
        <v>43265</v>
      </c>
      <c r="B81" s="45"/>
      <c r="C81" s="46" t="s">
        <v>825</v>
      </c>
      <c r="D81" s="47" t="s">
        <v>140</v>
      </c>
      <c r="E81" s="48"/>
      <c r="F81" s="46"/>
      <c r="G81" s="90">
        <v>139.19999999999999</v>
      </c>
      <c r="H81" s="49"/>
      <c r="I81" s="40">
        <f t="shared" ca="1" si="0"/>
        <v>-61984.918205040383</v>
      </c>
      <c r="J81" s="41"/>
    </row>
    <row r="82" spans="1:10" s="156" customFormat="1" x14ac:dyDescent="0.2">
      <c r="A82" s="56">
        <v>43265</v>
      </c>
      <c r="B82" s="45"/>
      <c r="C82" s="46" t="s">
        <v>826</v>
      </c>
      <c r="D82" s="158" t="s">
        <v>142</v>
      </c>
      <c r="E82" s="48"/>
      <c r="F82" s="46"/>
      <c r="G82" s="90">
        <v>1702.46</v>
      </c>
      <c r="H82" s="49"/>
      <c r="I82" s="40">
        <f t="shared" ca="1" si="0"/>
        <v>-63687.378205040382</v>
      </c>
      <c r="J82" s="41"/>
    </row>
    <row r="83" spans="1:10" s="156" customFormat="1" x14ac:dyDescent="0.2">
      <c r="A83" s="56">
        <v>43265</v>
      </c>
      <c r="B83" s="45"/>
      <c r="C83" s="46" t="s">
        <v>827</v>
      </c>
      <c r="D83" s="96" t="s">
        <v>141</v>
      </c>
      <c r="E83" s="97"/>
      <c r="F83" s="95"/>
      <c r="G83" s="113">
        <v>340</v>
      </c>
      <c r="H83" s="101"/>
      <c r="I83" s="40">
        <f t="shared" ref="I83:I146" ca="1" si="1">IF(AND(ISBLANK(G83),ISBLANK(H83))," - ",OFFSET(I83,-1,0,1,1)+H83-G83)</f>
        <v>-64027.378205040382</v>
      </c>
      <c r="J83" s="99"/>
    </row>
    <row r="84" spans="1:10" s="156" customFormat="1" x14ac:dyDescent="0.2">
      <c r="A84" s="56">
        <v>43265</v>
      </c>
      <c r="B84" s="45"/>
      <c r="C84" s="46" t="s">
        <v>828</v>
      </c>
      <c r="D84" s="47" t="s">
        <v>198</v>
      </c>
      <c r="E84" s="48"/>
      <c r="F84" s="46"/>
      <c r="G84" s="90">
        <v>390</v>
      </c>
      <c r="H84" s="49"/>
      <c r="I84" s="40">
        <f t="shared" ca="1" si="1"/>
        <v>-64417.378205040382</v>
      </c>
      <c r="J84" s="41"/>
    </row>
    <row r="85" spans="1:10" s="156" customFormat="1" x14ac:dyDescent="0.2">
      <c r="A85" s="56">
        <v>43265</v>
      </c>
      <c r="B85" s="94"/>
      <c r="C85" s="95" t="s">
        <v>829</v>
      </c>
      <c r="D85" s="96" t="s">
        <v>306</v>
      </c>
      <c r="E85" s="97"/>
      <c r="F85" s="95"/>
      <c r="G85" s="113">
        <v>6000</v>
      </c>
      <c r="H85" s="59"/>
      <c r="I85" s="40">
        <f t="shared" ca="1" si="1"/>
        <v>-70417.378205040382</v>
      </c>
      <c r="J85" s="99"/>
    </row>
    <row r="86" spans="1:10" s="156" customFormat="1" x14ac:dyDescent="0.2">
      <c r="A86" s="56">
        <v>43265</v>
      </c>
      <c r="B86" s="45"/>
      <c r="C86" s="46" t="s">
        <v>830</v>
      </c>
      <c r="D86" s="47" t="s">
        <v>831</v>
      </c>
      <c r="E86" s="48"/>
      <c r="F86" s="46"/>
      <c r="G86" s="90">
        <v>640</v>
      </c>
      <c r="H86" s="49"/>
      <c r="I86" s="40">
        <f t="shared" ca="1" si="1"/>
        <v>-71057.378205040382</v>
      </c>
      <c r="J86" s="41"/>
    </row>
    <row r="87" spans="1:10" s="156" customFormat="1" x14ac:dyDescent="0.2">
      <c r="A87" s="56">
        <v>43265</v>
      </c>
      <c r="B87" s="45"/>
      <c r="C87" s="46" t="s">
        <v>832</v>
      </c>
      <c r="D87" s="47" t="s">
        <v>765</v>
      </c>
      <c r="E87" s="48"/>
      <c r="F87" s="46"/>
      <c r="G87" s="90">
        <v>4000</v>
      </c>
      <c r="H87" s="49"/>
      <c r="I87" s="40">
        <f t="shared" ca="1" si="1"/>
        <v>-75057.378205040382</v>
      </c>
      <c r="J87" s="41"/>
    </row>
    <row r="88" spans="1:10" s="156" customFormat="1" x14ac:dyDescent="0.2">
      <c r="A88" s="56">
        <v>43265</v>
      </c>
      <c r="B88" s="45"/>
      <c r="C88" s="46" t="s">
        <v>833</v>
      </c>
      <c r="D88" s="47" t="s">
        <v>144</v>
      </c>
      <c r="E88" s="48"/>
      <c r="F88" s="46"/>
      <c r="G88" s="90">
        <v>960.61</v>
      </c>
      <c r="H88" s="49"/>
      <c r="I88" s="40">
        <f t="shared" ca="1" si="1"/>
        <v>-76017.988205040383</v>
      </c>
      <c r="J88" s="41"/>
    </row>
    <row r="89" spans="1:10" s="156" customFormat="1" x14ac:dyDescent="0.2">
      <c r="A89" s="56">
        <v>43265</v>
      </c>
      <c r="B89" s="45"/>
      <c r="C89" s="46" t="s">
        <v>834</v>
      </c>
      <c r="D89" s="47" t="s">
        <v>50</v>
      </c>
      <c r="E89" s="48"/>
      <c r="F89" s="46"/>
      <c r="G89" s="90">
        <v>5738.3</v>
      </c>
      <c r="H89" s="49"/>
      <c r="I89" s="40">
        <f t="shared" ca="1" si="1"/>
        <v>-81756.288205040386</v>
      </c>
      <c r="J89" s="41"/>
    </row>
    <row r="90" spans="1:10" s="156" customFormat="1" x14ac:dyDescent="0.2">
      <c r="A90" s="56">
        <v>43265</v>
      </c>
      <c r="B90" s="45"/>
      <c r="C90" s="46" t="s">
        <v>835</v>
      </c>
      <c r="D90" s="47" t="s">
        <v>836</v>
      </c>
      <c r="E90" s="48"/>
      <c r="F90" s="46"/>
      <c r="G90" s="90">
        <v>18</v>
      </c>
      <c r="H90" s="49"/>
      <c r="I90" s="40">
        <f t="shared" ca="1" si="1"/>
        <v>-81774.288205040386</v>
      </c>
      <c r="J90" s="41"/>
    </row>
    <row r="91" spans="1:10" s="156" customFormat="1" x14ac:dyDescent="0.2">
      <c r="A91" s="56">
        <v>43265</v>
      </c>
      <c r="B91" s="94"/>
      <c r="C91" s="46" t="s">
        <v>837</v>
      </c>
      <c r="D91" s="47" t="s">
        <v>838</v>
      </c>
      <c r="E91" s="97"/>
      <c r="F91" s="95"/>
      <c r="G91" s="113">
        <v>1500</v>
      </c>
      <c r="H91" s="101"/>
      <c r="I91" s="40">
        <f t="shared" ca="1" si="1"/>
        <v>-83274.288205040386</v>
      </c>
      <c r="J91" s="99"/>
    </row>
    <row r="92" spans="1:10" s="156" customFormat="1" x14ac:dyDescent="0.2">
      <c r="A92" s="56">
        <v>43265</v>
      </c>
      <c r="B92" s="94"/>
      <c r="C92" s="46" t="s">
        <v>839</v>
      </c>
      <c r="D92" s="47" t="s">
        <v>275</v>
      </c>
      <c r="E92" s="97"/>
      <c r="F92" s="95"/>
      <c r="G92" s="113">
        <v>90</v>
      </c>
      <c r="H92" s="101"/>
      <c r="I92" s="40">
        <f t="shared" ca="1" si="1"/>
        <v>-83364.288205040386</v>
      </c>
      <c r="J92" s="99"/>
    </row>
    <row r="93" spans="1:10" s="156" customFormat="1" x14ac:dyDescent="0.2">
      <c r="A93" s="56">
        <v>43265</v>
      </c>
      <c r="B93" s="94"/>
      <c r="C93" s="46" t="s">
        <v>840</v>
      </c>
      <c r="D93" s="96" t="s">
        <v>146</v>
      </c>
      <c r="E93" s="97"/>
      <c r="F93" s="95"/>
      <c r="G93" s="113">
        <v>660</v>
      </c>
      <c r="H93" s="101"/>
      <c r="I93" s="40">
        <f t="shared" ca="1" si="1"/>
        <v>-84024.288205040386</v>
      </c>
      <c r="J93" s="99"/>
    </row>
    <row r="94" spans="1:10" s="156" customFormat="1" ht="24" x14ac:dyDescent="0.2">
      <c r="A94" s="56">
        <v>43265</v>
      </c>
      <c r="B94" s="45"/>
      <c r="C94" s="46" t="s">
        <v>841</v>
      </c>
      <c r="D94" s="47" t="s">
        <v>59</v>
      </c>
      <c r="E94" s="48"/>
      <c r="F94" s="46"/>
      <c r="G94" s="90">
        <v>1500</v>
      </c>
      <c r="H94" s="49"/>
      <c r="I94" s="40">
        <f t="shared" ca="1" si="1"/>
        <v>-85524.288205040386</v>
      </c>
      <c r="J94" s="41"/>
    </row>
    <row r="95" spans="1:10" s="156" customFormat="1" x14ac:dyDescent="0.2">
      <c r="A95" s="56">
        <v>43265</v>
      </c>
      <c r="B95" s="45"/>
      <c r="C95" s="46" t="s">
        <v>842</v>
      </c>
      <c r="D95" s="47" t="s">
        <v>843</v>
      </c>
      <c r="E95" s="48"/>
      <c r="F95" s="46"/>
      <c r="G95" s="90">
        <v>1190</v>
      </c>
      <c r="H95" s="49"/>
      <c r="I95" s="40">
        <f t="shared" ca="1" si="1"/>
        <v>-86714.288205040386</v>
      </c>
      <c r="J95" s="41"/>
    </row>
    <row r="96" spans="1:10" s="156" customFormat="1" x14ac:dyDescent="0.2">
      <c r="A96" s="56">
        <v>43265</v>
      </c>
      <c r="B96" s="45"/>
      <c r="C96" s="46" t="s">
        <v>844</v>
      </c>
      <c r="D96" s="47" t="s">
        <v>319</v>
      </c>
      <c r="E96" s="48"/>
      <c r="F96" s="46"/>
      <c r="G96" s="90">
        <v>700</v>
      </c>
      <c r="H96" s="49"/>
      <c r="I96" s="40">
        <f t="shared" ca="1" si="1"/>
        <v>-87414.288205040386</v>
      </c>
      <c r="J96" s="41"/>
    </row>
    <row r="97" spans="1:10" s="156" customFormat="1" x14ac:dyDescent="0.2">
      <c r="A97" s="56">
        <v>43265</v>
      </c>
      <c r="B97" s="45"/>
      <c r="C97" s="46" t="s">
        <v>845</v>
      </c>
      <c r="D97" s="47" t="s">
        <v>846</v>
      </c>
      <c r="E97" s="48"/>
      <c r="F97" s="46"/>
      <c r="G97" s="90">
        <v>9082</v>
      </c>
      <c r="H97" s="49"/>
      <c r="I97" s="40">
        <f t="shared" ca="1" si="1"/>
        <v>-96496.288205040386</v>
      </c>
      <c r="J97" s="41"/>
    </row>
    <row r="98" spans="1:10" s="156" customFormat="1" x14ac:dyDescent="0.2">
      <c r="A98" s="56">
        <v>43265</v>
      </c>
      <c r="B98" s="45"/>
      <c r="C98" s="46" t="s">
        <v>847</v>
      </c>
      <c r="D98" s="47" t="s">
        <v>456</v>
      </c>
      <c r="E98" s="48"/>
      <c r="F98" s="46"/>
      <c r="G98" s="90">
        <v>540</v>
      </c>
      <c r="H98" s="49"/>
      <c r="I98" s="40">
        <f t="shared" ca="1" si="1"/>
        <v>-97036.288205040386</v>
      </c>
      <c r="J98" s="41"/>
    </row>
    <row r="99" spans="1:10" s="156" customFormat="1" x14ac:dyDescent="0.2">
      <c r="A99" s="56">
        <v>43265</v>
      </c>
      <c r="B99" s="45"/>
      <c r="C99" s="46" t="s">
        <v>848</v>
      </c>
      <c r="D99" s="47" t="s">
        <v>56</v>
      </c>
      <c r="E99" s="48"/>
      <c r="F99" s="46"/>
      <c r="G99" s="90">
        <v>3500</v>
      </c>
      <c r="H99" s="49"/>
      <c r="I99" s="40">
        <f t="shared" ca="1" si="1"/>
        <v>-100536.28820504039</v>
      </c>
      <c r="J99" s="41"/>
    </row>
    <row r="100" spans="1:10" s="156" customFormat="1" x14ac:dyDescent="0.2">
      <c r="A100" s="56">
        <v>43265</v>
      </c>
      <c r="B100" s="45"/>
      <c r="C100" s="46" t="s">
        <v>849</v>
      </c>
      <c r="D100" s="47" t="s">
        <v>148</v>
      </c>
      <c r="E100" s="48"/>
      <c r="F100" s="46"/>
      <c r="G100" s="90">
        <v>5300</v>
      </c>
      <c r="H100" s="49"/>
      <c r="I100" s="40">
        <f t="shared" ca="1" si="1"/>
        <v>-105836.28820504039</v>
      </c>
      <c r="J100" s="41"/>
    </row>
    <row r="101" spans="1:10" s="156" customFormat="1" x14ac:dyDescent="0.2">
      <c r="A101" s="56">
        <v>43265</v>
      </c>
      <c r="B101" s="45"/>
      <c r="C101" s="46" t="s">
        <v>850</v>
      </c>
      <c r="D101" s="47" t="s">
        <v>64</v>
      </c>
      <c r="E101" s="48"/>
      <c r="F101" s="46"/>
      <c r="G101" s="90">
        <v>120</v>
      </c>
      <c r="H101" s="49"/>
      <c r="I101" s="40">
        <f t="shared" ca="1" si="1"/>
        <v>-105956.28820504039</v>
      </c>
      <c r="J101" s="41"/>
    </row>
    <row r="102" spans="1:10" s="156" customFormat="1" x14ac:dyDescent="0.2">
      <c r="A102" s="56">
        <v>43265</v>
      </c>
      <c r="B102" s="61"/>
      <c r="C102" s="62" t="s">
        <v>851</v>
      </c>
      <c r="D102" s="63" t="s">
        <v>150</v>
      </c>
      <c r="E102" s="64"/>
      <c r="F102" s="62"/>
      <c r="G102" s="103">
        <v>748.3</v>
      </c>
      <c r="H102" s="66"/>
      <c r="I102" s="40">
        <f t="shared" ca="1" si="1"/>
        <v>-106704.58820504039</v>
      </c>
      <c r="J102" s="67"/>
    </row>
    <row r="103" spans="1:10" s="156" customFormat="1" x14ac:dyDescent="0.2">
      <c r="A103" s="56">
        <v>43265</v>
      </c>
      <c r="B103" s="45"/>
      <c r="C103" s="46" t="s">
        <v>852</v>
      </c>
      <c r="D103" s="47" t="s">
        <v>790</v>
      </c>
      <c r="E103" s="48"/>
      <c r="F103" s="46"/>
      <c r="G103" s="90">
        <v>400</v>
      </c>
      <c r="H103" s="49"/>
      <c r="I103" s="40">
        <f t="shared" ca="1" si="1"/>
        <v>-107104.58820504039</v>
      </c>
      <c r="J103" s="41"/>
    </row>
    <row r="104" spans="1:10" s="156" customFormat="1" x14ac:dyDescent="0.2">
      <c r="A104" s="56">
        <v>43265</v>
      </c>
      <c r="B104" s="45"/>
      <c r="C104" s="46" t="s">
        <v>853</v>
      </c>
      <c r="D104" s="47" t="s">
        <v>854</v>
      </c>
      <c r="E104" s="48"/>
      <c r="F104" s="46"/>
      <c r="G104" s="90">
        <v>300</v>
      </c>
      <c r="H104" s="49"/>
      <c r="I104" s="40">
        <f t="shared" ca="1" si="1"/>
        <v>-107404.58820504039</v>
      </c>
      <c r="J104" s="41"/>
    </row>
    <row r="105" spans="1:10" s="156" customFormat="1" x14ac:dyDescent="0.2">
      <c r="A105" s="56">
        <v>43265</v>
      </c>
      <c r="B105" s="45"/>
      <c r="C105" s="46" t="s">
        <v>855</v>
      </c>
      <c r="D105" s="47" t="s">
        <v>856</v>
      </c>
      <c r="E105" s="48"/>
      <c r="F105" s="46"/>
      <c r="G105" s="90">
        <v>470</v>
      </c>
      <c r="H105" s="49"/>
      <c r="I105" s="40">
        <f t="shared" ca="1" si="1"/>
        <v>-107874.58820504039</v>
      </c>
      <c r="J105" s="41"/>
    </row>
    <row r="106" spans="1:10" s="156" customFormat="1" x14ac:dyDescent="0.2">
      <c r="A106" s="56">
        <v>43265</v>
      </c>
      <c r="B106" s="45"/>
      <c r="C106" s="46" t="s">
        <v>857</v>
      </c>
      <c r="D106" s="47" t="s">
        <v>202</v>
      </c>
      <c r="E106" s="68"/>
      <c r="F106" s="46"/>
      <c r="G106" s="90">
        <v>151.4</v>
      </c>
      <c r="H106" s="49"/>
      <c r="I106" s="40">
        <f t="shared" ca="1" si="1"/>
        <v>-108025.98820504038</v>
      </c>
      <c r="J106" s="41"/>
    </row>
    <row r="107" spans="1:10" s="156" customFormat="1" x14ac:dyDescent="0.2">
      <c r="A107" s="56">
        <v>43265</v>
      </c>
      <c r="B107" s="45"/>
      <c r="C107" s="46" t="s">
        <v>858</v>
      </c>
      <c r="D107" s="47" t="s">
        <v>201</v>
      </c>
      <c r="E107" s="68"/>
      <c r="F107" s="46"/>
      <c r="G107" s="90">
        <v>301.39</v>
      </c>
      <c r="H107" s="49"/>
      <c r="I107" s="40">
        <f t="shared" ca="1" si="1"/>
        <v>-108327.37820504038</v>
      </c>
      <c r="J107" s="41"/>
    </row>
    <row r="108" spans="1:10" s="156" customFormat="1" x14ac:dyDescent="0.2">
      <c r="A108" s="56">
        <v>43265</v>
      </c>
      <c r="B108" s="45"/>
      <c r="C108" s="46" t="s">
        <v>859</v>
      </c>
      <c r="D108" s="47" t="s">
        <v>68</v>
      </c>
      <c r="E108" s="68"/>
      <c r="F108" s="46"/>
      <c r="G108" s="90">
        <v>1391.7</v>
      </c>
      <c r="H108" s="49"/>
      <c r="I108" s="40">
        <f t="shared" ca="1" si="1"/>
        <v>-109719.07820504038</v>
      </c>
      <c r="J108" s="41"/>
    </row>
    <row r="109" spans="1:10" s="156" customFormat="1" x14ac:dyDescent="0.2">
      <c r="A109" s="56">
        <v>43265</v>
      </c>
      <c r="B109" s="45"/>
      <c r="C109" s="46" t="s">
        <v>860</v>
      </c>
      <c r="D109" s="47" t="s">
        <v>69</v>
      </c>
      <c r="E109" s="68"/>
      <c r="F109" s="46"/>
      <c r="G109" s="90">
        <v>630</v>
      </c>
      <c r="H109" s="49"/>
      <c r="I109" s="40">
        <f t="shared" ca="1" si="1"/>
        <v>-110349.07820504038</v>
      </c>
      <c r="J109" s="41"/>
    </row>
    <row r="110" spans="1:10" s="156" customFormat="1" x14ac:dyDescent="0.2">
      <c r="A110" s="56">
        <v>43265</v>
      </c>
      <c r="B110" s="45"/>
      <c r="C110" s="46" t="s">
        <v>861</v>
      </c>
      <c r="D110" s="47" t="s">
        <v>78</v>
      </c>
      <c r="E110" s="48"/>
      <c r="F110" s="46"/>
      <c r="G110" s="90">
        <v>2509.02</v>
      </c>
      <c r="H110" s="49"/>
      <c r="I110" s="40">
        <f t="shared" ca="1" si="1"/>
        <v>-112858.09820504038</v>
      </c>
      <c r="J110" s="41"/>
    </row>
    <row r="111" spans="1:10" s="156" customFormat="1" x14ac:dyDescent="0.2">
      <c r="A111" s="56">
        <v>43265</v>
      </c>
      <c r="B111" s="45"/>
      <c r="C111" s="46" t="s">
        <v>862</v>
      </c>
      <c r="D111" s="47" t="s">
        <v>72</v>
      </c>
      <c r="E111" s="48"/>
      <c r="F111" s="46"/>
      <c r="G111" s="90">
        <v>240</v>
      </c>
      <c r="H111" s="49"/>
      <c r="I111" s="40">
        <f t="shared" ca="1" si="1"/>
        <v>-113098.09820504038</v>
      </c>
      <c r="J111" s="41"/>
    </row>
    <row r="112" spans="1:10" s="156" customFormat="1" ht="12.75" customHeight="1" x14ac:dyDescent="0.2">
      <c r="A112" s="56">
        <v>43265</v>
      </c>
      <c r="B112" s="45"/>
      <c r="C112" s="46" t="s">
        <v>863</v>
      </c>
      <c r="D112" s="47" t="s">
        <v>152</v>
      </c>
      <c r="E112" s="48"/>
      <c r="F112" s="46"/>
      <c r="G112" s="90">
        <v>97.05</v>
      </c>
      <c r="H112" s="49"/>
      <c r="I112" s="40">
        <f t="shared" ca="1" si="1"/>
        <v>-113195.14820504039</v>
      </c>
      <c r="J112" s="41"/>
    </row>
    <row r="113" spans="1:10" s="156" customFormat="1" x14ac:dyDescent="0.2">
      <c r="A113" s="56">
        <v>43265</v>
      </c>
      <c r="B113" s="94"/>
      <c r="C113" s="46" t="s">
        <v>864</v>
      </c>
      <c r="D113" s="47" t="s">
        <v>205</v>
      </c>
      <c r="E113" s="97"/>
      <c r="F113" s="95"/>
      <c r="G113" s="113">
        <v>9033.33</v>
      </c>
      <c r="H113" s="101"/>
      <c r="I113" s="40">
        <f t="shared" ca="1" si="1"/>
        <v>-122228.47820504039</v>
      </c>
      <c r="J113" s="99"/>
    </row>
    <row r="114" spans="1:10" s="156" customFormat="1" ht="15" customHeight="1" x14ac:dyDescent="0.2">
      <c r="A114" s="56">
        <v>43265</v>
      </c>
      <c r="B114" s="45"/>
      <c r="C114" s="46" t="s">
        <v>865</v>
      </c>
      <c r="D114" s="47" t="s">
        <v>51</v>
      </c>
      <c r="E114" s="48"/>
      <c r="F114" s="46"/>
      <c r="G114" s="90">
        <v>12607.72</v>
      </c>
      <c r="H114" s="49"/>
      <c r="I114" s="40">
        <f t="shared" ca="1" si="1"/>
        <v>-134836.19820504039</v>
      </c>
      <c r="J114" s="41"/>
    </row>
    <row r="115" spans="1:10" s="156" customFormat="1" ht="24" x14ac:dyDescent="0.2">
      <c r="A115" s="56">
        <v>43265</v>
      </c>
      <c r="B115" s="45"/>
      <c r="C115" s="46" t="s">
        <v>866</v>
      </c>
      <c r="D115" s="47" t="s">
        <v>75</v>
      </c>
      <c r="E115" s="48"/>
      <c r="F115" s="46"/>
      <c r="G115" s="90">
        <v>15000</v>
      </c>
      <c r="H115" s="49"/>
      <c r="I115" s="40">
        <f t="shared" ca="1" si="1"/>
        <v>-149836.19820504039</v>
      </c>
      <c r="J115" s="41"/>
    </row>
    <row r="116" spans="1:10" s="156" customFormat="1" x14ac:dyDescent="0.2">
      <c r="A116" s="56">
        <v>43265</v>
      </c>
      <c r="B116" s="45"/>
      <c r="C116" s="46" t="s">
        <v>867</v>
      </c>
      <c r="D116" s="47" t="s">
        <v>77</v>
      </c>
      <c r="E116" s="48"/>
      <c r="F116" s="46"/>
      <c r="G116" s="90">
        <v>39000</v>
      </c>
      <c r="H116" s="49"/>
      <c r="I116" s="40">
        <f t="shared" ca="1" si="1"/>
        <v>-188836.19820504039</v>
      </c>
      <c r="J116" s="41"/>
    </row>
    <row r="117" spans="1:10" s="156" customFormat="1" x14ac:dyDescent="0.2">
      <c r="A117" s="56">
        <v>43265</v>
      </c>
      <c r="B117" s="94"/>
      <c r="C117" s="102" t="s">
        <v>868</v>
      </c>
      <c r="D117" s="47" t="s">
        <v>1123</v>
      </c>
      <c r="E117" s="97"/>
      <c r="F117" s="95"/>
      <c r="G117" s="98">
        <v>373943.1</v>
      </c>
      <c r="H117" s="101"/>
      <c r="I117" s="40">
        <f t="shared" ca="1" si="1"/>
        <v>-562779.2982050404</v>
      </c>
      <c r="J117" s="99"/>
    </row>
    <row r="118" spans="1:10" s="156" customFormat="1" x14ac:dyDescent="0.2">
      <c r="A118" s="56">
        <v>43279</v>
      </c>
      <c r="B118" s="168"/>
      <c r="C118" s="154" t="s">
        <v>1246</v>
      </c>
      <c r="D118" s="170" t="s">
        <v>928</v>
      </c>
      <c r="E118" s="175"/>
      <c r="F118" s="169"/>
      <c r="G118" s="172"/>
      <c r="H118" s="174">
        <v>3000</v>
      </c>
      <c r="I118" s="40">
        <f t="shared" ca="1" si="1"/>
        <v>-559779.2982050404</v>
      </c>
      <c r="J118" s="173"/>
    </row>
    <row r="119" spans="1:10" s="156" customFormat="1" x14ac:dyDescent="0.2">
      <c r="A119" s="56">
        <v>43279</v>
      </c>
      <c r="B119" s="45"/>
      <c r="C119" s="46" t="s">
        <v>37</v>
      </c>
      <c r="D119" s="47" t="s">
        <v>26</v>
      </c>
      <c r="E119" s="48"/>
      <c r="F119" s="46"/>
      <c r="G119" s="59"/>
      <c r="H119" s="93">
        <v>1700000</v>
      </c>
      <c r="I119" s="40">
        <f t="shared" ca="1" si="1"/>
        <v>1140220.7017949596</v>
      </c>
      <c r="J119" s="41"/>
    </row>
    <row r="120" spans="1:10" s="156" customFormat="1" x14ac:dyDescent="0.2">
      <c r="A120" s="56">
        <v>43279</v>
      </c>
      <c r="B120" s="168"/>
      <c r="C120" s="169" t="s">
        <v>126</v>
      </c>
      <c r="D120" s="170" t="s">
        <v>344</v>
      </c>
      <c r="E120" s="175"/>
      <c r="F120" s="169"/>
      <c r="G120" s="174">
        <v>39962.54</v>
      </c>
      <c r="H120" s="172"/>
      <c r="I120" s="40">
        <f t="shared" ca="1" si="1"/>
        <v>1100258.1617949596</v>
      </c>
      <c r="J120" s="173"/>
    </row>
    <row r="121" spans="1:10" s="156" customFormat="1" x14ac:dyDescent="0.2">
      <c r="A121" s="56">
        <v>43281</v>
      </c>
      <c r="B121" s="45"/>
      <c r="C121" s="46" t="s">
        <v>157</v>
      </c>
      <c r="D121" s="47" t="s">
        <v>135</v>
      </c>
      <c r="E121" s="48"/>
      <c r="F121" s="46"/>
      <c r="G121" s="90">
        <v>87815.87</v>
      </c>
      <c r="H121" s="49"/>
      <c r="I121" s="40">
        <f t="shared" ca="1" si="1"/>
        <v>1012442.2917949596</v>
      </c>
      <c r="J121" s="41"/>
    </row>
    <row r="122" spans="1:10" s="156" customFormat="1" x14ac:dyDescent="0.2">
      <c r="A122" s="56">
        <v>43281</v>
      </c>
      <c r="B122" s="45"/>
      <c r="C122" s="46" t="s">
        <v>870</v>
      </c>
      <c r="D122" s="47" t="s">
        <v>136</v>
      </c>
      <c r="E122" s="48"/>
      <c r="F122" s="46"/>
      <c r="G122" s="90">
        <v>22288</v>
      </c>
      <c r="H122" s="49"/>
      <c r="I122" s="40">
        <f t="shared" ca="1" si="1"/>
        <v>990154.29179495957</v>
      </c>
      <c r="J122" s="41"/>
    </row>
    <row r="123" spans="1:10" s="156" customFormat="1" x14ac:dyDescent="0.2">
      <c r="A123" s="56">
        <v>43281</v>
      </c>
      <c r="B123" s="45"/>
      <c r="C123" s="46" t="s">
        <v>871</v>
      </c>
      <c r="D123" s="47" t="s">
        <v>137</v>
      </c>
      <c r="E123" s="48"/>
      <c r="F123" s="46"/>
      <c r="G123" s="90">
        <v>1556.7</v>
      </c>
      <c r="H123" s="49"/>
      <c r="I123" s="40">
        <f t="shared" ca="1" si="1"/>
        <v>988597.59179495962</v>
      </c>
      <c r="J123" s="41"/>
    </row>
    <row r="124" spans="1:10" s="156" customFormat="1" x14ac:dyDescent="0.2">
      <c r="A124" s="56">
        <v>43281</v>
      </c>
      <c r="B124" s="45"/>
      <c r="C124" s="46" t="s">
        <v>872</v>
      </c>
      <c r="D124" s="47" t="s">
        <v>137</v>
      </c>
      <c r="E124" s="48"/>
      <c r="F124" s="46"/>
      <c r="G124" s="90">
        <v>264.60000000000002</v>
      </c>
      <c r="H124" s="49"/>
      <c r="I124" s="40">
        <f t="shared" ca="1" si="1"/>
        <v>988332.99179495964</v>
      </c>
      <c r="J124" s="41"/>
    </row>
    <row r="125" spans="1:10" s="156" customFormat="1" x14ac:dyDescent="0.2">
      <c r="A125" s="56">
        <v>43281</v>
      </c>
      <c r="B125" s="45"/>
      <c r="C125" s="46" t="s">
        <v>873</v>
      </c>
      <c r="D125" s="47" t="s">
        <v>32</v>
      </c>
      <c r="E125" s="48"/>
      <c r="F125" s="46"/>
      <c r="G125" s="90">
        <v>4608.8500000000004</v>
      </c>
      <c r="H125" s="49"/>
      <c r="I125" s="40">
        <f t="shared" ca="1" si="1"/>
        <v>983724.14179495967</v>
      </c>
      <c r="J125" s="41"/>
    </row>
    <row r="126" spans="1:10" s="156" customFormat="1" x14ac:dyDescent="0.2">
      <c r="A126" s="56">
        <v>43281</v>
      </c>
      <c r="B126" s="45"/>
      <c r="C126" s="46" t="s">
        <v>874</v>
      </c>
      <c r="D126" s="47" t="s">
        <v>138</v>
      </c>
      <c r="E126" s="48"/>
      <c r="F126" s="46"/>
      <c r="G126" s="90">
        <v>362.09</v>
      </c>
      <c r="H126" s="49"/>
      <c r="I126" s="40">
        <f t="shared" ca="1" si="1"/>
        <v>983362.0517949597</v>
      </c>
      <c r="J126" s="41"/>
    </row>
    <row r="127" spans="1:10" s="156" customFormat="1" x14ac:dyDescent="0.2">
      <c r="A127" s="56">
        <v>43278</v>
      </c>
      <c r="B127" s="45"/>
      <c r="C127" s="46" t="s">
        <v>875</v>
      </c>
      <c r="D127" s="47" t="s">
        <v>143</v>
      </c>
      <c r="E127" s="48"/>
      <c r="F127" s="46"/>
      <c r="G127" s="90">
        <v>595.65</v>
      </c>
      <c r="H127" s="49"/>
      <c r="I127" s="40">
        <f t="shared" ca="1" si="1"/>
        <v>982766.40179495967</v>
      </c>
      <c r="J127" s="41"/>
    </row>
    <row r="128" spans="1:10" s="156" customFormat="1" x14ac:dyDescent="0.2">
      <c r="A128" s="56">
        <v>43280</v>
      </c>
      <c r="B128" s="45"/>
      <c r="C128" s="46" t="s">
        <v>1247</v>
      </c>
      <c r="D128" s="47" t="s">
        <v>1132</v>
      </c>
      <c r="E128" s="48"/>
      <c r="F128" s="46"/>
      <c r="G128" s="49"/>
      <c r="H128" s="49">
        <v>35</v>
      </c>
      <c r="I128" s="40">
        <f t="shared" ca="1" si="1"/>
        <v>982801.40179495967</v>
      </c>
      <c r="J128" s="41"/>
    </row>
    <row r="129" spans="1:12" s="156" customFormat="1" x14ac:dyDescent="0.2">
      <c r="A129" s="56">
        <v>43281</v>
      </c>
      <c r="B129" s="45"/>
      <c r="C129" s="46" t="s">
        <v>876</v>
      </c>
      <c r="D129" s="47" t="s">
        <v>815</v>
      </c>
      <c r="E129" s="48"/>
      <c r="F129" s="46"/>
      <c r="G129" s="90">
        <v>850</v>
      </c>
      <c r="H129" s="49"/>
      <c r="I129" s="40">
        <f t="shared" ca="1" si="1"/>
        <v>981951.40179495967</v>
      </c>
      <c r="J129" s="41"/>
    </row>
    <row r="130" spans="1:12" s="156" customFormat="1" x14ac:dyDescent="0.2">
      <c r="A130" s="56">
        <v>43281</v>
      </c>
      <c r="B130" s="45"/>
      <c r="C130" s="46" t="s">
        <v>877</v>
      </c>
      <c r="D130" s="47" t="s">
        <v>516</v>
      </c>
      <c r="E130" s="48"/>
      <c r="F130" s="46"/>
      <c r="G130" s="90">
        <v>350</v>
      </c>
      <c r="H130" s="49"/>
      <c r="I130" s="40">
        <f t="shared" ca="1" si="1"/>
        <v>981601.40179495967</v>
      </c>
      <c r="J130" s="41"/>
    </row>
    <row r="131" spans="1:12" s="156" customFormat="1" x14ac:dyDescent="0.2">
      <c r="A131" s="56">
        <v>43281</v>
      </c>
      <c r="B131" s="45"/>
      <c r="C131" s="46" t="s">
        <v>878</v>
      </c>
      <c r="D131" s="47" t="s">
        <v>189</v>
      </c>
      <c r="E131" s="48"/>
      <c r="F131" s="46"/>
      <c r="G131" s="90">
        <v>3000</v>
      </c>
      <c r="H131" s="49"/>
      <c r="I131" s="40">
        <f t="shared" ca="1" si="1"/>
        <v>978601.40179495967</v>
      </c>
      <c r="J131" s="41"/>
    </row>
    <row r="132" spans="1:12" s="156" customFormat="1" x14ac:dyDescent="0.2">
      <c r="A132" s="56"/>
      <c r="B132" s="45"/>
      <c r="C132" s="46"/>
      <c r="D132" s="47" t="s">
        <v>133</v>
      </c>
      <c r="E132" s="48"/>
      <c r="F132" s="46"/>
      <c r="G132" s="90">
        <v>17.5</v>
      </c>
      <c r="H132" s="49"/>
      <c r="I132" s="40">
        <f t="shared" ca="1" si="1"/>
        <v>978583.90179495967</v>
      </c>
      <c r="J132" s="41"/>
      <c r="L132" s="156">
        <v>978583.9</v>
      </c>
    </row>
    <row r="133" spans="1:12" s="156" customFormat="1" x14ac:dyDescent="0.2">
      <c r="A133" s="56"/>
      <c r="B133" s="45"/>
      <c r="C133" s="46"/>
      <c r="D133" s="47"/>
      <c r="E133" s="48"/>
      <c r="F133" s="46"/>
      <c r="G133" s="59"/>
      <c r="H133" s="49"/>
      <c r="I133" s="40" t="str">
        <f t="shared" ca="1" si="1"/>
        <v xml:space="preserve"> - </v>
      </c>
      <c r="J133" s="41"/>
      <c r="L133" s="186">
        <f ca="1">L132-I132</f>
        <v>-1.7949596513062716E-3</v>
      </c>
    </row>
    <row r="134" spans="1:12" s="156" customFormat="1" x14ac:dyDescent="0.2">
      <c r="A134" s="56"/>
      <c r="B134" s="45"/>
      <c r="C134" s="46"/>
      <c r="D134" s="47"/>
      <c r="E134" s="48"/>
      <c r="F134" s="46"/>
      <c r="G134" s="59"/>
      <c r="H134" s="49"/>
      <c r="I134" s="40" t="str">
        <f t="shared" ca="1" si="1"/>
        <v xml:space="preserve"> - </v>
      </c>
      <c r="J134" s="41"/>
    </row>
    <row r="135" spans="1:12" s="156" customFormat="1" x14ac:dyDescent="0.2">
      <c r="A135" s="56"/>
      <c r="B135" s="45"/>
      <c r="C135" s="46"/>
      <c r="D135" s="47"/>
      <c r="E135" s="48"/>
      <c r="F135" s="46"/>
      <c r="G135" s="59"/>
      <c r="H135" s="49"/>
      <c r="I135" s="40" t="str">
        <f t="shared" ca="1" si="1"/>
        <v xml:space="preserve"> - </v>
      </c>
      <c r="J135" s="41"/>
    </row>
    <row r="136" spans="1:12" s="156" customFormat="1" x14ac:dyDescent="0.2">
      <c r="A136" s="56"/>
      <c r="B136" s="45"/>
      <c r="C136" s="46"/>
      <c r="D136" s="47"/>
      <c r="E136" s="48"/>
      <c r="F136" s="46"/>
      <c r="G136" s="59"/>
      <c r="H136" s="49"/>
      <c r="I136" s="40" t="str">
        <f t="shared" ca="1" si="1"/>
        <v xml:space="preserve"> - </v>
      </c>
      <c r="J136" s="41"/>
    </row>
    <row r="137" spans="1:12" s="156" customFormat="1" x14ac:dyDescent="0.2">
      <c r="A137" s="56"/>
      <c r="B137" s="45"/>
      <c r="C137" s="46"/>
      <c r="D137" s="47"/>
      <c r="E137" s="48"/>
      <c r="F137" s="46"/>
      <c r="G137" s="59"/>
      <c r="H137" s="49"/>
      <c r="I137" s="40" t="str">
        <f t="shared" ca="1" si="1"/>
        <v xml:space="preserve"> - </v>
      </c>
      <c r="J137" s="41"/>
    </row>
    <row r="138" spans="1:12" s="156" customFormat="1" x14ac:dyDescent="0.2">
      <c r="A138" s="56"/>
      <c r="B138" s="45"/>
      <c r="C138" s="46"/>
      <c r="D138" s="47"/>
      <c r="E138" s="48"/>
      <c r="F138" s="46"/>
      <c r="G138" s="59"/>
      <c r="H138" s="49"/>
      <c r="I138" s="40" t="str">
        <f t="shared" ca="1" si="1"/>
        <v xml:space="preserve"> - </v>
      </c>
      <c r="J138" s="41"/>
    </row>
    <row r="139" spans="1:12" s="156" customFormat="1" x14ac:dyDescent="0.2">
      <c r="A139" s="56"/>
      <c r="B139" s="45"/>
      <c r="C139" s="46"/>
      <c r="D139" s="47"/>
      <c r="E139" s="48"/>
      <c r="F139" s="46"/>
      <c r="G139" s="59"/>
      <c r="H139" s="49"/>
      <c r="I139" s="40" t="str">
        <f t="shared" ca="1" si="1"/>
        <v xml:space="preserve"> - </v>
      </c>
      <c r="J139" s="41"/>
    </row>
    <row r="140" spans="1:12" s="156" customFormat="1" x14ac:dyDescent="0.2">
      <c r="A140" s="56"/>
      <c r="B140" s="45"/>
      <c r="C140" s="46"/>
      <c r="D140" s="47"/>
      <c r="E140" s="48"/>
      <c r="F140" s="46"/>
      <c r="G140" s="59"/>
      <c r="H140" s="49"/>
      <c r="I140" s="40" t="str">
        <f t="shared" ca="1" si="1"/>
        <v xml:space="preserve"> - </v>
      </c>
      <c r="J140" s="41"/>
    </row>
    <row r="141" spans="1:12" s="156" customFormat="1" x14ac:dyDescent="0.2">
      <c r="A141" s="56"/>
      <c r="B141" s="45"/>
      <c r="C141" s="46"/>
      <c r="D141" s="47"/>
      <c r="E141" s="48"/>
      <c r="F141" s="46"/>
      <c r="G141" s="59"/>
      <c r="H141" s="49"/>
      <c r="I141" s="40" t="str">
        <f t="shared" ca="1" si="1"/>
        <v xml:space="preserve"> - </v>
      </c>
      <c r="J141" s="41"/>
    </row>
    <row r="142" spans="1:12" s="156" customFormat="1" x14ac:dyDescent="0.2">
      <c r="A142" s="56"/>
      <c r="B142" s="45"/>
      <c r="C142" s="46"/>
      <c r="D142" s="47"/>
      <c r="E142" s="48"/>
      <c r="F142" s="46"/>
      <c r="G142" s="59"/>
      <c r="H142" s="49"/>
      <c r="I142" s="40" t="str">
        <f t="shared" ca="1" si="1"/>
        <v xml:space="preserve"> - </v>
      </c>
      <c r="J142" s="41"/>
    </row>
    <row r="143" spans="1:12" s="156" customFormat="1" x14ac:dyDescent="0.2">
      <c r="A143" s="56"/>
      <c r="B143" s="45"/>
      <c r="C143" s="46"/>
      <c r="D143" s="47"/>
      <c r="E143" s="48"/>
      <c r="F143" s="46"/>
      <c r="G143" s="59"/>
      <c r="H143" s="49"/>
      <c r="I143" s="40" t="str">
        <f t="shared" ca="1" si="1"/>
        <v xml:space="preserve"> - </v>
      </c>
      <c r="J143" s="41"/>
    </row>
    <row r="144" spans="1:12" s="156" customFormat="1" x14ac:dyDescent="0.2">
      <c r="A144" s="56"/>
      <c r="B144" s="45"/>
      <c r="C144" s="46"/>
      <c r="D144" s="47"/>
      <c r="E144" s="48"/>
      <c r="F144" s="46"/>
      <c r="G144" s="59"/>
      <c r="H144" s="49"/>
      <c r="I144" s="40" t="str">
        <f t="shared" ca="1" si="1"/>
        <v xml:space="preserve"> - </v>
      </c>
      <c r="J144" s="41"/>
    </row>
    <row r="145" spans="1:10" s="156" customFormat="1" x14ac:dyDescent="0.2">
      <c r="A145" s="56"/>
      <c r="B145" s="45"/>
      <c r="C145" s="46"/>
      <c r="D145" s="47"/>
      <c r="E145" s="48"/>
      <c r="F145" s="46"/>
      <c r="G145" s="59"/>
      <c r="H145" s="49"/>
      <c r="I145" s="40" t="str">
        <f t="shared" ca="1" si="1"/>
        <v xml:space="preserve"> - </v>
      </c>
      <c r="J145" s="41"/>
    </row>
    <row r="146" spans="1:10" s="156" customFormat="1" x14ac:dyDescent="0.2">
      <c r="A146" s="56"/>
      <c r="B146" s="45"/>
      <c r="C146" s="46"/>
      <c r="D146" s="47"/>
      <c r="E146" s="48"/>
      <c r="F146" s="46"/>
      <c r="G146" s="59"/>
      <c r="H146" s="49"/>
      <c r="I146" s="40" t="str">
        <f t="shared" ca="1" si="1"/>
        <v xml:space="preserve"> - </v>
      </c>
      <c r="J146" s="41"/>
    </row>
    <row r="147" spans="1:10" s="156" customFormat="1" x14ac:dyDescent="0.2">
      <c r="A147" s="56"/>
      <c r="B147" s="45"/>
      <c r="C147" s="46"/>
      <c r="D147" s="47"/>
      <c r="E147" s="48"/>
      <c r="F147" s="46"/>
      <c r="G147" s="59"/>
      <c r="H147" s="49"/>
      <c r="I147" s="40" t="str">
        <f t="shared" ref="I147:I210" ca="1" si="2">IF(AND(ISBLANK(G147),ISBLANK(H147))," - ",OFFSET(I147,-1,0,1,1)+H147-G147)</f>
        <v xml:space="preserve"> - </v>
      </c>
      <c r="J147" s="41"/>
    </row>
    <row r="148" spans="1:10" s="156" customFormat="1" x14ac:dyDescent="0.2">
      <c r="A148" s="56"/>
      <c r="B148" s="45"/>
      <c r="C148" s="46"/>
      <c r="D148" s="47"/>
      <c r="E148" s="48"/>
      <c r="F148" s="46"/>
      <c r="G148" s="59"/>
      <c r="H148" s="49"/>
      <c r="I148" s="40" t="str">
        <f t="shared" ca="1" si="2"/>
        <v xml:space="preserve"> - </v>
      </c>
      <c r="J148" s="41"/>
    </row>
    <row r="149" spans="1:10" s="156" customFormat="1" x14ac:dyDescent="0.2">
      <c r="A149" s="56"/>
      <c r="B149" s="45"/>
      <c r="C149" s="46"/>
      <c r="D149" s="47"/>
      <c r="E149" s="48"/>
      <c r="F149" s="46"/>
      <c r="G149" s="59"/>
      <c r="H149" s="49"/>
      <c r="I149" s="40" t="str">
        <f t="shared" ca="1" si="2"/>
        <v xml:space="preserve"> - </v>
      </c>
      <c r="J149" s="41"/>
    </row>
    <row r="150" spans="1:10" s="156" customFormat="1" ht="13.5" customHeight="1" x14ac:dyDescent="0.2">
      <c r="A150" s="56"/>
      <c r="B150" s="45"/>
      <c r="C150" s="46"/>
      <c r="D150" s="47"/>
      <c r="E150" s="48"/>
      <c r="F150" s="46"/>
      <c r="G150" s="59"/>
      <c r="H150" s="49"/>
      <c r="I150" s="40" t="str">
        <f t="shared" ca="1" si="2"/>
        <v xml:space="preserve"> - </v>
      </c>
      <c r="J150" s="41"/>
    </row>
    <row r="151" spans="1:10" s="156" customFormat="1" x14ac:dyDescent="0.2">
      <c r="A151" s="56"/>
      <c r="B151" s="45"/>
      <c r="C151" s="46"/>
      <c r="D151" s="47"/>
      <c r="E151" s="48"/>
      <c r="F151" s="46"/>
      <c r="G151" s="59"/>
      <c r="H151" s="49"/>
      <c r="I151" s="40" t="str">
        <f t="shared" ca="1" si="2"/>
        <v xml:space="preserve"> - </v>
      </c>
      <c r="J151" s="41"/>
    </row>
    <row r="152" spans="1:10" s="156" customFormat="1" x14ac:dyDescent="0.2">
      <c r="A152" s="56"/>
      <c r="B152" s="45"/>
      <c r="C152" s="46"/>
      <c r="D152" s="47"/>
      <c r="E152" s="48"/>
      <c r="F152" s="46"/>
      <c r="G152" s="59"/>
      <c r="H152" s="49"/>
      <c r="I152" s="40" t="str">
        <f t="shared" ca="1" si="2"/>
        <v xml:space="preserve"> - </v>
      </c>
      <c r="J152" s="41"/>
    </row>
    <row r="153" spans="1:10" s="156" customFormat="1" x14ac:dyDescent="0.2">
      <c r="A153" s="56"/>
      <c r="B153" s="45"/>
      <c r="C153" s="46"/>
      <c r="D153" s="47"/>
      <c r="E153" s="48"/>
      <c r="F153" s="46"/>
      <c r="G153" s="59"/>
      <c r="H153" s="49"/>
      <c r="I153" s="40" t="str">
        <f t="shared" ca="1" si="2"/>
        <v xml:space="preserve"> - </v>
      </c>
      <c r="J153" s="41"/>
    </row>
    <row r="154" spans="1:10" s="156" customFormat="1" x14ac:dyDescent="0.2">
      <c r="A154" s="56"/>
      <c r="B154" s="45"/>
      <c r="C154" s="46"/>
      <c r="D154" s="47"/>
      <c r="E154" s="48"/>
      <c r="F154" s="46"/>
      <c r="G154" s="59"/>
      <c r="H154" s="49"/>
      <c r="I154" s="40" t="str">
        <f t="shared" ca="1" si="2"/>
        <v xml:space="preserve"> - </v>
      </c>
      <c r="J154" s="41"/>
    </row>
    <row r="155" spans="1:10" s="156" customFormat="1" x14ac:dyDescent="0.2">
      <c r="A155" s="56"/>
      <c r="B155" s="45"/>
      <c r="C155" s="46"/>
      <c r="D155" s="47"/>
      <c r="E155" s="48"/>
      <c r="F155" s="46"/>
      <c r="G155" s="59"/>
      <c r="H155" s="49"/>
      <c r="I155" s="40" t="str">
        <f t="shared" ca="1" si="2"/>
        <v xml:space="preserve"> - </v>
      </c>
      <c r="J155" s="41"/>
    </row>
    <row r="156" spans="1:10" s="156" customFormat="1" x14ac:dyDescent="0.2">
      <c r="A156" s="56"/>
      <c r="B156" s="45"/>
      <c r="C156" s="46"/>
      <c r="D156" s="47"/>
      <c r="E156" s="48"/>
      <c r="F156" s="46"/>
      <c r="G156" s="59"/>
      <c r="H156" s="49"/>
      <c r="I156" s="40" t="str">
        <f t="shared" ca="1" si="2"/>
        <v xml:space="preserve"> - </v>
      </c>
      <c r="J156" s="41"/>
    </row>
    <row r="157" spans="1:10" s="156" customFormat="1" x14ac:dyDescent="0.2">
      <c r="A157" s="56"/>
      <c r="B157" s="45"/>
      <c r="C157" s="46"/>
      <c r="D157" s="47"/>
      <c r="E157" s="48"/>
      <c r="F157" s="46"/>
      <c r="G157" s="59"/>
      <c r="H157" s="49"/>
      <c r="I157" s="40" t="str">
        <f t="shared" ca="1" si="2"/>
        <v xml:space="preserve"> - </v>
      </c>
      <c r="J157" s="41"/>
    </row>
    <row r="158" spans="1:10" s="156" customFormat="1" x14ac:dyDescent="0.2">
      <c r="A158" s="56"/>
      <c r="B158" s="45"/>
      <c r="C158" s="46"/>
      <c r="D158" s="47"/>
      <c r="E158" s="48"/>
      <c r="F158" s="46"/>
      <c r="G158" s="59"/>
      <c r="H158" s="49"/>
      <c r="I158" s="40" t="str">
        <f t="shared" ca="1" si="2"/>
        <v xml:space="preserve"> - </v>
      </c>
      <c r="J158" s="41"/>
    </row>
    <row r="159" spans="1:10" s="156" customFormat="1" x14ac:dyDescent="0.2">
      <c r="A159" s="56"/>
      <c r="B159" s="45"/>
      <c r="C159" s="46"/>
      <c r="D159" s="47"/>
      <c r="E159" s="48"/>
      <c r="F159" s="46"/>
      <c r="G159" s="59"/>
      <c r="H159" s="49"/>
      <c r="I159" s="40" t="str">
        <f t="shared" ca="1" si="2"/>
        <v xml:space="preserve"> - </v>
      </c>
      <c r="J159" s="41"/>
    </row>
    <row r="160" spans="1:10" s="156" customFormat="1" x14ac:dyDescent="0.2">
      <c r="A160" s="56"/>
      <c r="B160" s="45"/>
      <c r="C160" s="46"/>
      <c r="D160" s="47"/>
      <c r="E160" s="48"/>
      <c r="F160" s="46"/>
      <c r="G160" s="59"/>
      <c r="H160" s="49"/>
      <c r="I160" s="40" t="str">
        <f t="shared" ca="1" si="2"/>
        <v xml:space="preserve"> - </v>
      </c>
      <c r="J160" s="41"/>
    </row>
    <row r="161" spans="1:10" s="156" customFormat="1" x14ac:dyDescent="0.2">
      <c r="A161" s="56"/>
      <c r="B161" s="45"/>
      <c r="C161" s="46"/>
      <c r="D161" s="47"/>
      <c r="E161" s="48"/>
      <c r="F161" s="46"/>
      <c r="G161" s="59"/>
      <c r="H161" s="49"/>
      <c r="I161" s="40" t="str">
        <f t="shared" ca="1" si="2"/>
        <v xml:space="preserve"> - </v>
      </c>
      <c r="J161" s="41"/>
    </row>
    <row r="162" spans="1:10" s="156" customFormat="1" x14ac:dyDescent="0.2">
      <c r="A162" s="56"/>
      <c r="B162" s="45"/>
      <c r="C162" s="46"/>
      <c r="D162" s="47"/>
      <c r="E162" s="48"/>
      <c r="F162" s="46"/>
      <c r="G162" s="59"/>
      <c r="H162" s="49"/>
      <c r="I162" s="40" t="str">
        <f t="shared" ca="1" si="2"/>
        <v xml:space="preserve"> - </v>
      </c>
      <c r="J162" s="41"/>
    </row>
    <row r="163" spans="1:10" s="156" customFormat="1" x14ac:dyDescent="0.2">
      <c r="A163" s="56"/>
      <c r="B163" s="45"/>
      <c r="C163" s="46"/>
      <c r="D163" s="47"/>
      <c r="E163" s="48"/>
      <c r="F163" s="46"/>
      <c r="G163" s="59"/>
      <c r="H163" s="49"/>
      <c r="I163" s="40" t="str">
        <f t="shared" ca="1" si="2"/>
        <v xml:space="preserve"> - </v>
      </c>
      <c r="J163" s="41"/>
    </row>
    <row r="164" spans="1:10" s="156" customFormat="1" x14ac:dyDescent="0.2">
      <c r="A164" s="56"/>
      <c r="B164" s="45"/>
      <c r="C164" s="46"/>
      <c r="D164" s="47"/>
      <c r="E164" s="48"/>
      <c r="F164" s="46"/>
      <c r="G164" s="59"/>
      <c r="H164" s="49"/>
      <c r="I164" s="40" t="str">
        <f t="shared" ca="1" si="2"/>
        <v xml:space="preserve"> - </v>
      </c>
      <c r="J164" s="41"/>
    </row>
    <row r="165" spans="1:10" s="156" customFormat="1" x14ac:dyDescent="0.2">
      <c r="A165" s="56"/>
      <c r="B165" s="45"/>
      <c r="C165" s="46"/>
      <c r="D165" s="47"/>
      <c r="E165" s="48"/>
      <c r="F165" s="46"/>
      <c r="G165" s="59"/>
      <c r="H165" s="49"/>
      <c r="I165" s="40" t="str">
        <f t="shared" ca="1" si="2"/>
        <v xml:space="preserve"> - </v>
      </c>
      <c r="J165" s="41"/>
    </row>
    <row r="166" spans="1:10" s="156" customFormat="1" x14ac:dyDescent="0.2">
      <c r="A166" s="56"/>
      <c r="B166" s="45"/>
      <c r="C166" s="46"/>
      <c r="D166" s="47"/>
      <c r="E166" s="48"/>
      <c r="F166" s="46"/>
      <c r="G166" s="59"/>
      <c r="H166" s="49"/>
      <c r="I166" s="40" t="str">
        <f t="shared" ca="1" si="2"/>
        <v xml:space="preserve"> - </v>
      </c>
      <c r="J166" s="41"/>
    </row>
    <row r="167" spans="1:10" s="156" customFormat="1" x14ac:dyDescent="0.2">
      <c r="A167" s="56"/>
      <c r="B167" s="45"/>
      <c r="C167" s="46"/>
      <c r="D167" s="47"/>
      <c r="E167" s="48"/>
      <c r="F167" s="46"/>
      <c r="G167" s="59"/>
      <c r="H167" s="49"/>
      <c r="I167" s="40" t="str">
        <f t="shared" ca="1" si="2"/>
        <v xml:space="preserve"> - </v>
      </c>
      <c r="J167" s="41"/>
    </row>
    <row r="168" spans="1:10" s="156" customFormat="1" x14ac:dyDescent="0.2">
      <c r="A168" s="56"/>
      <c r="B168" s="45"/>
      <c r="C168" s="46"/>
      <c r="D168" s="47"/>
      <c r="E168" s="48"/>
      <c r="F168" s="46"/>
      <c r="G168" s="59"/>
      <c r="H168" s="49"/>
      <c r="I168" s="40" t="str">
        <f t="shared" ca="1" si="2"/>
        <v xml:space="preserve"> - </v>
      </c>
      <c r="J168" s="41"/>
    </row>
    <row r="169" spans="1:10" s="156" customFormat="1" x14ac:dyDescent="0.2">
      <c r="A169" s="56"/>
      <c r="B169" s="45"/>
      <c r="C169" s="46"/>
      <c r="D169" s="47"/>
      <c r="E169" s="48"/>
      <c r="F169" s="46"/>
      <c r="G169" s="59"/>
      <c r="H169" s="49"/>
      <c r="I169" s="40" t="str">
        <f t="shared" ca="1" si="2"/>
        <v xml:space="preserve"> - </v>
      </c>
      <c r="J169" s="41"/>
    </row>
    <row r="170" spans="1:10" s="156" customFormat="1" x14ac:dyDescent="0.2">
      <c r="A170" s="56"/>
      <c r="B170" s="45"/>
      <c r="C170" s="46"/>
      <c r="D170" s="47"/>
      <c r="E170" s="48"/>
      <c r="F170" s="46"/>
      <c r="G170" s="59"/>
      <c r="H170" s="49"/>
      <c r="I170" s="40" t="str">
        <f t="shared" ca="1" si="2"/>
        <v xml:space="preserve"> - </v>
      </c>
      <c r="J170" s="41"/>
    </row>
    <row r="171" spans="1:10" s="156" customFormat="1" x14ac:dyDescent="0.2">
      <c r="A171" s="56"/>
      <c r="B171" s="45"/>
      <c r="C171" s="46"/>
      <c r="D171" s="47"/>
      <c r="E171" s="48"/>
      <c r="F171" s="46"/>
      <c r="G171" s="59"/>
      <c r="H171" s="49"/>
      <c r="I171" s="40" t="str">
        <f t="shared" ca="1" si="2"/>
        <v xml:space="preserve"> - </v>
      </c>
      <c r="J171" s="41"/>
    </row>
    <row r="172" spans="1:10" s="156" customFormat="1" x14ac:dyDescent="0.2">
      <c r="A172" s="56"/>
      <c r="B172" s="45"/>
      <c r="C172" s="46"/>
      <c r="D172" s="47"/>
      <c r="E172" s="48"/>
      <c r="F172" s="46"/>
      <c r="G172" s="59"/>
      <c r="H172" s="49"/>
      <c r="I172" s="40" t="str">
        <f t="shared" ca="1" si="2"/>
        <v xml:space="preserve"> - </v>
      </c>
      <c r="J172" s="41"/>
    </row>
    <row r="173" spans="1:10" s="156" customFormat="1" x14ac:dyDescent="0.2">
      <c r="A173" s="69"/>
      <c r="B173" s="45"/>
      <c r="C173" s="46"/>
      <c r="D173" s="47"/>
      <c r="E173" s="48"/>
      <c r="F173" s="46"/>
      <c r="G173" s="59"/>
      <c r="H173" s="70"/>
      <c r="I173" s="40" t="str">
        <f t="shared" ca="1" si="2"/>
        <v xml:space="preserve"> - </v>
      </c>
      <c r="J173" s="41"/>
    </row>
    <row r="174" spans="1:10" s="156" customFormat="1" x14ac:dyDescent="0.2">
      <c r="A174" s="69"/>
      <c r="B174" s="45"/>
      <c r="C174" s="46"/>
      <c r="D174" s="47"/>
      <c r="E174" s="48"/>
      <c r="F174" s="46"/>
      <c r="G174" s="59"/>
      <c r="H174" s="49"/>
      <c r="I174" s="40" t="str">
        <f t="shared" ca="1" si="2"/>
        <v xml:space="preserve"> - </v>
      </c>
      <c r="J174" s="41"/>
    </row>
    <row r="175" spans="1:10" s="156" customFormat="1" x14ac:dyDescent="0.2">
      <c r="A175" s="69"/>
      <c r="B175" s="45"/>
      <c r="C175" s="46"/>
      <c r="D175" s="47"/>
      <c r="E175" s="48"/>
      <c r="F175" s="46"/>
      <c r="G175" s="59"/>
      <c r="H175" s="70"/>
      <c r="I175" s="40" t="str">
        <f t="shared" ca="1" si="2"/>
        <v xml:space="preserve"> - </v>
      </c>
      <c r="J175" s="41"/>
    </row>
    <row r="176" spans="1:10" s="156" customFormat="1" x14ac:dyDescent="0.2">
      <c r="A176" s="69"/>
      <c r="B176" s="45"/>
      <c r="C176" s="46"/>
      <c r="D176" s="47"/>
      <c r="E176" s="48"/>
      <c r="F176" s="46"/>
      <c r="G176" s="59"/>
      <c r="H176" s="70"/>
      <c r="I176" s="40" t="str">
        <f t="shared" ca="1" si="2"/>
        <v xml:space="preserve"> - </v>
      </c>
      <c r="J176" s="41"/>
    </row>
    <row r="177" spans="1:10" s="156" customFormat="1" x14ac:dyDescent="0.2">
      <c r="A177" s="69"/>
      <c r="B177" s="45"/>
      <c r="C177" s="46"/>
      <c r="D177" s="47"/>
      <c r="E177" s="48"/>
      <c r="F177" s="46"/>
      <c r="G177" s="59"/>
      <c r="H177" s="70"/>
      <c r="I177" s="40" t="str">
        <f t="shared" ca="1" si="2"/>
        <v xml:space="preserve"> - </v>
      </c>
      <c r="J177" s="41"/>
    </row>
    <row r="178" spans="1:10" s="156" customFormat="1" x14ac:dyDescent="0.2">
      <c r="A178" s="69"/>
      <c r="B178" s="45"/>
      <c r="C178" s="46"/>
      <c r="D178" s="47"/>
      <c r="E178" s="48"/>
      <c r="F178" s="46"/>
      <c r="G178" s="59"/>
      <c r="H178" s="70"/>
      <c r="I178" s="40" t="str">
        <f t="shared" ca="1" si="2"/>
        <v xml:space="preserve"> - </v>
      </c>
      <c r="J178" s="41"/>
    </row>
    <row r="179" spans="1:10" s="156" customFormat="1" x14ac:dyDescent="0.2">
      <c r="A179" s="69"/>
      <c r="B179" s="45"/>
      <c r="C179" s="46"/>
      <c r="D179" s="47"/>
      <c r="E179" s="48"/>
      <c r="F179" s="46"/>
      <c r="G179" s="59"/>
      <c r="H179" s="70"/>
      <c r="I179" s="40" t="str">
        <f t="shared" ca="1" si="2"/>
        <v xml:space="preserve"> - </v>
      </c>
      <c r="J179" s="41"/>
    </row>
    <row r="180" spans="1:10" s="156" customFormat="1" x14ac:dyDescent="0.2">
      <c r="A180" s="69"/>
      <c r="B180" s="45"/>
      <c r="C180" s="46"/>
      <c r="D180" s="47"/>
      <c r="E180" s="48"/>
      <c r="F180" s="46"/>
      <c r="G180" s="59"/>
      <c r="H180" s="70"/>
      <c r="I180" s="40" t="str">
        <f t="shared" ca="1" si="2"/>
        <v xml:space="preserve"> - </v>
      </c>
      <c r="J180" s="41"/>
    </row>
    <row r="181" spans="1:10" s="156" customFormat="1" x14ac:dyDescent="0.2">
      <c r="A181" s="69"/>
      <c r="B181" s="45"/>
      <c r="C181" s="46"/>
      <c r="D181" s="47"/>
      <c r="E181" s="48"/>
      <c r="F181" s="46"/>
      <c r="G181" s="59"/>
      <c r="H181" s="70"/>
      <c r="I181" s="40" t="str">
        <f t="shared" ca="1" si="2"/>
        <v xml:space="preserve"> - </v>
      </c>
      <c r="J181" s="41"/>
    </row>
    <row r="182" spans="1:10" s="156" customFormat="1" x14ac:dyDescent="0.2">
      <c r="A182" s="69"/>
      <c r="B182" s="45"/>
      <c r="C182" s="46"/>
      <c r="D182" s="47"/>
      <c r="E182" s="48"/>
      <c r="F182" s="46"/>
      <c r="G182" s="59"/>
      <c r="H182" s="70"/>
      <c r="I182" s="40" t="str">
        <f t="shared" ca="1" si="2"/>
        <v xml:space="preserve"> - </v>
      </c>
      <c r="J182" s="41"/>
    </row>
    <row r="183" spans="1:10" s="156" customFormat="1" x14ac:dyDescent="0.2">
      <c r="A183" s="35"/>
      <c r="B183" s="45"/>
      <c r="C183" s="46"/>
      <c r="D183" s="47"/>
      <c r="E183" s="48"/>
      <c r="F183" s="46"/>
      <c r="G183" s="59"/>
      <c r="H183" s="49"/>
      <c r="I183" s="40" t="str">
        <f t="shared" ca="1" si="2"/>
        <v xml:space="preserve"> - </v>
      </c>
      <c r="J183" s="41"/>
    </row>
    <row r="184" spans="1:10" s="156" customFormat="1" x14ac:dyDescent="0.2">
      <c r="A184" s="60"/>
      <c r="B184" s="45"/>
      <c r="C184" s="46"/>
      <c r="D184" s="47"/>
      <c r="E184" s="48"/>
      <c r="F184" s="46"/>
      <c r="G184" s="59"/>
      <c r="H184" s="49"/>
      <c r="I184" s="40" t="str">
        <f t="shared" ca="1" si="2"/>
        <v xml:space="preserve"> - </v>
      </c>
      <c r="J184" s="41"/>
    </row>
    <row r="185" spans="1:10" s="156" customFormat="1" x14ac:dyDescent="0.2">
      <c r="A185" s="60"/>
      <c r="B185" s="45"/>
      <c r="C185" s="46"/>
      <c r="D185" s="47"/>
      <c r="E185" s="48"/>
      <c r="F185" s="46"/>
      <c r="G185" s="59"/>
      <c r="H185" s="49"/>
      <c r="I185" s="40" t="str">
        <f t="shared" ca="1" si="2"/>
        <v xml:space="preserve"> - </v>
      </c>
      <c r="J185" s="41"/>
    </row>
    <row r="186" spans="1:10" s="155" customFormat="1" x14ac:dyDescent="0.2">
      <c r="A186" s="71"/>
      <c r="B186" s="72"/>
      <c r="C186" s="73"/>
      <c r="D186" s="74"/>
      <c r="E186" s="74"/>
      <c r="F186" s="73"/>
      <c r="G186" s="75"/>
      <c r="H186" s="59"/>
      <c r="I186" s="40" t="str">
        <f t="shared" ca="1" si="2"/>
        <v xml:space="preserve"> - </v>
      </c>
      <c r="J186" s="54"/>
    </row>
    <row r="187" spans="1:10" s="155" customFormat="1" x14ac:dyDescent="0.2">
      <c r="A187" s="35"/>
      <c r="B187" s="45"/>
      <c r="C187" s="46"/>
      <c r="D187" s="47"/>
      <c r="E187" s="55"/>
      <c r="F187" s="46"/>
      <c r="G187" s="59"/>
      <c r="H187" s="49"/>
      <c r="I187" s="40" t="str">
        <f t="shared" ca="1" si="2"/>
        <v xml:space="preserve"> - </v>
      </c>
      <c r="J187" s="54"/>
    </row>
    <row r="188" spans="1:10" s="155" customFormat="1" x14ac:dyDescent="0.2">
      <c r="A188" s="35"/>
      <c r="B188" s="45"/>
      <c r="C188" s="46"/>
      <c r="D188" s="47"/>
      <c r="E188" s="55"/>
      <c r="F188" s="46"/>
      <c r="G188" s="59"/>
      <c r="H188" s="49"/>
      <c r="I188" s="40" t="str">
        <f t="shared" ca="1" si="2"/>
        <v xml:space="preserve"> - </v>
      </c>
      <c r="J188" s="54"/>
    </row>
    <row r="189" spans="1:10" s="155" customFormat="1" x14ac:dyDescent="0.2">
      <c r="A189" s="60"/>
      <c r="B189" s="45"/>
      <c r="C189" s="46"/>
      <c r="D189" s="47"/>
      <c r="E189" s="55"/>
      <c r="F189" s="46"/>
      <c r="G189" s="59"/>
      <c r="H189" s="49"/>
      <c r="I189" s="40" t="str">
        <f t="shared" ca="1" si="2"/>
        <v xml:space="preserve"> - </v>
      </c>
      <c r="J189" s="54"/>
    </row>
    <row r="190" spans="1:10" s="156" customFormat="1" x14ac:dyDescent="0.2">
      <c r="A190" s="35"/>
      <c r="B190" s="35"/>
      <c r="C190" s="51"/>
      <c r="D190" s="52"/>
      <c r="E190" s="38"/>
      <c r="F190" s="36"/>
      <c r="G190" s="39"/>
      <c r="H190" s="39"/>
      <c r="I190" s="40" t="str">
        <f t="shared" ca="1" si="2"/>
        <v xml:space="preserve"> - </v>
      </c>
      <c r="J190" s="41"/>
    </row>
    <row r="191" spans="1:10" s="156" customFormat="1" x14ac:dyDescent="0.2">
      <c r="A191" s="35"/>
      <c r="B191" s="35"/>
      <c r="C191" s="51"/>
      <c r="D191" s="37"/>
      <c r="E191" s="38"/>
      <c r="F191" s="36"/>
      <c r="G191" s="39"/>
      <c r="H191" s="39"/>
      <c r="I191" s="40" t="str">
        <f t="shared" ca="1" si="2"/>
        <v xml:space="preserve"> - </v>
      </c>
      <c r="J191" s="41"/>
    </row>
    <row r="192" spans="1:10" s="156" customFormat="1" x14ac:dyDescent="0.2">
      <c r="A192" s="35"/>
      <c r="B192" s="35"/>
      <c r="C192" s="36"/>
      <c r="D192" s="37"/>
      <c r="E192" s="38"/>
      <c r="F192" s="36"/>
      <c r="G192" s="39"/>
      <c r="H192" s="39"/>
      <c r="I192" s="40" t="str">
        <f t="shared" ca="1" si="2"/>
        <v xml:space="preserve"> - </v>
      </c>
      <c r="J192" s="41"/>
    </row>
    <row r="193" spans="1:10" s="156" customFormat="1" x14ac:dyDescent="0.2">
      <c r="A193" s="35"/>
      <c r="B193" s="45"/>
      <c r="C193" s="46"/>
      <c r="D193" s="47"/>
      <c r="E193" s="48"/>
      <c r="F193" s="46"/>
      <c r="G193" s="59"/>
      <c r="H193" s="49"/>
      <c r="I193" s="40" t="str">
        <f t="shared" ca="1" si="2"/>
        <v xml:space="preserve"> - </v>
      </c>
      <c r="J193" s="41"/>
    </row>
    <row r="194" spans="1:10" s="156" customFormat="1" x14ac:dyDescent="0.2">
      <c r="A194" s="35"/>
      <c r="B194" s="45"/>
      <c r="C194" s="36"/>
      <c r="D194" s="47"/>
      <c r="E194" s="48"/>
      <c r="F194" s="46"/>
      <c r="G194" s="59"/>
      <c r="H194" s="39"/>
      <c r="I194" s="40" t="str">
        <f t="shared" ca="1" si="2"/>
        <v xml:space="preserve"> - </v>
      </c>
      <c r="J194" s="41"/>
    </row>
    <row r="195" spans="1:10" s="156" customFormat="1" x14ac:dyDescent="0.2">
      <c r="A195" s="35"/>
      <c r="B195" s="35"/>
      <c r="C195" s="36"/>
      <c r="D195" s="37"/>
      <c r="E195" s="38"/>
      <c r="F195" s="36"/>
      <c r="G195" s="39"/>
      <c r="H195" s="39"/>
      <c r="I195" s="40" t="str">
        <f t="shared" ca="1" si="2"/>
        <v xml:space="preserve"> - </v>
      </c>
      <c r="J195" s="41"/>
    </row>
    <row r="196" spans="1:10" s="156" customFormat="1" x14ac:dyDescent="0.2">
      <c r="A196" s="35"/>
      <c r="B196" s="35"/>
      <c r="C196" s="36"/>
      <c r="D196" s="37"/>
      <c r="E196" s="38"/>
      <c r="F196" s="36"/>
      <c r="G196" s="39"/>
      <c r="H196" s="39"/>
      <c r="I196" s="40" t="str">
        <f t="shared" ca="1" si="2"/>
        <v xml:space="preserve"> - </v>
      </c>
      <c r="J196" s="41"/>
    </row>
    <row r="197" spans="1:10" s="156" customFormat="1" x14ac:dyDescent="0.2">
      <c r="A197" s="35"/>
      <c r="B197" s="35"/>
      <c r="C197" s="36"/>
      <c r="D197" s="37"/>
      <c r="E197" s="38"/>
      <c r="F197" s="36"/>
      <c r="G197" s="39"/>
      <c r="H197" s="39"/>
      <c r="I197" s="40" t="str">
        <f t="shared" ca="1" si="2"/>
        <v xml:space="preserve"> - </v>
      </c>
      <c r="J197" s="41"/>
    </row>
    <row r="198" spans="1:10" s="156" customFormat="1" x14ac:dyDescent="0.2">
      <c r="A198" s="35"/>
      <c r="B198" s="35"/>
      <c r="C198" s="51"/>
      <c r="D198" s="52"/>
      <c r="E198" s="38"/>
      <c r="F198" s="36"/>
      <c r="G198" s="39"/>
      <c r="H198" s="39"/>
      <c r="I198" s="40" t="str">
        <f t="shared" ca="1" si="2"/>
        <v xml:space="preserve"> - </v>
      </c>
      <c r="J198" s="41"/>
    </row>
    <row r="199" spans="1:10" s="156" customFormat="1" x14ac:dyDescent="0.2">
      <c r="A199" s="35"/>
      <c r="B199" s="45"/>
      <c r="C199" s="46"/>
      <c r="D199" s="47"/>
      <c r="E199" s="48"/>
      <c r="F199" s="46"/>
      <c r="G199" s="59"/>
      <c r="H199" s="49"/>
      <c r="I199" s="40" t="str">
        <f t="shared" ca="1" si="2"/>
        <v xml:space="preserve"> - </v>
      </c>
      <c r="J199" s="41"/>
    </row>
    <row r="200" spans="1:10" s="156" customFormat="1" x14ac:dyDescent="0.2">
      <c r="A200" s="35"/>
      <c r="B200" s="45"/>
      <c r="C200" s="46"/>
      <c r="D200" s="47"/>
      <c r="E200" s="48"/>
      <c r="F200" s="46"/>
      <c r="G200" s="59"/>
      <c r="H200" s="49"/>
      <c r="I200" s="40" t="str">
        <f t="shared" ca="1" si="2"/>
        <v xml:space="preserve"> - </v>
      </c>
      <c r="J200" s="41"/>
    </row>
    <row r="201" spans="1:10" s="156" customFormat="1" x14ac:dyDescent="0.2">
      <c r="A201" s="35"/>
      <c r="B201" s="45"/>
      <c r="C201" s="46"/>
      <c r="D201" s="47"/>
      <c r="E201" s="48"/>
      <c r="F201" s="46"/>
      <c r="G201" s="59"/>
      <c r="H201" s="49"/>
      <c r="I201" s="40" t="str">
        <f t="shared" ca="1" si="2"/>
        <v xml:space="preserve"> - </v>
      </c>
      <c r="J201" s="41"/>
    </row>
    <row r="202" spans="1:10" s="156" customFormat="1" x14ac:dyDescent="0.2">
      <c r="A202" s="35"/>
      <c r="B202" s="45"/>
      <c r="C202" s="46"/>
      <c r="D202" s="37"/>
      <c r="E202" s="38"/>
      <c r="F202" s="36"/>
      <c r="G202" s="39"/>
      <c r="H202" s="49"/>
      <c r="I202" s="40" t="str">
        <f t="shared" ca="1" si="2"/>
        <v xml:space="preserve"> - </v>
      </c>
      <c r="J202" s="54"/>
    </row>
    <row r="203" spans="1:10" s="156" customFormat="1" x14ac:dyDescent="0.2">
      <c r="A203" s="35"/>
      <c r="B203" s="45"/>
      <c r="C203" s="46"/>
      <c r="D203" s="37"/>
      <c r="E203" s="38"/>
      <c r="F203" s="36"/>
      <c r="G203" s="39"/>
      <c r="H203" s="49"/>
      <c r="I203" s="40" t="str">
        <f t="shared" ca="1" si="2"/>
        <v xml:space="preserve"> - </v>
      </c>
      <c r="J203" s="54"/>
    </row>
    <row r="204" spans="1:10" s="156" customFormat="1" x14ac:dyDescent="0.2">
      <c r="A204" s="35"/>
      <c r="B204" s="45"/>
      <c r="C204" s="46"/>
      <c r="D204" s="47"/>
      <c r="E204" s="48"/>
      <c r="F204" s="46"/>
      <c r="G204" s="59"/>
      <c r="H204" s="49"/>
      <c r="I204" s="40" t="str">
        <f t="shared" ca="1" si="2"/>
        <v xml:space="preserve"> - </v>
      </c>
      <c r="J204" s="41"/>
    </row>
    <row r="205" spans="1:10" s="156" customFormat="1" x14ac:dyDescent="0.2">
      <c r="A205" s="35"/>
      <c r="B205" s="45"/>
      <c r="C205" s="46"/>
      <c r="D205" s="47"/>
      <c r="E205" s="48"/>
      <c r="F205" s="46"/>
      <c r="G205" s="59"/>
      <c r="H205" s="49"/>
      <c r="I205" s="40" t="str">
        <f t="shared" ca="1" si="2"/>
        <v xml:space="preserve"> - </v>
      </c>
      <c r="J205" s="41"/>
    </row>
    <row r="206" spans="1:10" s="156" customFormat="1" x14ac:dyDescent="0.2">
      <c r="A206" s="35"/>
      <c r="B206" s="45"/>
      <c r="C206" s="46"/>
      <c r="D206" s="47"/>
      <c r="E206" s="48"/>
      <c r="F206" s="46"/>
      <c r="G206" s="59"/>
      <c r="H206" s="49"/>
      <c r="I206" s="40" t="str">
        <f t="shared" ca="1" si="2"/>
        <v xml:space="preserve"> - </v>
      </c>
      <c r="J206" s="41"/>
    </row>
    <row r="207" spans="1:10" s="156" customFormat="1" x14ac:dyDescent="0.2">
      <c r="A207" s="35"/>
      <c r="B207" s="45"/>
      <c r="C207" s="46"/>
      <c r="D207" s="47"/>
      <c r="E207" s="48"/>
      <c r="F207" s="46"/>
      <c r="G207" s="59"/>
      <c r="H207" s="49"/>
      <c r="I207" s="40" t="str">
        <f t="shared" ca="1" si="2"/>
        <v xml:space="preserve"> - </v>
      </c>
      <c r="J207" s="54"/>
    </row>
    <row r="208" spans="1:10" s="156" customFormat="1" x14ac:dyDescent="0.2">
      <c r="A208" s="35"/>
      <c r="B208" s="45"/>
      <c r="C208" s="46"/>
      <c r="D208" s="47"/>
      <c r="E208" s="48"/>
      <c r="F208" s="46"/>
      <c r="G208" s="59"/>
      <c r="H208" s="49"/>
      <c r="I208" s="40" t="str">
        <f t="shared" ca="1" si="2"/>
        <v xml:space="preserve"> - </v>
      </c>
      <c r="J208" s="54"/>
    </row>
    <row r="209" spans="1:10" s="156" customFormat="1" x14ac:dyDescent="0.2">
      <c r="A209" s="35"/>
      <c r="B209" s="45"/>
      <c r="C209" s="46"/>
      <c r="D209" s="47"/>
      <c r="E209" s="48"/>
      <c r="F209" s="46"/>
      <c r="G209" s="59"/>
      <c r="H209" s="49"/>
      <c r="I209" s="40" t="str">
        <f t="shared" ca="1" si="2"/>
        <v xml:space="preserve"> - </v>
      </c>
      <c r="J209" s="54"/>
    </row>
    <row r="210" spans="1:10" s="156" customFormat="1" x14ac:dyDescent="0.2">
      <c r="A210" s="35"/>
      <c r="B210" s="45"/>
      <c r="C210" s="46"/>
      <c r="D210" s="47"/>
      <c r="E210" s="48"/>
      <c r="F210" s="46"/>
      <c r="G210" s="59"/>
      <c r="H210" s="49"/>
      <c r="I210" s="40" t="str">
        <f t="shared" ca="1" si="2"/>
        <v xml:space="preserve"> - </v>
      </c>
      <c r="J210" s="54"/>
    </row>
    <row r="211" spans="1:10" s="156" customFormat="1" x14ac:dyDescent="0.2">
      <c r="A211" s="35"/>
      <c r="B211" s="45"/>
      <c r="C211" s="46"/>
      <c r="D211" s="47"/>
      <c r="E211" s="48"/>
      <c r="F211" s="46"/>
      <c r="G211" s="59"/>
      <c r="H211" s="49"/>
      <c r="I211" s="40" t="str">
        <f t="shared" ref="I211:I258" ca="1" si="3">IF(AND(ISBLANK(G211),ISBLANK(H211))," - ",OFFSET(I211,-1,0,1,1)+H211-G211)</f>
        <v xml:space="preserve"> - </v>
      </c>
      <c r="J211" s="54"/>
    </row>
    <row r="212" spans="1:10" s="156" customFormat="1" x14ac:dyDescent="0.2">
      <c r="A212" s="35"/>
      <c r="B212" s="45"/>
      <c r="C212" s="46"/>
      <c r="D212" s="47"/>
      <c r="E212" s="48"/>
      <c r="F212" s="46"/>
      <c r="G212" s="59"/>
      <c r="H212" s="49"/>
      <c r="I212" s="40" t="str">
        <f t="shared" ca="1" si="3"/>
        <v xml:space="preserve"> - </v>
      </c>
      <c r="J212" s="54"/>
    </row>
    <row r="213" spans="1:10" s="156" customFormat="1" x14ac:dyDescent="0.2">
      <c r="A213" s="35"/>
      <c r="B213" s="45"/>
      <c r="C213" s="46"/>
      <c r="D213" s="47"/>
      <c r="E213" s="48"/>
      <c r="F213" s="46"/>
      <c r="G213" s="59"/>
      <c r="H213" s="49"/>
      <c r="I213" s="40" t="str">
        <f t="shared" ca="1" si="3"/>
        <v xml:space="preserve"> - </v>
      </c>
      <c r="J213" s="54"/>
    </row>
    <row r="214" spans="1:10" s="156" customFormat="1" x14ac:dyDescent="0.2">
      <c r="A214" s="35"/>
      <c r="B214" s="45"/>
      <c r="C214" s="46"/>
      <c r="D214" s="47"/>
      <c r="E214" s="48"/>
      <c r="F214" s="46"/>
      <c r="G214" s="59"/>
      <c r="H214" s="49"/>
      <c r="I214" s="40" t="str">
        <f t="shared" ca="1" si="3"/>
        <v xml:space="preserve"> - </v>
      </c>
      <c r="J214" s="54"/>
    </row>
    <row r="215" spans="1:10" s="156" customFormat="1" x14ac:dyDescent="0.2">
      <c r="A215" s="35"/>
      <c r="B215" s="45"/>
      <c r="C215" s="46"/>
      <c r="D215" s="47"/>
      <c r="E215" s="48"/>
      <c r="F215" s="46"/>
      <c r="G215" s="59"/>
      <c r="H215" s="49"/>
      <c r="I215" s="40" t="str">
        <f t="shared" ca="1" si="3"/>
        <v xml:space="preserve"> - </v>
      </c>
      <c r="J215" s="54"/>
    </row>
    <row r="216" spans="1:10" s="156" customFormat="1" x14ac:dyDescent="0.2">
      <c r="A216" s="35"/>
      <c r="B216" s="45"/>
      <c r="C216" s="46"/>
      <c r="D216" s="47"/>
      <c r="E216" s="48"/>
      <c r="F216" s="46"/>
      <c r="G216" s="59"/>
      <c r="H216" s="49"/>
      <c r="I216" s="40" t="str">
        <f t="shared" ca="1" si="3"/>
        <v xml:space="preserve"> - </v>
      </c>
      <c r="J216" s="54"/>
    </row>
    <row r="217" spans="1:10" s="156" customFormat="1" x14ac:dyDescent="0.2">
      <c r="A217" s="35"/>
      <c r="B217" s="45"/>
      <c r="C217" s="46"/>
      <c r="D217" s="47"/>
      <c r="E217" s="48"/>
      <c r="F217" s="46"/>
      <c r="G217" s="59"/>
      <c r="H217" s="49"/>
      <c r="I217" s="40" t="str">
        <f t="shared" ca="1" si="3"/>
        <v xml:space="preserve"> - </v>
      </c>
      <c r="J217" s="54"/>
    </row>
    <row r="218" spans="1:10" s="156" customFormat="1" x14ac:dyDescent="0.2">
      <c r="A218" s="35"/>
      <c r="B218" s="45"/>
      <c r="C218" s="46"/>
      <c r="D218" s="47"/>
      <c r="E218" s="48"/>
      <c r="F218" s="46"/>
      <c r="G218" s="59"/>
      <c r="H218" s="49"/>
      <c r="I218" s="40" t="str">
        <f t="shared" ca="1" si="3"/>
        <v xml:space="preserve"> - </v>
      </c>
      <c r="J218" s="54"/>
    </row>
    <row r="219" spans="1:10" s="156" customFormat="1" x14ac:dyDescent="0.2">
      <c r="A219" s="35"/>
      <c r="B219" s="45"/>
      <c r="C219" s="46"/>
      <c r="D219" s="47"/>
      <c r="E219" s="48"/>
      <c r="F219" s="46"/>
      <c r="G219" s="59"/>
      <c r="H219" s="49"/>
      <c r="I219" s="40" t="str">
        <f t="shared" ca="1" si="3"/>
        <v xml:space="preserve"> - </v>
      </c>
      <c r="J219" s="54"/>
    </row>
    <row r="220" spans="1:10" s="156" customFormat="1" x14ac:dyDescent="0.2">
      <c r="A220" s="35"/>
      <c r="B220" s="45"/>
      <c r="C220" s="46"/>
      <c r="D220" s="47"/>
      <c r="E220" s="48"/>
      <c r="F220" s="46"/>
      <c r="G220" s="59"/>
      <c r="H220" s="49"/>
      <c r="I220" s="40" t="str">
        <f t="shared" ca="1" si="3"/>
        <v xml:space="preserve"> - </v>
      </c>
      <c r="J220" s="54"/>
    </row>
    <row r="221" spans="1:10" s="156" customFormat="1" x14ac:dyDescent="0.2">
      <c r="A221" s="35"/>
      <c r="B221" s="45"/>
      <c r="C221" s="46"/>
      <c r="D221" s="47"/>
      <c r="E221" s="48"/>
      <c r="F221" s="46"/>
      <c r="G221" s="59"/>
      <c r="H221" s="49"/>
      <c r="I221" s="40" t="str">
        <f t="shared" ca="1" si="3"/>
        <v xml:space="preserve"> - </v>
      </c>
      <c r="J221" s="54"/>
    </row>
    <row r="222" spans="1:10" s="156" customFormat="1" x14ac:dyDescent="0.2">
      <c r="A222" s="35"/>
      <c r="B222" s="45"/>
      <c r="C222" s="46"/>
      <c r="D222" s="47"/>
      <c r="E222" s="48"/>
      <c r="F222" s="46"/>
      <c r="G222" s="59"/>
      <c r="H222" s="49"/>
      <c r="I222" s="40" t="str">
        <f t="shared" ca="1" si="3"/>
        <v xml:space="preserve"> - </v>
      </c>
      <c r="J222" s="54"/>
    </row>
    <row r="223" spans="1:10" s="156" customFormat="1" x14ac:dyDescent="0.2">
      <c r="A223" s="35"/>
      <c r="B223" s="45"/>
      <c r="C223" s="46"/>
      <c r="D223" s="47"/>
      <c r="E223" s="48"/>
      <c r="F223" s="46"/>
      <c r="G223" s="59"/>
      <c r="H223" s="49"/>
      <c r="I223" s="40" t="str">
        <f t="shared" ca="1" si="3"/>
        <v xml:space="preserve"> - </v>
      </c>
      <c r="J223" s="54"/>
    </row>
    <row r="224" spans="1:10" s="156" customFormat="1" x14ac:dyDescent="0.2">
      <c r="A224" s="35"/>
      <c r="B224" s="45"/>
      <c r="C224" s="46"/>
      <c r="D224" s="47"/>
      <c r="E224" s="48"/>
      <c r="F224" s="46"/>
      <c r="G224" s="59"/>
      <c r="H224" s="49"/>
      <c r="I224" s="40" t="str">
        <f t="shared" ca="1" si="3"/>
        <v xml:space="preserve"> - </v>
      </c>
      <c r="J224" s="54"/>
    </row>
    <row r="225" spans="1:10" s="156" customFormat="1" x14ac:dyDescent="0.2">
      <c r="A225" s="35"/>
      <c r="B225" s="45"/>
      <c r="C225" s="46"/>
      <c r="D225" s="47"/>
      <c r="E225" s="48"/>
      <c r="F225" s="46"/>
      <c r="G225" s="59"/>
      <c r="H225" s="49"/>
      <c r="I225" s="40" t="str">
        <f t="shared" ca="1" si="3"/>
        <v xml:space="preserve"> - </v>
      </c>
      <c r="J225" s="54"/>
    </row>
    <row r="226" spans="1:10" s="156" customFormat="1" x14ac:dyDescent="0.2">
      <c r="A226" s="35"/>
      <c r="B226" s="45"/>
      <c r="C226" s="46"/>
      <c r="D226" s="47"/>
      <c r="E226" s="48"/>
      <c r="F226" s="46"/>
      <c r="G226" s="59"/>
      <c r="H226" s="49"/>
      <c r="I226" s="40" t="str">
        <f t="shared" ca="1" si="3"/>
        <v xml:space="preserve"> - </v>
      </c>
      <c r="J226" s="54"/>
    </row>
    <row r="227" spans="1:10" s="156" customFormat="1" x14ac:dyDescent="0.2">
      <c r="A227" s="35"/>
      <c r="B227" s="45"/>
      <c r="C227" s="46"/>
      <c r="D227" s="47"/>
      <c r="E227" s="48"/>
      <c r="F227" s="46"/>
      <c r="G227" s="59"/>
      <c r="H227" s="49"/>
      <c r="I227" s="40" t="str">
        <f t="shared" ca="1" si="3"/>
        <v xml:space="preserve"> - </v>
      </c>
      <c r="J227" s="54"/>
    </row>
    <row r="228" spans="1:10" s="156" customFormat="1" x14ac:dyDescent="0.2">
      <c r="A228" s="35"/>
      <c r="B228" s="45"/>
      <c r="C228" s="46"/>
      <c r="D228" s="47"/>
      <c r="E228" s="48"/>
      <c r="F228" s="46"/>
      <c r="G228" s="59"/>
      <c r="H228" s="49"/>
      <c r="I228" s="40" t="str">
        <f t="shared" ca="1" si="3"/>
        <v xml:space="preserve"> - </v>
      </c>
      <c r="J228" s="54"/>
    </row>
    <row r="229" spans="1:10" s="156" customFormat="1" x14ac:dyDescent="0.2">
      <c r="A229" s="35"/>
      <c r="B229" s="35"/>
      <c r="C229" s="46"/>
      <c r="D229" s="52"/>
      <c r="E229" s="76"/>
      <c r="F229" s="51"/>
      <c r="G229" s="77"/>
      <c r="H229" s="39"/>
      <c r="I229" s="40" t="str">
        <f t="shared" ca="1" si="3"/>
        <v xml:space="preserve"> - </v>
      </c>
      <c r="J229" s="54"/>
    </row>
    <row r="230" spans="1:10" s="156" customFormat="1" x14ac:dyDescent="0.2">
      <c r="A230" s="35"/>
      <c r="B230" s="35"/>
      <c r="C230" s="46"/>
      <c r="D230" s="52"/>
      <c r="E230" s="76"/>
      <c r="F230" s="51"/>
      <c r="G230" s="77"/>
      <c r="H230" s="39"/>
      <c r="I230" s="40" t="str">
        <f t="shared" ca="1" si="3"/>
        <v xml:space="preserve"> - </v>
      </c>
      <c r="J230" s="54"/>
    </row>
    <row r="231" spans="1:10" s="156" customFormat="1" x14ac:dyDescent="0.2">
      <c r="A231" s="35"/>
      <c r="B231" s="35"/>
      <c r="C231" s="46"/>
      <c r="D231" s="37"/>
      <c r="E231" s="76"/>
      <c r="F231" s="36"/>
      <c r="G231" s="77"/>
      <c r="H231" s="39"/>
      <c r="I231" s="40" t="str">
        <f t="shared" ca="1" si="3"/>
        <v xml:space="preserve"> - </v>
      </c>
      <c r="J231" s="54"/>
    </row>
    <row r="232" spans="1:10" s="156" customFormat="1" x14ac:dyDescent="0.2">
      <c r="A232" s="35"/>
      <c r="B232" s="45"/>
      <c r="C232" s="46"/>
      <c r="D232" s="47"/>
      <c r="E232" s="55"/>
      <c r="F232" s="46"/>
      <c r="G232" s="78"/>
      <c r="H232" s="59"/>
      <c r="I232" s="40" t="str">
        <f t="shared" ca="1" si="3"/>
        <v xml:space="preserve"> - </v>
      </c>
      <c r="J232" s="54"/>
    </row>
    <row r="233" spans="1:10" s="156" customFormat="1" x14ac:dyDescent="0.2">
      <c r="A233" s="35"/>
      <c r="B233" s="35"/>
      <c r="C233" s="46"/>
      <c r="D233" s="37"/>
      <c r="E233" s="38"/>
      <c r="F233" s="51"/>
      <c r="G233" s="39"/>
      <c r="H233" s="39"/>
      <c r="I233" s="40" t="str">
        <f t="shared" ca="1" si="3"/>
        <v xml:space="preserve"> - </v>
      </c>
      <c r="J233" s="54"/>
    </row>
    <row r="234" spans="1:10" s="156" customFormat="1" x14ac:dyDescent="0.2">
      <c r="A234" s="35"/>
      <c r="B234" s="35"/>
      <c r="C234" s="46"/>
      <c r="D234" s="37"/>
      <c r="E234" s="38"/>
      <c r="F234" s="36"/>
      <c r="G234" s="39"/>
      <c r="H234" s="39"/>
      <c r="I234" s="40" t="str">
        <f t="shared" ca="1" si="3"/>
        <v xml:space="preserve"> - </v>
      </c>
      <c r="J234" s="54"/>
    </row>
    <row r="235" spans="1:10" s="156" customFormat="1" x14ac:dyDescent="0.2">
      <c r="A235" s="35"/>
      <c r="B235" s="35"/>
      <c r="C235" s="46"/>
      <c r="D235" s="37"/>
      <c r="E235" s="38"/>
      <c r="F235" s="36"/>
      <c r="G235" s="39"/>
      <c r="H235" s="39"/>
      <c r="I235" s="40" t="str">
        <f t="shared" ca="1" si="3"/>
        <v xml:space="preserve"> - </v>
      </c>
      <c r="J235" s="54"/>
    </row>
    <row r="236" spans="1:10" s="156" customFormat="1" x14ac:dyDescent="0.2">
      <c r="A236" s="35"/>
      <c r="B236" s="35"/>
      <c r="C236" s="46"/>
      <c r="D236" s="52"/>
      <c r="E236" s="38"/>
      <c r="F236" s="36"/>
      <c r="G236" s="77"/>
      <c r="H236" s="77"/>
      <c r="I236" s="40" t="str">
        <f t="shared" ca="1" si="3"/>
        <v xml:space="preserve"> - </v>
      </c>
      <c r="J236" s="54"/>
    </row>
    <row r="237" spans="1:10" s="156" customFormat="1" x14ac:dyDescent="0.2">
      <c r="A237" s="35"/>
      <c r="B237" s="45"/>
      <c r="C237" s="46"/>
      <c r="D237" s="47"/>
      <c r="E237" s="48"/>
      <c r="F237" s="46"/>
      <c r="G237" s="78"/>
      <c r="H237" s="70"/>
      <c r="I237" s="40" t="str">
        <f t="shared" ca="1" si="3"/>
        <v xml:space="preserve"> - </v>
      </c>
      <c r="J237" s="54"/>
    </row>
    <row r="238" spans="1:10" s="156" customFormat="1" x14ac:dyDescent="0.2">
      <c r="A238" s="35"/>
      <c r="B238" s="35"/>
      <c r="C238" s="46"/>
      <c r="D238" s="52"/>
      <c r="E238" s="38"/>
      <c r="F238" s="36"/>
      <c r="G238" s="77"/>
      <c r="H238" s="77"/>
      <c r="I238" s="40" t="str">
        <f t="shared" ca="1" si="3"/>
        <v xml:space="preserve"> - </v>
      </c>
      <c r="J238" s="54"/>
    </row>
    <row r="239" spans="1:10" s="156" customFormat="1" x14ac:dyDescent="0.2">
      <c r="A239" s="35"/>
      <c r="B239" s="35"/>
      <c r="C239" s="46"/>
      <c r="D239" s="52"/>
      <c r="E239" s="38"/>
      <c r="F239" s="36"/>
      <c r="G239" s="77"/>
      <c r="H239" s="77"/>
      <c r="I239" s="40" t="str">
        <f t="shared" ca="1" si="3"/>
        <v xml:space="preserve"> - </v>
      </c>
      <c r="J239" s="54"/>
    </row>
    <row r="240" spans="1:10" s="156" customFormat="1" x14ac:dyDescent="0.2">
      <c r="A240" s="35"/>
      <c r="B240" s="35"/>
      <c r="C240" s="46"/>
      <c r="D240" s="52"/>
      <c r="E240" s="38"/>
      <c r="F240" s="36"/>
      <c r="G240" s="77"/>
      <c r="H240" s="77"/>
      <c r="I240" s="40" t="str">
        <f t="shared" ca="1" si="3"/>
        <v xml:space="preserve"> - </v>
      </c>
      <c r="J240" s="54"/>
    </row>
    <row r="241" spans="1:10" s="156" customFormat="1" x14ac:dyDescent="0.2">
      <c r="A241" s="35"/>
      <c r="B241" s="45"/>
      <c r="C241" s="46"/>
      <c r="D241" s="47"/>
      <c r="E241" s="48"/>
      <c r="F241" s="46"/>
      <c r="G241" s="78"/>
      <c r="H241" s="70"/>
      <c r="I241" s="40" t="str">
        <f t="shared" ca="1" si="3"/>
        <v xml:space="preserve"> - </v>
      </c>
      <c r="J241" s="54"/>
    </row>
    <row r="242" spans="1:10" s="156" customFormat="1" x14ac:dyDescent="0.2">
      <c r="A242" s="35"/>
      <c r="B242" s="35"/>
      <c r="C242" s="46"/>
      <c r="D242" s="52"/>
      <c r="E242" s="76"/>
      <c r="F242" s="36"/>
      <c r="G242" s="77"/>
      <c r="H242" s="77"/>
      <c r="I242" s="40" t="str">
        <f t="shared" ca="1" si="3"/>
        <v xml:space="preserve"> - </v>
      </c>
      <c r="J242" s="54"/>
    </row>
    <row r="243" spans="1:10" s="156" customFormat="1" x14ac:dyDescent="0.2">
      <c r="A243" s="35"/>
      <c r="B243" s="35"/>
      <c r="C243" s="46"/>
      <c r="D243" s="52"/>
      <c r="E243" s="38"/>
      <c r="F243" s="36"/>
      <c r="G243" s="77"/>
      <c r="H243" s="77"/>
      <c r="I243" s="40" t="str">
        <f t="shared" ca="1" si="3"/>
        <v xml:space="preserve"> - </v>
      </c>
      <c r="J243" s="54"/>
    </row>
    <row r="244" spans="1:10" s="156" customFormat="1" x14ac:dyDescent="0.2">
      <c r="A244" s="35"/>
      <c r="B244" s="35"/>
      <c r="C244" s="46"/>
      <c r="D244" s="52"/>
      <c r="E244" s="38"/>
      <c r="F244" s="51"/>
      <c r="G244" s="77"/>
      <c r="H244" s="77"/>
      <c r="I244" s="40" t="str">
        <f t="shared" ca="1" si="3"/>
        <v xml:space="preserve"> - </v>
      </c>
      <c r="J244" s="54"/>
    </row>
    <row r="245" spans="1:10" s="156" customFormat="1" x14ac:dyDescent="0.2">
      <c r="A245" s="35"/>
      <c r="B245" s="45"/>
      <c r="C245" s="46"/>
      <c r="D245" s="47"/>
      <c r="E245" s="48"/>
      <c r="F245" s="46"/>
      <c r="G245" s="59"/>
      <c r="H245" s="70"/>
      <c r="I245" s="40" t="str">
        <f t="shared" ca="1" si="3"/>
        <v xml:space="preserve"> - </v>
      </c>
      <c r="J245" s="54"/>
    </row>
    <row r="246" spans="1:10" s="156" customFormat="1" x14ac:dyDescent="0.2">
      <c r="A246" s="35"/>
      <c r="B246" s="35"/>
      <c r="C246" s="46"/>
      <c r="D246" s="52"/>
      <c r="E246" s="38"/>
      <c r="F246" s="36"/>
      <c r="G246" s="39"/>
      <c r="H246" s="77"/>
      <c r="I246" s="40" t="str">
        <f t="shared" ca="1" si="3"/>
        <v xml:space="preserve"> - </v>
      </c>
      <c r="J246" s="54"/>
    </row>
    <row r="247" spans="1:10" s="156" customFormat="1" x14ac:dyDescent="0.2">
      <c r="A247" s="35"/>
      <c r="B247" s="35"/>
      <c r="C247" s="46"/>
      <c r="D247" s="52"/>
      <c r="E247" s="38"/>
      <c r="F247" s="36"/>
      <c r="G247" s="39"/>
      <c r="H247" s="77"/>
      <c r="I247" s="40" t="str">
        <f t="shared" ca="1" si="3"/>
        <v xml:space="preserve"> - </v>
      </c>
      <c r="J247" s="54"/>
    </row>
    <row r="248" spans="1:10" s="156" customFormat="1" x14ac:dyDescent="0.2">
      <c r="A248" s="35"/>
      <c r="B248" s="35"/>
      <c r="C248" s="51"/>
      <c r="D248" s="52"/>
      <c r="E248" s="38"/>
      <c r="F248" s="36"/>
      <c r="G248" s="39"/>
      <c r="H248" s="77"/>
      <c r="I248" s="40" t="str">
        <f t="shared" ca="1" si="3"/>
        <v xml:space="preserve"> - </v>
      </c>
      <c r="J248" s="54"/>
    </row>
    <row r="249" spans="1:10" s="156" customFormat="1" x14ac:dyDescent="0.2">
      <c r="A249" s="35"/>
      <c r="B249" s="35"/>
      <c r="C249" s="51"/>
      <c r="D249" s="52"/>
      <c r="E249" s="38"/>
      <c r="F249" s="36"/>
      <c r="G249" s="39"/>
      <c r="H249" s="77"/>
      <c r="I249" s="40" t="str">
        <f t="shared" ca="1" si="3"/>
        <v xml:space="preserve"> - </v>
      </c>
      <c r="J249" s="54"/>
    </row>
    <row r="250" spans="1:10" s="156" customFormat="1" x14ac:dyDescent="0.2">
      <c r="A250" s="60"/>
      <c r="B250" s="45"/>
      <c r="C250" s="46"/>
      <c r="D250" s="47"/>
      <c r="E250" s="48"/>
      <c r="F250" s="46"/>
      <c r="G250" s="78"/>
      <c r="H250" s="70"/>
      <c r="I250" s="40" t="str">
        <f t="shared" ca="1" si="3"/>
        <v xml:space="preserve"> - </v>
      </c>
      <c r="J250" s="54"/>
    </row>
    <row r="251" spans="1:10" s="156" customFormat="1" x14ac:dyDescent="0.2">
      <c r="A251" s="60"/>
      <c r="B251" s="45"/>
      <c r="C251" s="46"/>
      <c r="D251" s="47"/>
      <c r="E251" s="48"/>
      <c r="F251" s="46"/>
      <c r="G251" s="59"/>
      <c r="H251" s="70"/>
      <c r="I251" s="40" t="str">
        <f t="shared" ca="1" si="3"/>
        <v xml:space="preserve"> - </v>
      </c>
      <c r="J251" s="54"/>
    </row>
    <row r="252" spans="1:10" s="156" customFormat="1" x14ac:dyDescent="0.2">
      <c r="A252" s="60"/>
      <c r="B252" s="45"/>
      <c r="C252" s="46"/>
      <c r="D252" s="47"/>
      <c r="E252" s="48"/>
      <c r="F252" s="46"/>
      <c r="G252" s="59"/>
      <c r="H252" s="70"/>
      <c r="I252" s="40" t="str">
        <f t="shared" ca="1" si="3"/>
        <v xml:space="preserve"> - </v>
      </c>
      <c r="J252" s="54"/>
    </row>
    <row r="253" spans="1:10" s="156" customFormat="1" x14ac:dyDescent="0.2">
      <c r="A253" s="60"/>
      <c r="B253" s="45"/>
      <c r="C253" s="46"/>
      <c r="D253" s="47"/>
      <c r="E253" s="48"/>
      <c r="F253" s="46"/>
      <c r="G253" s="59"/>
      <c r="H253" s="70"/>
      <c r="I253" s="40" t="str">
        <f t="shared" ca="1" si="3"/>
        <v xml:space="preserve"> - </v>
      </c>
      <c r="J253" s="54"/>
    </row>
    <row r="254" spans="1:10" s="156" customFormat="1" x14ac:dyDescent="0.2">
      <c r="A254" s="35"/>
      <c r="B254" s="35"/>
      <c r="C254" s="51"/>
      <c r="D254" s="52"/>
      <c r="E254" s="38"/>
      <c r="F254" s="36"/>
      <c r="G254" s="39"/>
      <c r="H254" s="77"/>
      <c r="I254" s="40" t="str">
        <f t="shared" ca="1" si="3"/>
        <v xml:space="preserve"> - </v>
      </c>
      <c r="J254" s="54"/>
    </row>
    <row r="255" spans="1:10" s="156" customFormat="1" x14ac:dyDescent="0.2">
      <c r="A255" s="35"/>
      <c r="B255" s="35"/>
      <c r="C255" s="51"/>
      <c r="D255" s="52"/>
      <c r="E255" s="38"/>
      <c r="F255" s="51"/>
      <c r="G255" s="39"/>
      <c r="H255" s="77"/>
      <c r="I255" s="40" t="str">
        <f t="shared" ca="1" si="3"/>
        <v xml:space="preserve"> - </v>
      </c>
      <c r="J255" s="54"/>
    </row>
    <row r="256" spans="1:10" s="156" customFormat="1" x14ac:dyDescent="0.2">
      <c r="A256" s="35"/>
      <c r="B256" s="35"/>
      <c r="C256" s="51"/>
      <c r="D256" s="52"/>
      <c r="E256" s="38"/>
      <c r="F256" s="36"/>
      <c r="G256" s="39"/>
      <c r="H256" s="77"/>
      <c r="I256" s="40" t="str">
        <f t="shared" ca="1" si="3"/>
        <v xml:space="preserve"> - </v>
      </c>
      <c r="J256" s="54"/>
    </row>
    <row r="257" spans="1:10" s="156" customFormat="1" x14ac:dyDescent="0.2">
      <c r="A257" s="79"/>
      <c r="B257" s="45"/>
      <c r="C257" s="46"/>
      <c r="D257" s="47"/>
      <c r="E257" s="55"/>
      <c r="F257" s="46"/>
      <c r="G257" s="78"/>
      <c r="H257" s="78"/>
      <c r="I257" s="40" t="str">
        <f t="shared" ca="1" si="3"/>
        <v xml:space="preserve"> - </v>
      </c>
      <c r="J257" s="54"/>
    </row>
    <row r="258" spans="1:10" s="156" customFormat="1" x14ac:dyDescent="0.2">
      <c r="A258" s="60"/>
      <c r="B258" s="45"/>
      <c r="C258" s="46"/>
      <c r="D258" s="47"/>
      <c r="E258" s="55"/>
      <c r="F258" s="46"/>
      <c r="G258" s="78"/>
      <c r="H258" s="78"/>
      <c r="I258" s="40" t="str">
        <f t="shared" ca="1" si="3"/>
        <v xml:space="preserve"> - </v>
      </c>
      <c r="J258" s="54"/>
    </row>
    <row r="259" spans="1:10" ht="14.25" x14ac:dyDescent="0.2">
      <c r="A259" s="80"/>
      <c r="B259" s="81"/>
      <c r="C259" s="82"/>
      <c r="D259" s="83"/>
      <c r="E259" s="84"/>
      <c r="F259" s="82"/>
      <c r="G259" s="85"/>
      <c r="H259" s="85"/>
      <c r="I259" s="86"/>
      <c r="J259"/>
    </row>
    <row r="260" spans="1:10" x14ac:dyDescent="0.2">
      <c r="G260" s="9">
        <f>SUBTOTAL(9, G19:G259)</f>
        <v>1407942.2219867553</v>
      </c>
      <c r="H260" s="9">
        <f>SUBTOTAL(9, H25:H256)</f>
        <v>1703535</v>
      </c>
    </row>
    <row r="261" spans="1:10" x14ac:dyDescent="0.2">
      <c r="G261" s="9">
        <f>G260-H260</f>
        <v>-295592.77801324474</v>
      </c>
    </row>
    <row r="263" spans="1:10" x14ac:dyDescent="0.2">
      <c r="G263" s="9">
        <v>312415.13</v>
      </c>
    </row>
    <row r="265" spans="1:10" x14ac:dyDescent="0.2">
      <c r="G265" s="9">
        <v>862280.07545015798</v>
      </c>
    </row>
    <row r="266" spans="1:10" x14ac:dyDescent="0.2">
      <c r="G266" s="9">
        <v>39827.659999999996</v>
      </c>
    </row>
    <row r="267" spans="1:10" x14ac:dyDescent="0.2">
      <c r="G267" s="9">
        <f>G266-G265</f>
        <v>-822452.41545015795</v>
      </c>
    </row>
    <row r="268" spans="1:10" s="9" customFormat="1" x14ac:dyDescent="0.2">
      <c r="A268" s="8"/>
      <c r="B268" s="13"/>
      <c r="C268" s="8"/>
      <c r="D268" s="8"/>
      <c r="E268" s="8"/>
      <c r="F268" s="8"/>
      <c r="J268" s="8"/>
    </row>
    <row r="269" spans="1:10" s="9" customFormat="1" x14ac:dyDescent="0.2">
      <c r="A269" s="8"/>
      <c r="B269" s="13"/>
      <c r="C269" s="8"/>
      <c r="D269" s="8"/>
      <c r="E269" s="8"/>
      <c r="F269" s="8"/>
      <c r="J269" s="8"/>
    </row>
    <row r="270" spans="1:10" s="9" customFormat="1" x14ac:dyDescent="0.2">
      <c r="A270" s="8"/>
      <c r="B270" s="13"/>
      <c r="C270" s="8"/>
      <c r="D270" s="8"/>
      <c r="E270" s="8"/>
      <c r="F270" s="8"/>
      <c r="J270" s="8"/>
    </row>
  </sheetData>
  <conditionalFormatting sqref="I15:I258">
    <cfRule type="cellIs" dxfId="167" priority="3" stopIfTrue="1" operator="lessThan">
      <formula>0</formula>
    </cfRule>
  </conditionalFormatting>
  <conditionalFormatting sqref="I3">
    <cfRule type="cellIs" dxfId="166" priority="1" stopIfTrue="1" operator="lessThan">
      <formula>0</formula>
    </cfRule>
  </conditionalFormatting>
  <dataValidations count="5">
    <dataValidation type="list" allowBlank="1" showInputMessage="1" showErrorMessage="1" sqref="E243:E256 G251:G256 E233:E241 G233 G245:G249 E190:E228 G195:G201 G175 G166:G173 H85 H62:H74 E15:E185 G18:G133" xr:uid="{06EDA480-9069-46C7-9C3C-857B545A0062}">
      <formula1>categoryList</formula1>
    </dataValidation>
    <dataValidation type="list" allowBlank="1" showInputMessage="1" showErrorMessage="1" sqref="A195:A256 B195:B258 A15:B194" xr:uid="{ADF6DE2F-0D46-4200-B8B3-0FD033C68BC3}">
      <formula1>dateList</formula1>
    </dataValidation>
    <dataValidation type="list" allowBlank="1" showInputMessage="1" showErrorMessage="1" sqref="C236:C237 C192:C233 C183:C189 C15:C172" xr:uid="{6C792F40-9697-4449-A7F9-D39548D28E54}">
      <formula1>numList</formula1>
    </dataValidation>
    <dataValidation type="list" allowBlank="1" showInputMessage="1" showErrorMessage="1" sqref="D243 D191:D235 D183:D185 D167:D172 D15:D40 D62:D133" xr:uid="{DAADE871-B89D-40AA-ABF0-C91C68ACFCC8}">
      <formula1>payeeList</formula1>
    </dataValidation>
    <dataValidation type="list" allowBlank="1" showInputMessage="1" showErrorMessage="1" sqref="F15:F256" xr:uid="{5F7D5ABF-EA5F-4CE9-9BFC-E85515D82B7F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E07EB86-CCAB-4DA6-8362-E088E75AA31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5" id="{4599271C-5591-4C4A-B8A8-17225C6C82B1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I72 I23:I61</xm:sqref>
        </x14:conditionalFormatting>
        <x14:conditionalFormatting xmlns:xm="http://schemas.microsoft.com/office/excel/2006/main">
          <x14:cfRule type="iconSet" priority="54" id="{86FAF3EF-F010-44B3-A775-5A090E81AE1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I15:I258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73C0-A988-4902-A715-72CE8828AC63}">
  <sheetPr>
    <pageSetUpPr fitToPage="1"/>
  </sheetPr>
  <dimension ref="A1:L276"/>
  <sheetViews>
    <sheetView showGridLines="0" zoomScale="115" zoomScaleNormal="115" workbookViewId="0">
      <pane ySplit="14" topLeftCell="A30" activePane="bottomLeft" state="frozen"/>
      <selection activeCell="B18" sqref="B18"/>
      <selection pane="bottomLeft" activeCell="D43" sqref="D43"/>
    </sheetView>
  </sheetViews>
  <sheetFormatPr defaultRowHeight="12.75" x14ac:dyDescent="0.2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43282</v>
      </c>
    </row>
    <row r="2" spans="1:10" ht="18.75" hidden="1" x14ac:dyDescent="0.2">
      <c r="A2" s="1" t="s">
        <v>3</v>
      </c>
      <c r="B2" s="2"/>
    </row>
    <row r="3" spans="1:10" ht="15" hidden="1" x14ac:dyDescent="0.25">
      <c r="H3" s="14" t="s">
        <v>4</v>
      </c>
      <c r="I3" s="15">
        <f ca="1">VLOOKUP(9E+100,Table1345678910111213345678910111213345678910111213678[Balance],1)</f>
        <v>3133548.2917949609</v>
      </c>
    </row>
    <row r="4" spans="1:10" ht="15" hidden="1" x14ac:dyDescent="0.25">
      <c r="H4" s="17" t="s">
        <v>6</v>
      </c>
      <c r="I4" s="18">
        <f>SUMIF(Table1345678910111213345678910111213345678910111213678[R],"=r",Table1345678910111213345678910111213345678910111213678[Deposit,
Credit (+)])+SUMIF(Table1345678910111213345678910111213345678910111213678[R],"=c",Table1345678910111213345678910111213345678910111213678[Deposit,
Credit (+)])-SUMIF(Table1345678910111213345678910111213345678910111213678[R],"=R",Table1345678910111213345678910111213345678910111213678[Withdrawal,
Payment (-)])-SUMIF(Table1345678910111213345678910111213345678910111213678[R],"=C",Table1345678910111213345678910111213345678910111213678[Withdrawal,
Payment (-)])</f>
        <v>0</v>
      </c>
    </row>
    <row r="5" spans="1:10" hidden="1" x14ac:dyDescent="0.2">
      <c r="H5" s="20"/>
    </row>
    <row r="6" spans="1:10" hidden="1" x14ac:dyDescent="0.2">
      <c r="H6" s="20"/>
    </row>
    <row r="7" spans="1:10" hidden="1" x14ac:dyDescent="0.2">
      <c r="H7" s="20"/>
    </row>
    <row r="8" spans="1:10" hidden="1" x14ac:dyDescent="0.2">
      <c r="H8" s="20"/>
    </row>
    <row r="9" spans="1:10" hidden="1" x14ac:dyDescent="0.2">
      <c r="H9" s="20"/>
    </row>
    <row r="10" spans="1:10" hidden="1" x14ac:dyDescent="0.2">
      <c r="H10" s="20"/>
    </row>
    <row r="11" spans="1:10" hidden="1" x14ac:dyDescent="0.2">
      <c r="H11" s="20"/>
    </row>
    <row r="12" spans="1:10" hidden="1" x14ac:dyDescent="0.2">
      <c r="H12" s="20"/>
    </row>
    <row r="13" spans="1:10" s="23" customFormat="1" ht="17.25" hidden="1" customHeight="1" x14ac:dyDescent="0.2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</row>
    <row r="14" spans="1:10" s="157" customFormat="1" ht="30" x14ac:dyDescent="0.2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</row>
    <row r="15" spans="1:10" s="155" customFormat="1" x14ac:dyDescent="0.2">
      <c r="A15" s="34"/>
      <c r="B15" s="35"/>
      <c r="C15" s="36"/>
      <c r="D15" s="37" t="s">
        <v>879</v>
      </c>
      <c r="E15" s="38"/>
      <c r="F15" s="36"/>
      <c r="G15" s="39"/>
      <c r="H15" s="39"/>
      <c r="I15" s="40">
        <f ca="1">June!I132</f>
        <v>978583.90179495967</v>
      </c>
      <c r="J15" s="41"/>
    </row>
    <row r="16" spans="1:10" s="155" customFormat="1" x14ac:dyDescent="0.2">
      <c r="A16" s="35">
        <v>43283</v>
      </c>
      <c r="B16" s="161"/>
      <c r="C16" s="162" t="s">
        <v>880</v>
      </c>
      <c r="D16" s="163" t="s">
        <v>28</v>
      </c>
      <c r="E16" s="164"/>
      <c r="F16" s="162"/>
      <c r="G16" s="177">
        <v>9460.16</v>
      </c>
      <c r="H16" s="165"/>
      <c r="I16" s="40">
        <f t="shared" ref="I16:I82" ca="1" si="0">IF(AND(ISBLANK(G16),ISBLANK(H16))," - ",OFFSET(I16,-1,0,1,1)+H16-G16)</f>
        <v>969123.74179495964</v>
      </c>
      <c r="J16" s="166"/>
    </row>
    <row r="17" spans="1:10" s="155" customFormat="1" x14ac:dyDescent="0.2">
      <c r="A17" s="35">
        <v>43283</v>
      </c>
      <c r="B17" s="45"/>
      <c r="C17" s="46" t="s">
        <v>881</v>
      </c>
      <c r="D17" s="47" t="s">
        <v>30</v>
      </c>
      <c r="E17" s="68"/>
      <c r="F17" s="46"/>
      <c r="G17" s="90">
        <v>170</v>
      </c>
      <c r="H17" s="59"/>
      <c r="I17" s="40">
        <f t="shared" ca="1" si="0"/>
        <v>968953.74179495964</v>
      </c>
      <c r="J17" s="41"/>
    </row>
    <row r="18" spans="1:10" s="155" customFormat="1" x14ac:dyDescent="0.2">
      <c r="A18" s="35">
        <v>43283</v>
      </c>
      <c r="B18" s="45"/>
      <c r="C18" s="51" t="s">
        <v>882</v>
      </c>
      <c r="D18" s="52" t="s">
        <v>32</v>
      </c>
      <c r="E18" s="38"/>
      <c r="F18" s="51"/>
      <c r="G18" s="92">
        <v>155</v>
      </c>
      <c r="H18" s="53"/>
      <c r="I18" s="40">
        <f t="shared" ca="1" si="0"/>
        <v>968798.74179495964</v>
      </c>
      <c r="J18" s="54"/>
    </row>
    <row r="19" spans="1:10" s="155" customFormat="1" x14ac:dyDescent="0.2">
      <c r="A19" s="35">
        <v>43284</v>
      </c>
      <c r="B19" s="45"/>
      <c r="C19" s="46" t="s">
        <v>1248</v>
      </c>
      <c r="D19" s="47" t="s">
        <v>1133</v>
      </c>
      <c r="E19" s="48"/>
      <c r="F19" s="46"/>
      <c r="G19" s="49">
        <v>0</v>
      </c>
      <c r="H19" s="49">
        <v>2000</v>
      </c>
      <c r="I19" s="40">
        <f t="shared" ca="1" si="0"/>
        <v>970798.74179495964</v>
      </c>
      <c r="J19" s="54"/>
    </row>
    <row r="20" spans="1:10" s="155" customFormat="1" x14ac:dyDescent="0.2">
      <c r="A20" s="35">
        <v>43284</v>
      </c>
      <c r="B20" s="45"/>
      <c r="C20" s="51" t="s">
        <v>883</v>
      </c>
      <c r="D20" s="52" t="s">
        <v>884</v>
      </c>
      <c r="E20" s="38"/>
      <c r="F20" s="51"/>
      <c r="G20" s="92">
        <v>2500</v>
      </c>
      <c r="H20" s="53"/>
      <c r="I20" s="40">
        <f t="shared" ca="1" si="0"/>
        <v>968298.74179495964</v>
      </c>
      <c r="J20" s="54"/>
    </row>
    <row r="21" spans="1:10" s="41" customFormat="1" x14ac:dyDescent="0.2">
      <c r="A21" s="35">
        <v>43285</v>
      </c>
      <c r="B21" s="45"/>
      <c r="C21" s="46" t="s">
        <v>894</v>
      </c>
      <c r="D21" s="47" t="s">
        <v>437</v>
      </c>
      <c r="E21" s="48"/>
      <c r="F21" s="46"/>
      <c r="G21" s="90">
        <v>150</v>
      </c>
      <c r="H21" s="49"/>
      <c r="I21" s="40">
        <f t="shared" ca="1" si="0"/>
        <v>968148.74179495964</v>
      </c>
      <c r="J21" s="54"/>
    </row>
    <row r="22" spans="1:10" s="41" customFormat="1" x14ac:dyDescent="0.2">
      <c r="A22" s="35">
        <v>43285</v>
      </c>
      <c r="B22" s="45"/>
      <c r="C22" s="46" t="s">
        <v>895</v>
      </c>
      <c r="D22" s="47" t="s">
        <v>886</v>
      </c>
      <c r="E22" s="48"/>
      <c r="F22" s="46"/>
      <c r="G22" s="90">
        <v>325</v>
      </c>
      <c r="H22" s="49"/>
      <c r="I22" s="40">
        <f t="shared" ca="1" si="0"/>
        <v>967823.74179495964</v>
      </c>
      <c r="J22" s="54"/>
    </row>
    <row r="23" spans="1:10" s="156" customFormat="1" x14ac:dyDescent="0.2">
      <c r="A23" s="35">
        <v>43285</v>
      </c>
      <c r="B23" s="116"/>
      <c r="C23" s="117" t="s">
        <v>896</v>
      </c>
      <c r="D23" s="118" t="s">
        <v>887</v>
      </c>
      <c r="E23" s="119"/>
      <c r="F23" s="117"/>
      <c r="G23" s="123">
        <v>1237.5</v>
      </c>
      <c r="H23" s="121"/>
      <c r="I23" s="40">
        <f t="shared" ca="1" si="0"/>
        <v>966586.24179495964</v>
      </c>
      <c r="J23" s="122"/>
    </row>
    <row r="24" spans="1:10" s="156" customFormat="1" x14ac:dyDescent="0.2">
      <c r="A24" s="35">
        <v>43285</v>
      </c>
      <c r="B24" s="45"/>
      <c r="C24" s="46" t="s">
        <v>897</v>
      </c>
      <c r="D24" s="47" t="s">
        <v>43</v>
      </c>
      <c r="E24" s="68"/>
      <c r="F24" s="46"/>
      <c r="G24" s="90">
        <v>2600</v>
      </c>
      <c r="H24" s="49"/>
      <c r="I24" s="40">
        <f t="shared" ca="1" si="0"/>
        <v>963986.24179495964</v>
      </c>
      <c r="J24" s="41"/>
    </row>
    <row r="25" spans="1:10" s="156" customFormat="1" ht="14.25" customHeight="1" x14ac:dyDescent="0.2">
      <c r="A25" s="35">
        <v>43285</v>
      </c>
      <c r="B25" s="116"/>
      <c r="C25" s="117" t="s">
        <v>898</v>
      </c>
      <c r="D25" s="118" t="s">
        <v>44</v>
      </c>
      <c r="E25" s="160"/>
      <c r="F25" s="117"/>
      <c r="G25" s="123">
        <v>230</v>
      </c>
      <c r="H25" s="121"/>
      <c r="I25" s="40">
        <f t="shared" ca="1" si="0"/>
        <v>963756.24179495964</v>
      </c>
      <c r="J25" s="122"/>
    </row>
    <row r="26" spans="1:10" s="156" customFormat="1" x14ac:dyDescent="0.2">
      <c r="A26" s="35">
        <v>43285</v>
      </c>
      <c r="B26" s="116"/>
      <c r="C26" s="117" t="s">
        <v>899</v>
      </c>
      <c r="D26" s="118" t="s">
        <v>45</v>
      </c>
      <c r="E26" s="119"/>
      <c r="F26" s="117"/>
      <c r="G26" s="123">
        <v>8750</v>
      </c>
      <c r="H26" s="121"/>
      <c r="I26" s="40">
        <f t="shared" ca="1" si="0"/>
        <v>955006.24179495964</v>
      </c>
      <c r="J26" s="122"/>
    </row>
    <row r="27" spans="1:10" s="156" customFormat="1" x14ac:dyDescent="0.2">
      <c r="A27" s="35">
        <v>43285</v>
      </c>
      <c r="B27" s="116"/>
      <c r="C27" s="117" t="s">
        <v>900</v>
      </c>
      <c r="D27" s="118" t="s">
        <v>888</v>
      </c>
      <c r="E27" s="160"/>
      <c r="F27" s="117"/>
      <c r="G27" s="123">
        <v>9800</v>
      </c>
      <c r="H27" s="121"/>
      <c r="I27" s="40">
        <f t="shared" ca="1" si="0"/>
        <v>945206.24179495964</v>
      </c>
      <c r="J27" s="122"/>
    </row>
    <row r="28" spans="1:10" s="156" customFormat="1" x14ac:dyDescent="0.2">
      <c r="A28" s="35">
        <v>43285</v>
      </c>
      <c r="B28" s="116"/>
      <c r="C28" s="117" t="s">
        <v>901</v>
      </c>
      <c r="D28" s="118" t="s">
        <v>198</v>
      </c>
      <c r="E28" s="160"/>
      <c r="F28" s="117"/>
      <c r="G28" s="123">
        <v>390</v>
      </c>
      <c r="H28" s="121"/>
      <c r="I28" s="40">
        <f t="shared" ca="1" si="0"/>
        <v>944816.24179495964</v>
      </c>
      <c r="J28" s="122"/>
    </row>
    <row r="29" spans="1:10" s="156" customFormat="1" ht="24" x14ac:dyDescent="0.2">
      <c r="A29" s="35">
        <v>43285</v>
      </c>
      <c r="B29" s="116"/>
      <c r="C29" s="117" t="s">
        <v>902</v>
      </c>
      <c r="D29" s="47" t="s">
        <v>889</v>
      </c>
      <c r="E29" s="160"/>
      <c r="F29" s="117"/>
      <c r="G29" s="123">
        <v>3020</v>
      </c>
      <c r="H29" s="121"/>
      <c r="I29" s="40">
        <f t="shared" ca="1" si="0"/>
        <v>941796.24179495964</v>
      </c>
      <c r="J29" s="122"/>
    </row>
    <row r="30" spans="1:10" s="156" customFormat="1" x14ac:dyDescent="0.2">
      <c r="A30" s="35">
        <v>43285</v>
      </c>
      <c r="B30" s="45"/>
      <c r="C30" s="46" t="s">
        <v>903</v>
      </c>
      <c r="D30" s="47" t="s">
        <v>51</v>
      </c>
      <c r="E30" s="48"/>
      <c r="F30" s="46"/>
      <c r="G30" s="90">
        <v>10823.89</v>
      </c>
      <c r="H30" s="49"/>
      <c r="I30" s="40">
        <f t="shared" ca="1" si="0"/>
        <v>930972.35179495963</v>
      </c>
      <c r="J30" s="41"/>
    </row>
    <row r="31" spans="1:10" s="156" customFormat="1" x14ac:dyDescent="0.2">
      <c r="A31" s="35">
        <v>43285</v>
      </c>
      <c r="B31" s="45"/>
      <c r="C31" s="46" t="s">
        <v>904</v>
      </c>
      <c r="D31" s="47" t="s">
        <v>50</v>
      </c>
      <c r="E31" s="48"/>
      <c r="F31" s="46"/>
      <c r="G31" s="90">
        <v>4357</v>
      </c>
      <c r="H31" s="49"/>
      <c r="I31" s="40">
        <f t="shared" ca="1" si="0"/>
        <v>926615.35179495963</v>
      </c>
      <c r="J31" s="41"/>
    </row>
    <row r="32" spans="1:10" s="156" customFormat="1" x14ac:dyDescent="0.2">
      <c r="A32" s="35">
        <v>43285</v>
      </c>
      <c r="B32" s="45"/>
      <c r="C32" s="46" t="s">
        <v>905</v>
      </c>
      <c r="D32" s="47" t="s">
        <v>145</v>
      </c>
      <c r="E32" s="48"/>
      <c r="F32" s="46"/>
      <c r="G32" s="90">
        <v>14</v>
      </c>
      <c r="H32" s="49"/>
      <c r="I32" s="40">
        <f t="shared" ca="1" si="0"/>
        <v>926601.35179495963</v>
      </c>
      <c r="J32" s="41"/>
    </row>
    <row r="33" spans="1:10" s="156" customFormat="1" x14ac:dyDescent="0.2">
      <c r="A33" s="35">
        <v>43285</v>
      </c>
      <c r="B33" s="45"/>
      <c r="C33" s="46" t="s">
        <v>906</v>
      </c>
      <c r="D33" s="47" t="s">
        <v>532</v>
      </c>
      <c r="E33" s="68"/>
      <c r="F33" s="46"/>
      <c r="G33" s="90">
        <v>1500</v>
      </c>
      <c r="H33" s="49"/>
      <c r="I33" s="40">
        <f t="shared" ca="1" si="0"/>
        <v>925101.35179495963</v>
      </c>
      <c r="J33" s="41"/>
    </row>
    <row r="34" spans="1:10" s="156" customFormat="1" x14ac:dyDescent="0.2">
      <c r="A34" s="35">
        <v>43285</v>
      </c>
      <c r="B34" s="45"/>
      <c r="C34" s="46" t="s">
        <v>907</v>
      </c>
      <c r="D34" s="47" t="s">
        <v>146</v>
      </c>
      <c r="E34" s="68"/>
      <c r="F34" s="46"/>
      <c r="G34" s="90">
        <v>270</v>
      </c>
      <c r="H34" s="49"/>
      <c r="I34" s="40">
        <f t="shared" ca="1" si="0"/>
        <v>924831.35179495963</v>
      </c>
      <c r="J34" s="41"/>
    </row>
    <row r="35" spans="1:10" s="156" customFormat="1" x14ac:dyDescent="0.2">
      <c r="A35" s="35">
        <v>43285</v>
      </c>
      <c r="B35" s="45"/>
      <c r="C35" s="46" t="s">
        <v>908</v>
      </c>
      <c r="D35" s="47" t="s">
        <v>40</v>
      </c>
      <c r="E35" s="48"/>
      <c r="F35" s="46"/>
      <c r="G35" s="90">
        <v>123.5</v>
      </c>
      <c r="H35" s="49"/>
      <c r="I35" s="40">
        <f t="shared" ca="1" si="0"/>
        <v>924707.85179495963</v>
      </c>
      <c r="J35" s="41"/>
    </row>
    <row r="36" spans="1:10" s="156" customFormat="1" x14ac:dyDescent="0.2">
      <c r="A36" s="35">
        <v>43285</v>
      </c>
      <c r="B36" s="45"/>
      <c r="C36" s="46" t="s">
        <v>909</v>
      </c>
      <c r="D36" s="47" t="s">
        <v>53</v>
      </c>
      <c r="E36" s="48"/>
      <c r="F36" s="46"/>
      <c r="G36" s="90">
        <v>2125.0500000000002</v>
      </c>
      <c r="H36" s="49"/>
      <c r="I36" s="40">
        <f t="shared" ca="1" si="0"/>
        <v>922582.80179495958</v>
      </c>
      <c r="J36" s="41"/>
    </row>
    <row r="37" spans="1:10" s="156" customFormat="1" ht="24" x14ac:dyDescent="0.2">
      <c r="A37" s="35">
        <v>43285</v>
      </c>
      <c r="B37" s="45"/>
      <c r="C37" s="46" t="s">
        <v>910</v>
      </c>
      <c r="D37" s="47" t="s">
        <v>890</v>
      </c>
      <c r="E37" s="68"/>
      <c r="F37" s="46"/>
      <c r="G37" s="90">
        <v>480</v>
      </c>
      <c r="H37" s="49"/>
      <c r="I37" s="40">
        <f t="shared" ca="1" si="0"/>
        <v>922102.80179495958</v>
      </c>
      <c r="J37" s="41"/>
    </row>
    <row r="38" spans="1:10" s="156" customFormat="1" x14ac:dyDescent="0.2">
      <c r="A38" s="35">
        <v>43285</v>
      </c>
      <c r="B38" s="45"/>
      <c r="C38" s="46" t="s">
        <v>911</v>
      </c>
      <c r="D38" s="47" t="s">
        <v>60</v>
      </c>
      <c r="E38" s="68"/>
      <c r="F38" s="46"/>
      <c r="G38" s="90">
        <v>4000</v>
      </c>
      <c r="H38" s="49"/>
      <c r="I38" s="40">
        <f t="shared" ca="1" si="0"/>
        <v>918102.80179495958</v>
      </c>
      <c r="J38" s="41"/>
    </row>
    <row r="39" spans="1:10" s="156" customFormat="1" x14ac:dyDescent="0.2">
      <c r="A39" s="35">
        <v>43285</v>
      </c>
      <c r="B39" s="45"/>
      <c r="C39" s="46" t="s">
        <v>912</v>
      </c>
      <c r="D39" s="47" t="s">
        <v>57</v>
      </c>
      <c r="E39" s="68"/>
      <c r="F39" s="46"/>
      <c r="G39" s="90">
        <v>4813.34</v>
      </c>
      <c r="H39" s="49"/>
      <c r="I39" s="40">
        <f t="shared" ca="1" si="0"/>
        <v>913289.46179495961</v>
      </c>
      <c r="J39" s="41"/>
    </row>
    <row r="40" spans="1:10" s="156" customFormat="1" x14ac:dyDescent="0.2">
      <c r="A40" s="35">
        <v>43285</v>
      </c>
      <c r="B40" s="45"/>
      <c r="C40" s="46" t="s">
        <v>913</v>
      </c>
      <c r="D40" s="47" t="s">
        <v>891</v>
      </c>
      <c r="E40" s="48"/>
      <c r="F40" s="46"/>
      <c r="G40" s="90">
        <v>2000</v>
      </c>
      <c r="H40" s="49"/>
      <c r="I40" s="40">
        <f t="shared" ca="1" si="0"/>
        <v>911289.46179495961</v>
      </c>
      <c r="J40" s="41"/>
    </row>
    <row r="41" spans="1:10" s="156" customFormat="1" x14ac:dyDescent="0.2">
      <c r="A41" s="35">
        <v>43285</v>
      </c>
      <c r="B41" s="45"/>
      <c r="C41" s="46" t="s">
        <v>914</v>
      </c>
      <c r="D41" s="47" t="s">
        <v>64</v>
      </c>
      <c r="E41" s="48"/>
      <c r="F41" s="46"/>
      <c r="G41" s="90">
        <v>198</v>
      </c>
      <c r="H41" s="49"/>
      <c r="I41" s="40">
        <f t="shared" ca="1" si="0"/>
        <v>911091.46179495961</v>
      </c>
      <c r="J41" s="41"/>
    </row>
    <row r="42" spans="1:10" s="156" customFormat="1" x14ac:dyDescent="0.2">
      <c r="A42" s="35">
        <v>43285</v>
      </c>
      <c r="B42" s="45"/>
      <c r="C42" s="46" t="s">
        <v>915</v>
      </c>
      <c r="D42" s="47" t="s">
        <v>892</v>
      </c>
      <c r="E42" s="68"/>
      <c r="F42" s="46"/>
      <c r="G42" s="90">
        <v>4200</v>
      </c>
      <c r="H42" s="49"/>
      <c r="I42" s="40">
        <f t="shared" ca="1" si="0"/>
        <v>906891.46179495961</v>
      </c>
      <c r="J42" s="41"/>
    </row>
    <row r="43" spans="1:10" s="156" customFormat="1" ht="24" x14ac:dyDescent="0.2">
      <c r="A43" s="35">
        <v>43285</v>
      </c>
      <c r="B43" s="45"/>
      <c r="C43" s="46" t="s">
        <v>916</v>
      </c>
      <c r="D43" s="47" t="s">
        <v>743</v>
      </c>
      <c r="E43" s="68"/>
      <c r="F43" s="46"/>
      <c r="G43" s="90">
        <v>5102.9399999999996</v>
      </c>
      <c r="H43" s="49"/>
      <c r="I43" s="40">
        <f t="shared" ca="1" si="0"/>
        <v>901788.52179495967</v>
      </c>
      <c r="J43" s="41"/>
    </row>
    <row r="44" spans="1:10" s="156" customFormat="1" x14ac:dyDescent="0.2">
      <c r="A44" s="35">
        <v>43285</v>
      </c>
      <c r="B44" s="45"/>
      <c r="C44" s="46" t="s">
        <v>917</v>
      </c>
      <c r="D44" s="47" t="s">
        <v>189</v>
      </c>
      <c r="E44" s="48"/>
      <c r="F44" s="46"/>
      <c r="G44" s="90">
        <v>5491.65</v>
      </c>
      <c r="H44" s="49"/>
      <c r="I44" s="40">
        <f t="shared" ca="1" si="0"/>
        <v>896296.87179495965</v>
      </c>
      <c r="J44" s="41"/>
    </row>
    <row r="45" spans="1:10" s="156" customFormat="1" x14ac:dyDescent="0.2">
      <c r="A45" s="35">
        <v>43285</v>
      </c>
      <c r="B45" s="45"/>
      <c r="C45" s="46" t="s">
        <v>918</v>
      </c>
      <c r="D45" s="47" t="s">
        <v>298</v>
      </c>
      <c r="E45" s="48"/>
      <c r="F45" s="46"/>
      <c r="G45" s="90">
        <v>240</v>
      </c>
      <c r="H45" s="49"/>
      <c r="I45" s="40">
        <f t="shared" ca="1" si="0"/>
        <v>896056.87179495965</v>
      </c>
      <c r="J45" s="41"/>
    </row>
    <row r="46" spans="1:10" s="156" customFormat="1" x14ac:dyDescent="0.2">
      <c r="A46" s="35">
        <v>43285</v>
      </c>
      <c r="B46" s="45"/>
      <c r="C46" s="46" t="s">
        <v>919</v>
      </c>
      <c r="D46" s="47" t="s">
        <v>79</v>
      </c>
      <c r="E46" s="48"/>
      <c r="F46" s="46"/>
      <c r="G46" s="90">
        <v>9434</v>
      </c>
      <c r="H46" s="49"/>
      <c r="I46" s="40">
        <f t="shared" ca="1" si="0"/>
        <v>886622.87179495965</v>
      </c>
      <c r="J46" s="41"/>
    </row>
    <row r="47" spans="1:10" s="156" customFormat="1" x14ac:dyDescent="0.2">
      <c r="A47" s="35">
        <v>43285</v>
      </c>
      <c r="B47" s="45"/>
      <c r="C47" s="46" t="s">
        <v>920</v>
      </c>
      <c r="D47" s="47" t="s">
        <v>151</v>
      </c>
      <c r="E47" s="48"/>
      <c r="F47" s="46"/>
      <c r="G47" s="90">
        <v>1860</v>
      </c>
      <c r="H47" s="49"/>
      <c r="I47" s="40">
        <f t="shared" ca="1" si="0"/>
        <v>884762.87179495965</v>
      </c>
      <c r="J47" s="41"/>
    </row>
    <row r="48" spans="1:10" s="156" customFormat="1" x14ac:dyDescent="0.2">
      <c r="A48" s="35">
        <v>43285</v>
      </c>
      <c r="B48" s="45"/>
      <c r="C48" s="46" t="s">
        <v>921</v>
      </c>
      <c r="D48" s="47" t="s">
        <v>201</v>
      </c>
      <c r="E48" s="68"/>
      <c r="F48" s="46"/>
      <c r="G48" s="90">
        <v>2836</v>
      </c>
      <c r="H48" s="49"/>
      <c r="I48" s="40">
        <f t="shared" ca="1" si="0"/>
        <v>881926.87179495965</v>
      </c>
      <c r="J48" s="41"/>
    </row>
    <row r="49" spans="1:10" s="156" customFormat="1" x14ac:dyDescent="0.2">
      <c r="A49" s="35">
        <v>43285</v>
      </c>
      <c r="B49" s="45"/>
      <c r="C49" s="46" t="s">
        <v>922</v>
      </c>
      <c r="D49" s="47" t="s">
        <v>69</v>
      </c>
      <c r="E49" s="68"/>
      <c r="F49" s="46"/>
      <c r="G49" s="90">
        <v>270</v>
      </c>
      <c r="H49" s="49"/>
      <c r="I49" s="40">
        <f t="shared" ca="1" si="0"/>
        <v>881656.87179495965</v>
      </c>
      <c r="J49" s="41"/>
    </row>
    <row r="50" spans="1:10" s="156" customFormat="1" x14ac:dyDescent="0.2">
      <c r="A50" s="35">
        <v>43285</v>
      </c>
      <c r="B50" s="45"/>
      <c r="C50" s="46" t="s">
        <v>923</v>
      </c>
      <c r="D50" s="47" t="s">
        <v>229</v>
      </c>
      <c r="E50" s="48"/>
      <c r="F50" s="46"/>
      <c r="G50" s="90">
        <v>240</v>
      </c>
      <c r="H50" s="49"/>
      <c r="I50" s="40">
        <f t="shared" ca="1" si="0"/>
        <v>881416.87179495965</v>
      </c>
      <c r="J50" s="41"/>
    </row>
    <row r="51" spans="1:10" s="156" customFormat="1" x14ac:dyDescent="0.2">
      <c r="A51" s="35">
        <v>43285</v>
      </c>
      <c r="B51" s="45"/>
      <c r="C51" s="46" t="s">
        <v>924</v>
      </c>
      <c r="D51" s="47" t="s">
        <v>893</v>
      </c>
      <c r="E51" s="48"/>
      <c r="F51" s="46"/>
      <c r="G51" s="90">
        <v>90</v>
      </c>
      <c r="H51" s="49"/>
      <c r="I51" s="40">
        <f t="shared" ca="1" si="0"/>
        <v>881326.87179495965</v>
      </c>
      <c r="J51" s="41"/>
    </row>
    <row r="52" spans="1:10" s="156" customFormat="1" x14ac:dyDescent="0.2">
      <c r="A52" s="35">
        <v>43285</v>
      </c>
      <c r="B52" s="45"/>
      <c r="C52" s="46" t="s">
        <v>925</v>
      </c>
      <c r="D52" s="47" t="s">
        <v>209</v>
      </c>
      <c r="E52" s="48"/>
      <c r="F52" s="46"/>
      <c r="G52" s="90">
        <v>471.9</v>
      </c>
      <c r="H52" s="49"/>
      <c r="I52" s="40">
        <f t="shared" ca="1" si="0"/>
        <v>880854.97179495962</v>
      </c>
      <c r="J52" s="41"/>
    </row>
    <row r="53" spans="1:10" s="156" customFormat="1" x14ac:dyDescent="0.2">
      <c r="A53" s="35">
        <v>43293</v>
      </c>
      <c r="B53" s="178"/>
      <c r="C53" s="179" t="s">
        <v>1250</v>
      </c>
      <c r="D53" s="180" t="s">
        <v>1010</v>
      </c>
      <c r="E53" s="181"/>
      <c r="F53" s="179"/>
      <c r="G53" s="182"/>
      <c r="H53" s="185">
        <v>2600000</v>
      </c>
      <c r="I53" s="40">
        <f t="shared" ca="1" si="0"/>
        <v>3480854.9717949596</v>
      </c>
      <c r="J53" s="184"/>
    </row>
    <row r="54" spans="1:10" s="156" customFormat="1" x14ac:dyDescent="0.2">
      <c r="A54" s="35">
        <v>43293</v>
      </c>
      <c r="B54" s="178"/>
      <c r="C54" s="179" t="s">
        <v>1249</v>
      </c>
      <c r="D54" s="180" t="s">
        <v>1011</v>
      </c>
      <c r="E54" s="181"/>
      <c r="F54" s="179"/>
      <c r="G54" s="182"/>
      <c r="H54" s="185">
        <v>1029.8</v>
      </c>
      <c r="I54" s="40">
        <f t="shared" ca="1" si="0"/>
        <v>3481884.7717949594</v>
      </c>
      <c r="J54" s="184"/>
    </row>
    <row r="55" spans="1:10" s="156" customFormat="1" x14ac:dyDescent="0.2">
      <c r="A55" s="35">
        <v>43294</v>
      </c>
      <c r="B55" s="45"/>
      <c r="C55" s="46" t="s">
        <v>929</v>
      </c>
      <c r="D55" s="47" t="s">
        <v>439</v>
      </c>
      <c r="E55" s="48"/>
      <c r="F55" s="46"/>
      <c r="G55" s="90">
        <v>3790.5</v>
      </c>
      <c r="H55" s="49"/>
      <c r="I55" s="40">
        <f t="shared" ca="1" si="0"/>
        <v>3478094.2717949594</v>
      </c>
      <c r="J55" s="41"/>
    </row>
    <row r="56" spans="1:10" s="156" customFormat="1" x14ac:dyDescent="0.2">
      <c r="A56" s="35">
        <v>43294</v>
      </c>
      <c r="B56" s="45"/>
      <c r="C56" s="46" t="s">
        <v>930</v>
      </c>
      <c r="D56" s="47" t="s">
        <v>346</v>
      </c>
      <c r="E56" s="48"/>
      <c r="F56" s="46"/>
      <c r="G56" s="90">
        <v>300</v>
      </c>
      <c r="H56" s="49"/>
      <c r="I56" s="40">
        <f t="shared" ca="1" si="0"/>
        <v>3477794.2717949594</v>
      </c>
      <c r="J56" s="41"/>
    </row>
    <row r="57" spans="1:10" s="156" customFormat="1" x14ac:dyDescent="0.2">
      <c r="A57" s="35">
        <v>43294</v>
      </c>
      <c r="B57" s="45"/>
      <c r="C57" s="46" t="s">
        <v>931</v>
      </c>
      <c r="D57" s="47" t="s">
        <v>143</v>
      </c>
      <c r="E57" s="48"/>
      <c r="F57" s="46"/>
      <c r="G57" s="90">
        <v>564</v>
      </c>
      <c r="H57" s="49"/>
      <c r="I57" s="40">
        <f t="shared" ca="1" si="0"/>
        <v>3477230.2717949594</v>
      </c>
      <c r="J57" s="41"/>
    </row>
    <row r="58" spans="1:10" s="156" customFormat="1" x14ac:dyDescent="0.2">
      <c r="A58" s="35">
        <v>43294</v>
      </c>
      <c r="B58" s="45"/>
      <c r="C58" s="46" t="s">
        <v>932</v>
      </c>
      <c r="D58" s="47" t="s">
        <v>44</v>
      </c>
      <c r="E58" s="68"/>
      <c r="F58" s="46"/>
      <c r="G58" s="90">
        <v>150</v>
      </c>
      <c r="H58" s="49"/>
      <c r="I58" s="40">
        <f t="shared" ca="1" si="0"/>
        <v>3477080.2717949594</v>
      </c>
      <c r="J58" s="41"/>
    </row>
    <row r="59" spans="1:10" s="156" customFormat="1" x14ac:dyDescent="0.2">
      <c r="A59" s="35">
        <v>43294</v>
      </c>
      <c r="B59" s="45"/>
      <c r="C59" s="46" t="s">
        <v>933</v>
      </c>
      <c r="D59" s="47" t="s">
        <v>140</v>
      </c>
      <c r="E59" s="68"/>
      <c r="F59" s="46"/>
      <c r="G59" s="90">
        <v>60</v>
      </c>
      <c r="H59" s="49"/>
      <c r="I59" s="40">
        <f t="shared" ca="1" si="0"/>
        <v>3477020.2717949594</v>
      </c>
      <c r="J59" s="41"/>
    </row>
    <row r="60" spans="1:10" s="156" customFormat="1" x14ac:dyDescent="0.2">
      <c r="A60" s="35">
        <v>43294</v>
      </c>
      <c r="B60" s="45"/>
      <c r="C60" s="46" t="s">
        <v>934</v>
      </c>
      <c r="D60" s="47" t="s">
        <v>45</v>
      </c>
      <c r="E60" s="48"/>
      <c r="F60" s="46"/>
      <c r="G60" s="90">
        <v>9250</v>
      </c>
      <c r="H60" s="49"/>
      <c r="I60" s="40">
        <f t="shared" ca="1" si="0"/>
        <v>3467770.2717949594</v>
      </c>
      <c r="J60" s="41"/>
    </row>
    <row r="61" spans="1:10" s="156" customFormat="1" x14ac:dyDescent="0.2">
      <c r="A61" s="35">
        <v>43294</v>
      </c>
      <c r="B61" s="45"/>
      <c r="C61" s="46" t="s">
        <v>935</v>
      </c>
      <c r="D61" s="47" t="s">
        <v>144</v>
      </c>
      <c r="E61" s="68"/>
      <c r="F61" s="46"/>
      <c r="G61" s="90">
        <v>1285.6600000000001</v>
      </c>
      <c r="H61" s="49"/>
      <c r="I61" s="40">
        <f t="shared" ca="1" si="0"/>
        <v>3466484.6117949593</v>
      </c>
      <c r="J61" s="41"/>
    </row>
    <row r="62" spans="1:10" s="156" customFormat="1" x14ac:dyDescent="0.2">
      <c r="A62" s="35">
        <v>43294</v>
      </c>
      <c r="B62" s="45"/>
      <c r="C62" s="46" t="s">
        <v>936</v>
      </c>
      <c r="D62" s="47" t="s">
        <v>50</v>
      </c>
      <c r="E62" s="48"/>
      <c r="F62" s="46"/>
      <c r="G62" s="90">
        <v>1363</v>
      </c>
      <c r="H62" s="49"/>
      <c r="I62" s="40">
        <f t="shared" ca="1" si="0"/>
        <v>3465121.6117949593</v>
      </c>
      <c r="J62" s="41"/>
    </row>
    <row r="63" spans="1:10" s="156" customFormat="1" x14ac:dyDescent="0.2">
      <c r="A63" s="35">
        <v>43294</v>
      </c>
      <c r="B63" s="45"/>
      <c r="C63" s="46" t="s">
        <v>937</v>
      </c>
      <c r="D63" s="47" t="s">
        <v>145</v>
      </c>
      <c r="E63" s="68"/>
      <c r="F63" s="46"/>
      <c r="G63" s="90">
        <v>78.150000000000006</v>
      </c>
      <c r="H63" s="48"/>
      <c r="I63" s="40">
        <f t="shared" ca="1" si="0"/>
        <v>3465043.4617949594</v>
      </c>
      <c r="J63" s="41"/>
    </row>
    <row r="64" spans="1:10" s="156" customFormat="1" x14ac:dyDescent="0.2">
      <c r="A64" s="35">
        <v>43294</v>
      </c>
      <c r="B64" s="45"/>
      <c r="C64" s="46" t="s">
        <v>938</v>
      </c>
      <c r="D64" s="47" t="s">
        <v>275</v>
      </c>
      <c r="E64" s="68"/>
      <c r="F64" s="46"/>
      <c r="G64" s="90">
        <v>90</v>
      </c>
      <c r="H64" s="48"/>
      <c r="I64" s="40">
        <f t="shared" ca="1" si="0"/>
        <v>3464953.4617949594</v>
      </c>
      <c r="J64" s="41"/>
    </row>
    <row r="65" spans="1:10" s="156" customFormat="1" x14ac:dyDescent="0.2">
      <c r="A65" s="56">
        <v>43294</v>
      </c>
      <c r="B65" s="45"/>
      <c r="C65" s="46" t="s">
        <v>939</v>
      </c>
      <c r="D65" s="47" t="s">
        <v>146</v>
      </c>
      <c r="E65" s="68"/>
      <c r="F65" s="46"/>
      <c r="G65" s="90">
        <v>270</v>
      </c>
      <c r="H65" s="48"/>
      <c r="I65" s="40">
        <f t="shared" ca="1" si="0"/>
        <v>3464683.4617949594</v>
      </c>
      <c r="J65" s="41"/>
    </row>
    <row r="66" spans="1:10" s="156" customFormat="1" x14ac:dyDescent="0.2">
      <c r="A66" s="56">
        <v>43294</v>
      </c>
      <c r="B66" s="45"/>
      <c r="C66" s="46" t="s">
        <v>940</v>
      </c>
      <c r="D66" s="47" t="s">
        <v>745</v>
      </c>
      <c r="E66" s="48"/>
      <c r="F66" s="46"/>
      <c r="G66" s="90">
        <v>2450</v>
      </c>
      <c r="H66" s="48"/>
      <c r="I66" s="40">
        <f t="shared" ca="1" si="0"/>
        <v>3462233.4617949594</v>
      </c>
      <c r="J66" s="41"/>
    </row>
    <row r="67" spans="1:10" s="156" customFormat="1" x14ac:dyDescent="0.2">
      <c r="A67" s="56">
        <v>43294</v>
      </c>
      <c r="B67" s="45"/>
      <c r="C67" s="46" t="s">
        <v>941</v>
      </c>
      <c r="D67" s="47" t="s">
        <v>846</v>
      </c>
      <c r="E67" s="48"/>
      <c r="F67" s="46"/>
      <c r="G67" s="90">
        <v>2888</v>
      </c>
      <c r="H67" s="48"/>
      <c r="I67" s="40">
        <f t="shared" ca="1" si="0"/>
        <v>3459345.4617949594</v>
      </c>
      <c r="J67" s="41"/>
    </row>
    <row r="68" spans="1:10" s="156" customFormat="1" x14ac:dyDescent="0.2">
      <c r="A68" s="56">
        <v>43294</v>
      </c>
      <c r="B68" s="45"/>
      <c r="C68" s="46" t="s">
        <v>942</v>
      </c>
      <c r="D68" s="47" t="s">
        <v>943</v>
      </c>
      <c r="E68" s="68"/>
      <c r="F68" s="46"/>
      <c r="G68" s="90">
        <v>816</v>
      </c>
      <c r="H68" s="48"/>
      <c r="I68" s="40">
        <f t="shared" ca="1" si="0"/>
        <v>3458529.4617949594</v>
      </c>
      <c r="J68" s="41"/>
    </row>
    <row r="69" spans="1:10" s="156" customFormat="1" x14ac:dyDescent="0.2">
      <c r="A69" s="56">
        <v>43294</v>
      </c>
      <c r="B69" s="45"/>
      <c r="C69" s="46" t="s">
        <v>944</v>
      </c>
      <c r="D69" s="47" t="s">
        <v>319</v>
      </c>
      <c r="E69" s="48"/>
      <c r="F69" s="46"/>
      <c r="G69" s="90">
        <v>120</v>
      </c>
      <c r="H69" s="48"/>
      <c r="I69" s="40">
        <f t="shared" ca="1" si="0"/>
        <v>3458409.4617949594</v>
      </c>
      <c r="J69" s="41"/>
    </row>
    <row r="70" spans="1:10" s="156" customFormat="1" x14ac:dyDescent="0.2">
      <c r="A70" s="56">
        <v>43294</v>
      </c>
      <c r="B70" s="45"/>
      <c r="C70" s="46" t="s">
        <v>945</v>
      </c>
      <c r="D70" s="47" t="s">
        <v>56</v>
      </c>
      <c r="E70" s="48"/>
      <c r="F70" s="46"/>
      <c r="G70" s="90">
        <v>3500</v>
      </c>
      <c r="H70" s="48"/>
      <c r="I70" s="40">
        <f t="shared" ca="1" si="0"/>
        <v>3454909.4617949594</v>
      </c>
      <c r="J70" s="41"/>
    </row>
    <row r="71" spans="1:10" s="156" customFormat="1" x14ac:dyDescent="0.2">
      <c r="A71" s="56">
        <v>43294</v>
      </c>
      <c r="B71" s="45"/>
      <c r="C71" s="46" t="s">
        <v>946</v>
      </c>
      <c r="D71" s="47" t="s">
        <v>148</v>
      </c>
      <c r="E71" s="48"/>
      <c r="F71" s="46"/>
      <c r="G71" s="90">
        <v>5300</v>
      </c>
      <c r="H71" s="48"/>
      <c r="I71" s="40">
        <f t="shared" ca="1" si="0"/>
        <v>3449609.4617949594</v>
      </c>
      <c r="J71" s="41"/>
    </row>
    <row r="72" spans="1:10" s="156" customFormat="1" ht="15.75" customHeight="1" x14ac:dyDescent="0.2">
      <c r="A72" s="56">
        <v>43294</v>
      </c>
      <c r="B72" s="45"/>
      <c r="C72" s="46" t="s">
        <v>947</v>
      </c>
      <c r="D72" s="47" t="s">
        <v>64</v>
      </c>
      <c r="E72" s="48"/>
      <c r="F72" s="46"/>
      <c r="G72" s="90">
        <v>120</v>
      </c>
      <c r="H72" s="48"/>
      <c r="I72" s="40">
        <f t="shared" ca="1" si="0"/>
        <v>3449489.4617949594</v>
      </c>
      <c r="J72" s="41"/>
    </row>
    <row r="73" spans="1:10" s="156" customFormat="1" x14ac:dyDescent="0.2">
      <c r="A73" s="56">
        <v>43294</v>
      </c>
      <c r="B73" s="45"/>
      <c r="C73" s="46" t="s">
        <v>948</v>
      </c>
      <c r="D73" s="47" t="s">
        <v>68</v>
      </c>
      <c r="E73" s="48"/>
      <c r="F73" s="46"/>
      <c r="G73" s="90">
        <v>1334.05</v>
      </c>
      <c r="H73" s="48"/>
      <c r="I73" s="40">
        <f t="shared" ca="1" si="0"/>
        <v>3448155.4117949596</v>
      </c>
      <c r="J73" s="41"/>
    </row>
    <row r="74" spans="1:10" s="156" customFormat="1" x14ac:dyDescent="0.2">
      <c r="A74" s="56">
        <v>43294</v>
      </c>
      <c r="B74" s="45"/>
      <c r="C74" s="154" t="s">
        <v>949</v>
      </c>
      <c r="D74" s="47" t="s">
        <v>68</v>
      </c>
      <c r="E74" s="48"/>
      <c r="F74" s="46"/>
      <c r="G74" s="90">
        <v>1208.4000000000001</v>
      </c>
      <c r="H74" s="48"/>
      <c r="I74" s="40">
        <f t="shared" ca="1" si="0"/>
        <v>3446947.0117949597</v>
      </c>
      <c r="J74" s="41"/>
    </row>
    <row r="75" spans="1:10" s="156" customFormat="1" x14ac:dyDescent="0.2">
      <c r="A75" s="56">
        <v>43294</v>
      </c>
      <c r="B75" s="45"/>
      <c r="C75" s="46" t="s">
        <v>950</v>
      </c>
      <c r="D75" s="158" t="s">
        <v>68</v>
      </c>
      <c r="E75" s="48"/>
      <c r="F75" s="46"/>
      <c r="G75" s="90">
        <v>189.9</v>
      </c>
      <c r="H75" s="49"/>
      <c r="I75" s="40">
        <f t="shared" ca="1" si="0"/>
        <v>3446757.1117949598</v>
      </c>
      <c r="J75" s="41"/>
    </row>
    <row r="76" spans="1:10" s="156" customFormat="1" x14ac:dyDescent="0.2">
      <c r="A76" s="56">
        <v>43294</v>
      </c>
      <c r="B76" s="45"/>
      <c r="C76" s="46" t="s">
        <v>951</v>
      </c>
      <c r="D76" s="158" t="s">
        <v>68</v>
      </c>
      <c r="E76" s="48"/>
      <c r="F76" s="46"/>
      <c r="G76" s="90">
        <v>29.1</v>
      </c>
      <c r="H76" s="49"/>
      <c r="I76" s="40">
        <f t="shared" ca="1" si="0"/>
        <v>3446728.0117949597</v>
      </c>
      <c r="J76" s="41"/>
    </row>
    <row r="77" spans="1:10" s="156" customFormat="1" x14ac:dyDescent="0.2">
      <c r="A77" s="56">
        <v>43294</v>
      </c>
      <c r="B77" s="45"/>
      <c r="C77" s="46" t="s">
        <v>952</v>
      </c>
      <c r="D77" s="158" t="s">
        <v>69</v>
      </c>
      <c r="E77" s="48"/>
      <c r="F77" s="46"/>
      <c r="G77" s="90">
        <v>360</v>
      </c>
      <c r="H77" s="49"/>
      <c r="I77" s="40">
        <f t="shared" ca="1" si="0"/>
        <v>3446368.0117949597</v>
      </c>
      <c r="J77" s="41"/>
    </row>
    <row r="78" spans="1:10" s="156" customFormat="1" x14ac:dyDescent="0.2">
      <c r="A78" s="56">
        <v>43294</v>
      </c>
      <c r="B78" s="45"/>
      <c r="C78" s="46" t="s">
        <v>953</v>
      </c>
      <c r="D78" s="47" t="s">
        <v>189</v>
      </c>
      <c r="E78" s="48"/>
      <c r="F78" s="46"/>
      <c r="G78" s="90">
        <v>124.5</v>
      </c>
      <c r="H78" s="49"/>
      <c r="I78" s="40">
        <f t="shared" ca="1" si="0"/>
        <v>3446243.5117949597</v>
      </c>
      <c r="J78" s="41"/>
    </row>
    <row r="79" spans="1:10" s="156" customFormat="1" x14ac:dyDescent="0.2">
      <c r="A79" s="56">
        <v>43294</v>
      </c>
      <c r="B79" s="61"/>
      <c r="C79" s="62" t="s">
        <v>954</v>
      </c>
      <c r="D79" s="159" t="s">
        <v>201</v>
      </c>
      <c r="E79" s="64"/>
      <c r="F79" s="62"/>
      <c r="G79" s="103">
        <v>1892.57</v>
      </c>
      <c r="H79" s="66"/>
      <c r="I79" s="40">
        <f t="shared" ca="1" si="0"/>
        <v>3444350.9417949598</v>
      </c>
      <c r="J79" s="67"/>
    </row>
    <row r="80" spans="1:10" s="156" customFormat="1" x14ac:dyDescent="0.2">
      <c r="A80" s="56">
        <v>43294</v>
      </c>
      <c r="B80" s="104"/>
      <c r="C80" s="105" t="s">
        <v>955</v>
      </c>
      <c r="D80" s="106" t="s">
        <v>79</v>
      </c>
      <c r="E80" s="107"/>
      <c r="F80" s="105"/>
      <c r="G80" s="133">
        <v>8900</v>
      </c>
      <c r="H80" s="109"/>
      <c r="I80" s="40">
        <f t="shared" ca="1" si="0"/>
        <v>3435450.9417949598</v>
      </c>
      <c r="J80" s="110"/>
    </row>
    <row r="81" spans="1:10" s="156" customFormat="1" x14ac:dyDescent="0.2">
      <c r="A81" s="56">
        <v>43294</v>
      </c>
      <c r="B81" s="45"/>
      <c r="C81" s="46" t="s">
        <v>956</v>
      </c>
      <c r="D81" s="47" t="s">
        <v>202</v>
      </c>
      <c r="E81" s="48"/>
      <c r="F81" s="46"/>
      <c r="G81" s="90">
        <v>130.69999999999999</v>
      </c>
      <c r="H81" s="49"/>
      <c r="I81" s="40">
        <f t="shared" ca="1" si="0"/>
        <v>3435320.2417949596</v>
      </c>
      <c r="J81" s="41"/>
    </row>
    <row r="82" spans="1:10" s="156" customFormat="1" x14ac:dyDescent="0.2">
      <c r="A82" s="56">
        <v>43294</v>
      </c>
      <c r="B82" s="45"/>
      <c r="C82" s="46" t="s">
        <v>957</v>
      </c>
      <c r="D82" s="158" t="s">
        <v>152</v>
      </c>
      <c r="E82" s="48"/>
      <c r="F82" s="46"/>
      <c r="G82" s="90">
        <v>48.65</v>
      </c>
      <c r="H82" s="49"/>
      <c r="I82" s="40">
        <f t="shared" ca="1" si="0"/>
        <v>3435271.5917949597</v>
      </c>
      <c r="J82" s="41"/>
    </row>
    <row r="83" spans="1:10" s="156" customFormat="1" ht="24" x14ac:dyDescent="0.2">
      <c r="A83" s="56">
        <v>43294</v>
      </c>
      <c r="B83" s="45"/>
      <c r="C83" s="46" t="s">
        <v>126</v>
      </c>
      <c r="D83" s="47" t="s">
        <v>1008</v>
      </c>
      <c r="E83" s="48"/>
      <c r="F83" s="46"/>
      <c r="G83" s="90">
        <v>14457.04</v>
      </c>
      <c r="H83" s="49"/>
      <c r="I83" s="40">
        <f ca="1">IF(AND(ISBLANK(G83),ISBLANK(H83))," - ",OFFSET(I83,-1,0,1,1)+H83-G83)</f>
        <v>3420814.5517949597</v>
      </c>
      <c r="J83" s="41"/>
    </row>
    <row r="84" spans="1:10" s="156" customFormat="1" x14ac:dyDescent="0.2">
      <c r="A84" s="56">
        <v>43294</v>
      </c>
      <c r="B84" s="45"/>
      <c r="C84" s="46" t="s">
        <v>126</v>
      </c>
      <c r="D84" s="47" t="s">
        <v>1009</v>
      </c>
      <c r="E84" s="48"/>
      <c r="F84" s="46"/>
      <c r="G84" s="90">
        <v>14651.97</v>
      </c>
      <c r="H84" s="49"/>
      <c r="I84" s="40">
        <f ca="1">IF(AND(ISBLANK(G84),ISBLANK(H84))," - ",OFFSET(I84,-1,0,1,1)+H84-G84)</f>
        <v>3406162.5817949595</v>
      </c>
      <c r="J84" s="41"/>
    </row>
    <row r="85" spans="1:10" s="156" customFormat="1" x14ac:dyDescent="0.2">
      <c r="A85" s="56">
        <v>43294</v>
      </c>
      <c r="B85" s="178"/>
      <c r="C85" s="179" t="s">
        <v>1251</v>
      </c>
      <c r="D85" s="180" t="s">
        <v>1012</v>
      </c>
      <c r="E85" s="181"/>
      <c r="F85" s="179"/>
      <c r="G85" s="182"/>
      <c r="H85" s="185">
        <v>550000</v>
      </c>
      <c r="I85" s="40">
        <f ca="1">IF(AND(ISBLANK(G85),ISBLANK(H85))," - ",OFFSET(I85,-1,0,1,1)+H85-G85)</f>
        <v>3956162.5817949595</v>
      </c>
      <c r="J85" s="184"/>
    </row>
    <row r="86" spans="1:10" s="156" customFormat="1" x14ac:dyDescent="0.2">
      <c r="A86" s="56">
        <v>43297</v>
      </c>
      <c r="B86" s="45"/>
      <c r="C86" s="46" t="s">
        <v>958</v>
      </c>
      <c r="D86" s="96" t="s">
        <v>73</v>
      </c>
      <c r="E86" s="97"/>
      <c r="F86" s="95"/>
      <c r="G86" s="113">
        <v>52345</v>
      </c>
      <c r="H86" s="101"/>
      <c r="I86" s="40">
        <f t="shared" ref="I86:I152" ca="1" si="1">IF(AND(ISBLANK(G86),ISBLANK(H86))," - ",OFFSET(I86,-1,0,1,1)+H86-G86)</f>
        <v>3903817.5817949595</v>
      </c>
      <c r="J86" s="99"/>
    </row>
    <row r="87" spans="1:10" s="156" customFormat="1" x14ac:dyDescent="0.2">
      <c r="A87" s="56">
        <v>43297</v>
      </c>
      <c r="B87" s="45"/>
      <c r="C87" s="46" t="s">
        <v>959</v>
      </c>
      <c r="D87" s="47" t="s">
        <v>73</v>
      </c>
      <c r="E87" s="48"/>
      <c r="F87" s="46"/>
      <c r="G87" s="90">
        <v>51582</v>
      </c>
      <c r="H87" s="49"/>
      <c r="I87" s="40">
        <f t="shared" ca="1" si="1"/>
        <v>3852235.5817949595</v>
      </c>
      <c r="J87" s="41"/>
    </row>
    <row r="88" spans="1:10" s="156" customFormat="1" x14ac:dyDescent="0.2">
      <c r="A88" s="56">
        <v>43297</v>
      </c>
      <c r="B88" s="94"/>
      <c r="C88" s="95" t="s">
        <v>960</v>
      </c>
      <c r="D88" s="96" t="s">
        <v>961</v>
      </c>
      <c r="E88" s="97"/>
      <c r="F88" s="95"/>
      <c r="G88" s="113">
        <v>22481.8</v>
      </c>
      <c r="H88" s="59"/>
      <c r="I88" s="40">
        <f t="shared" ca="1" si="1"/>
        <v>3829753.7817949597</v>
      </c>
      <c r="J88" s="99"/>
    </row>
    <row r="89" spans="1:10" s="156" customFormat="1" x14ac:dyDescent="0.2">
      <c r="A89" s="56">
        <v>43297</v>
      </c>
      <c r="B89" s="45"/>
      <c r="C89" s="46" t="s">
        <v>962</v>
      </c>
      <c r="D89" s="47" t="s">
        <v>802</v>
      </c>
      <c r="E89" s="48"/>
      <c r="F89" s="46"/>
      <c r="G89" s="90">
        <v>95000</v>
      </c>
      <c r="H89" s="49"/>
      <c r="I89" s="40">
        <f t="shared" ca="1" si="1"/>
        <v>3734753.7817949597</v>
      </c>
      <c r="J89" s="41"/>
    </row>
    <row r="90" spans="1:10" s="156" customFormat="1" x14ac:dyDescent="0.2">
      <c r="A90" s="56">
        <v>43297</v>
      </c>
      <c r="B90" s="45"/>
      <c r="C90" s="46" t="s">
        <v>963</v>
      </c>
      <c r="D90" s="47" t="s">
        <v>802</v>
      </c>
      <c r="E90" s="48"/>
      <c r="F90" s="46"/>
      <c r="G90" s="90">
        <v>95000</v>
      </c>
      <c r="H90" s="49"/>
      <c r="I90" s="40">
        <f t="shared" ca="1" si="1"/>
        <v>3639753.7817949597</v>
      </c>
      <c r="J90" s="41"/>
    </row>
    <row r="91" spans="1:10" s="156" customFormat="1" x14ac:dyDescent="0.2">
      <c r="A91" s="56">
        <v>43297</v>
      </c>
      <c r="B91" s="45"/>
      <c r="C91" s="46" t="s">
        <v>964</v>
      </c>
      <c r="D91" s="47" t="s">
        <v>802</v>
      </c>
      <c r="E91" s="48"/>
      <c r="F91" s="46"/>
      <c r="G91" s="90">
        <v>71250</v>
      </c>
      <c r="H91" s="49"/>
      <c r="I91" s="40">
        <f t="shared" ca="1" si="1"/>
        <v>3568503.7817949597</v>
      </c>
      <c r="J91" s="41"/>
    </row>
    <row r="92" spans="1:10" s="156" customFormat="1" x14ac:dyDescent="0.2">
      <c r="A92" s="56">
        <v>43297</v>
      </c>
      <c r="B92" s="45"/>
      <c r="C92" s="46" t="s">
        <v>965</v>
      </c>
      <c r="D92" s="47" t="s">
        <v>802</v>
      </c>
      <c r="E92" s="48"/>
      <c r="F92" s="46"/>
      <c r="G92" s="90">
        <v>65312.5</v>
      </c>
      <c r="H92" s="49"/>
      <c r="I92" s="40">
        <f t="shared" ca="1" si="1"/>
        <v>3503191.2817949597</v>
      </c>
      <c r="J92" s="41"/>
    </row>
    <row r="93" spans="1:10" s="156" customFormat="1" x14ac:dyDescent="0.2">
      <c r="A93" s="56">
        <v>43297</v>
      </c>
      <c r="B93" s="45"/>
      <c r="C93" s="46" t="s">
        <v>966</v>
      </c>
      <c r="D93" s="47" t="s">
        <v>802</v>
      </c>
      <c r="E93" s="48"/>
      <c r="F93" s="46"/>
      <c r="G93" s="90">
        <v>65312.5</v>
      </c>
      <c r="H93" s="49"/>
      <c r="I93" s="40">
        <f t="shared" ca="1" si="1"/>
        <v>3437878.7817949597</v>
      </c>
      <c r="J93" s="41"/>
    </row>
    <row r="94" spans="1:10" s="156" customFormat="1" x14ac:dyDescent="0.2">
      <c r="A94" s="56">
        <v>43297</v>
      </c>
      <c r="B94" s="94"/>
      <c r="C94" s="46" t="s">
        <v>967</v>
      </c>
      <c r="D94" s="47" t="s">
        <v>79</v>
      </c>
      <c r="E94" s="97"/>
      <c r="F94" s="95"/>
      <c r="G94" s="113">
        <v>98000</v>
      </c>
      <c r="H94" s="101"/>
      <c r="I94" s="40">
        <f t="shared" ca="1" si="1"/>
        <v>3339878.7817949597</v>
      </c>
      <c r="J94" s="99"/>
    </row>
    <row r="95" spans="1:10" s="156" customFormat="1" x14ac:dyDescent="0.2">
      <c r="A95" s="56">
        <v>43297</v>
      </c>
      <c r="B95" s="94"/>
      <c r="C95" s="46" t="s">
        <v>968</v>
      </c>
      <c r="D95" s="47" t="s">
        <v>79</v>
      </c>
      <c r="E95" s="97"/>
      <c r="F95" s="95"/>
      <c r="G95" s="98">
        <v>0</v>
      </c>
      <c r="H95" s="101"/>
      <c r="I95" s="40">
        <f t="shared" ca="1" si="1"/>
        <v>3339878.7817949597</v>
      </c>
      <c r="J95" s="99"/>
    </row>
    <row r="96" spans="1:10" s="156" customFormat="1" x14ac:dyDescent="0.2">
      <c r="A96" s="56">
        <v>43297</v>
      </c>
      <c r="B96" s="94"/>
      <c r="C96" s="46" t="s">
        <v>969</v>
      </c>
      <c r="D96" s="96" t="s">
        <v>79</v>
      </c>
      <c r="E96" s="97"/>
      <c r="F96" s="95"/>
      <c r="G96" s="113">
        <v>52000</v>
      </c>
      <c r="H96" s="101"/>
      <c r="I96" s="40">
        <f t="shared" ca="1" si="1"/>
        <v>3287878.7817949597</v>
      </c>
      <c r="J96" s="99"/>
    </row>
    <row r="97" spans="1:10" s="156" customFormat="1" x14ac:dyDescent="0.2">
      <c r="A97" s="56">
        <v>43297</v>
      </c>
      <c r="B97" s="45"/>
      <c r="C97" s="46" t="s">
        <v>970</v>
      </c>
      <c r="D97" s="47" t="s">
        <v>79</v>
      </c>
      <c r="E97" s="48"/>
      <c r="F97" s="46"/>
      <c r="G97" s="90">
        <v>52000</v>
      </c>
      <c r="H97" s="49"/>
      <c r="I97" s="40">
        <f t="shared" ca="1" si="1"/>
        <v>3235878.7817949597</v>
      </c>
      <c r="J97" s="41"/>
    </row>
    <row r="98" spans="1:10" s="156" customFormat="1" x14ac:dyDescent="0.2">
      <c r="A98" s="56">
        <v>43297</v>
      </c>
      <c r="B98" s="45"/>
      <c r="C98" s="46" t="s">
        <v>971</v>
      </c>
      <c r="D98" s="47" t="s">
        <v>79</v>
      </c>
      <c r="E98" s="48"/>
      <c r="F98" s="46"/>
      <c r="G98" s="90">
        <v>73943.100000000006</v>
      </c>
      <c r="H98" s="49"/>
      <c r="I98" s="40">
        <f t="shared" ca="1" si="1"/>
        <v>3161935.6817949596</v>
      </c>
      <c r="J98" s="41"/>
    </row>
    <row r="99" spans="1:10" s="156" customFormat="1" x14ac:dyDescent="0.2">
      <c r="A99" s="56">
        <v>43299</v>
      </c>
      <c r="B99" s="178"/>
      <c r="C99" s="179" t="s">
        <v>1252</v>
      </c>
      <c r="D99" s="180" t="s">
        <v>1013</v>
      </c>
      <c r="E99" s="181"/>
      <c r="F99" s="179"/>
      <c r="G99" s="182"/>
      <c r="H99" s="185">
        <v>169.7</v>
      </c>
      <c r="I99" s="40">
        <f t="shared" ca="1" si="1"/>
        <v>3162105.3817949598</v>
      </c>
      <c r="J99" s="184"/>
    </row>
    <row r="100" spans="1:10" s="156" customFormat="1" x14ac:dyDescent="0.2">
      <c r="A100" s="56">
        <v>43312</v>
      </c>
      <c r="B100" s="45"/>
      <c r="C100" s="46" t="s">
        <v>157</v>
      </c>
      <c r="D100" s="47" t="s">
        <v>135</v>
      </c>
      <c r="E100" s="48"/>
      <c r="F100" s="46"/>
      <c r="G100" s="90">
        <v>83580.09</v>
      </c>
      <c r="H100" s="49"/>
      <c r="I100" s="40">
        <f t="shared" ca="1" si="1"/>
        <v>3078525.2917949599</v>
      </c>
      <c r="J100" s="41"/>
    </row>
    <row r="101" spans="1:10" s="156" customFormat="1" x14ac:dyDescent="0.2">
      <c r="A101" s="56">
        <v>43307</v>
      </c>
      <c r="B101" s="178"/>
      <c r="C101" s="179" t="s">
        <v>1254</v>
      </c>
      <c r="D101" s="180" t="s">
        <v>1253</v>
      </c>
      <c r="E101" s="181"/>
      <c r="F101" s="179"/>
      <c r="G101" s="182"/>
      <c r="H101" s="185">
        <v>2000</v>
      </c>
      <c r="I101" s="183">
        <f ca="1">IF(AND(ISBLANK(G101),ISBLANK(H101)),"",OFFSET(I101,-1,0,1,1)+H101-G101)</f>
        <v>3080525.2917949599</v>
      </c>
      <c r="J101" s="184"/>
    </row>
    <row r="102" spans="1:10" s="156" customFormat="1" ht="24" x14ac:dyDescent="0.2">
      <c r="A102" s="56">
        <v>43308</v>
      </c>
      <c r="B102" s="45"/>
      <c r="C102" s="46" t="s">
        <v>972</v>
      </c>
      <c r="D102" s="47" t="s">
        <v>562</v>
      </c>
      <c r="E102" s="48"/>
      <c r="F102" s="46"/>
      <c r="G102" s="90">
        <v>9907.7099999999991</v>
      </c>
      <c r="H102" s="49"/>
      <c r="I102" s="40">
        <f t="shared" ca="1" si="1"/>
        <v>3070617.58179496</v>
      </c>
      <c r="J102" s="41"/>
    </row>
    <row r="103" spans="1:10" s="156" customFormat="1" x14ac:dyDescent="0.2">
      <c r="A103" s="56">
        <v>43308</v>
      </c>
      <c r="B103" s="45"/>
      <c r="C103" s="46" t="s">
        <v>973</v>
      </c>
      <c r="D103" s="47" t="s">
        <v>974</v>
      </c>
      <c r="E103" s="48"/>
      <c r="F103" s="46"/>
      <c r="G103" s="90">
        <v>900</v>
      </c>
      <c r="H103" s="49"/>
      <c r="I103" s="40">
        <f t="shared" ca="1" si="1"/>
        <v>3069717.58179496</v>
      </c>
      <c r="J103" s="41"/>
    </row>
    <row r="104" spans="1:10" s="156" customFormat="1" x14ac:dyDescent="0.2">
      <c r="A104" s="56">
        <v>43308</v>
      </c>
      <c r="B104" s="45"/>
      <c r="C104" s="46" t="s">
        <v>975</v>
      </c>
      <c r="D104" s="47" t="s">
        <v>437</v>
      </c>
      <c r="E104" s="48"/>
      <c r="F104" s="46"/>
      <c r="G104" s="90">
        <v>2630</v>
      </c>
      <c r="H104" s="49"/>
      <c r="I104" s="40">
        <f t="shared" ca="1" si="1"/>
        <v>3067087.58179496</v>
      </c>
      <c r="J104" s="41"/>
    </row>
    <row r="105" spans="1:10" s="156" customFormat="1" x14ac:dyDescent="0.2">
      <c r="A105" s="56">
        <v>43308</v>
      </c>
      <c r="B105" s="45"/>
      <c r="C105" s="46" t="s">
        <v>976</v>
      </c>
      <c r="D105" s="47" t="s">
        <v>528</v>
      </c>
      <c r="E105" s="48"/>
      <c r="F105" s="46"/>
      <c r="G105" s="90">
        <v>6120</v>
      </c>
      <c r="H105" s="49"/>
      <c r="I105" s="40">
        <f t="shared" ca="1" si="1"/>
        <v>3060967.58179496</v>
      </c>
      <c r="J105" s="41"/>
    </row>
    <row r="106" spans="1:10" s="156" customFormat="1" ht="24" x14ac:dyDescent="0.2">
      <c r="A106" s="56">
        <v>43308</v>
      </c>
      <c r="B106" s="45"/>
      <c r="C106" s="46" t="s">
        <v>977</v>
      </c>
      <c r="D106" s="47" t="s">
        <v>978</v>
      </c>
      <c r="E106" s="48"/>
      <c r="F106" s="46"/>
      <c r="G106" s="90">
        <v>305</v>
      </c>
      <c r="H106" s="49"/>
      <c r="I106" s="40">
        <f t="shared" ca="1" si="1"/>
        <v>3060662.58179496</v>
      </c>
      <c r="J106" s="41"/>
    </row>
    <row r="107" spans="1:10" s="156" customFormat="1" x14ac:dyDescent="0.2">
      <c r="A107" s="56">
        <v>43308</v>
      </c>
      <c r="B107" s="61"/>
      <c r="C107" s="62" t="s">
        <v>979</v>
      </c>
      <c r="D107" s="63" t="s">
        <v>765</v>
      </c>
      <c r="E107" s="64"/>
      <c r="F107" s="62"/>
      <c r="G107" s="103">
        <v>175</v>
      </c>
      <c r="H107" s="66"/>
      <c r="I107" s="40">
        <f t="shared" ca="1" si="1"/>
        <v>3060487.58179496</v>
      </c>
      <c r="J107" s="67"/>
    </row>
    <row r="108" spans="1:10" s="156" customFormat="1" x14ac:dyDescent="0.2">
      <c r="A108" s="56">
        <v>43308</v>
      </c>
      <c r="B108" s="45"/>
      <c r="C108" s="46" t="s">
        <v>980</v>
      </c>
      <c r="D108" s="47" t="s">
        <v>961</v>
      </c>
      <c r="E108" s="48"/>
      <c r="F108" s="46"/>
      <c r="G108" s="90">
        <v>3593</v>
      </c>
      <c r="H108" s="49"/>
      <c r="I108" s="40">
        <f t="shared" ca="1" si="1"/>
        <v>3056894.58179496</v>
      </c>
      <c r="J108" s="41"/>
    </row>
    <row r="109" spans="1:10" s="156" customFormat="1" x14ac:dyDescent="0.2">
      <c r="A109" s="56">
        <v>43308</v>
      </c>
      <c r="B109" s="45"/>
      <c r="C109" s="46" t="s">
        <v>981</v>
      </c>
      <c r="D109" s="47" t="s">
        <v>154</v>
      </c>
      <c r="E109" s="48"/>
      <c r="F109" s="46"/>
      <c r="G109" s="90">
        <v>2120</v>
      </c>
      <c r="H109" s="49"/>
      <c r="I109" s="40">
        <f t="shared" ca="1" si="1"/>
        <v>3054774.58179496</v>
      </c>
      <c r="J109" s="41"/>
    </row>
    <row r="110" spans="1:10" s="156" customFormat="1" x14ac:dyDescent="0.2">
      <c r="A110" s="56">
        <v>43308</v>
      </c>
      <c r="B110" s="45"/>
      <c r="C110" s="46" t="s">
        <v>982</v>
      </c>
      <c r="D110" s="47" t="s">
        <v>53</v>
      </c>
      <c r="E110" s="48"/>
      <c r="F110" s="46"/>
      <c r="G110" s="90">
        <v>442.05</v>
      </c>
      <c r="H110" s="49"/>
      <c r="I110" s="40">
        <f t="shared" ca="1" si="1"/>
        <v>3054332.5317949601</v>
      </c>
      <c r="J110" s="41"/>
    </row>
    <row r="111" spans="1:10" s="156" customFormat="1" x14ac:dyDescent="0.2">
      <c r="A111" s="56">
        <v>43308</v>
      </c>
      <c r="B111" s="45"/>
      <c r="C111" s="46" t="s">
        <v>983</v>
      </c>
      <c r="D111" s="47" t="s">
        <v>146</v>
      </c>
      <c r="E111" s="68"/>
      <c r="F111" s="46"/>
      <c r="G111" s="90">
        <v>90</v>
      </c>
      <c r="H111" s="49"/>
      <c r="I111" s="40">
        <f t="shared" ca="1" si="1"/>
        <v>3054242.5317949601</v>
      </c>
      <c r="J111" s="41"/>
    </row>
    <row r="112" spans="1:10" s="156" customFormat="1" ht="24" x14ac:dyDescent="0.2">
      <c r="A112" s="56">
        <v>43308</v>
      </c>
      <c r="B112" s="45"/>
      <c r="C112" s="46" t="s">
        <v>984</v>
      </c>
      <c r="D112" s="47" t="s">
        <v>985</v>
      </c>
      <c r="E112" s="68"/>
      <c r="F112" s="46"/>
      <c r="G112" s="90">
        <v>3000</v>
      </c>
      <c r="H112" s="49"/>
      <c r="I112" s="40">
        <f t="shared" ca="1" si="1"/>
        <v>3051242.5317949601</v>
      </c>
      <c r="J112" s="41"/>
    </row>
    <row r="113" spans="1:10" s="156" customFormat="1" x14ac:dyDescent="0.2">
      <c r="A113" s="56">
        <v>43308</v>
      </c>
      <c r="B113" s="45"/>
      <c r="C113" s="46" t="s">
        <v>986</v>
      </c>
      <c r="D113" s="47" t="s">
        <v>57</v>
      </c>
      <c r="E113" s="68"/>
      <c r="F113" s="46"/>
      <c r="G113" s="90">
        <v>1820</v>
      </c>
      <c r="H113" s="49"/>
      <c r="I113" s="40">
        <f t="shared" ca="1" si="1"/>
        <v>3049422.5317949601</v>
      </c>
      <c r="J113" s="41"/>
    </row>
    <row r="114" spans="1:10" s="156" customFormat="1" x14ac:dyDescent="0.2">
      <c r="A114" s="56">
        <v>43308</v>
      </c>
      <c r="B114" s="45"/>
      <c r="C114" s="46" t="s">
        <v>987</v>
      </c>
      <c r="D114" s="47" t="s">
        <v>64</v>
      </c>
      <c r="E114" s="68"/>
      <c r="F114" s="46"/>
      <c r="G114" s="90">
        <v>4515</v>
      </c>
      <c r="H114" s="49"/>
      <c r="I114" s="40">
        <f t="shared" ca="1" si="1"/>
        <v>3044907.5317949601</v>
      </c>
      <c r="J114" s="41"/>
    </row>
    <row r="115" spans="1:10" s="156" customFormat="1" x14ac:dyDescent="0.2">
      <c r="A115" s="56">
        <v>43308</v>
      </c>
      <c r="B115" s="45"/>
      <c r="C115" s="46" t="s">
        <v>988</v>
      </c>
      <c r="D115" s="47" t="s">
        <v>294</v>
      </c>
      <c r="E115" s="48"/>
      <c r="F115" s="46"/>
      <c r="G115" s="90">
        <v>209</v>
      </c>
      <c r="H115" s="49"/>
      <c r="I115" s="40">
        <f t="shared" ca="1" si="1"/>
        <v>3044698.5317949601</v>
      </c>
      <c r="J115" s="41"/>
    </row>
    <row r="116" spans="1:10" s="156" customFormat="1" x14ac:dyDescent="0.2">
      <c r="A116" s="56">
        <v>43308</v>
      </c>
      <c r="B116" s="45"/>
      <c r="C116" s="46" t="s">
        <v>989</v>
      </c>
      <c r="D116" s="47" t="s">
        <v>69</v>
      </c>
      <c r="E116" s="48"/>
      <c r="F116" s="46"/>
      <c r="G116" s="90">
        <v>90</v>
      </c>
      <c r="H116" s="49"/>
      <c r="I116" s="40">
        <f t="shared" ca="1" si="1"/>
        <v>3044608.5317949601</v>
      </c>
      <c r="J116" s="41"/>
    </row>
    <row r="117" spans="1:10" s="156" customFormat="1" ht="12.75" customHeight="1" x14ac:dyDescent="0.2">
      <c r="A117" s="56">
        <v>43308</v>
      </c>
      <c r="B117" s="45"/>
      <c r="C117" s="46" t="s">
        <v>990</v>
      </c>
      <c r="D117" s="47" t="s">
        <v>991</v>
      </c>
      <c r="E117" s="48"/>
      <c r="F117" s="46"/>
      <c r="G117" s="90">
        <v>3400</v>
      </c>
      <c r="H117" s="49"/>
      <c r="I117" s="40">
        <f t="shared" ca="1" si="1"/>
        <v>3041208.5317949601</v>
      </c>
      <c r="J117" s="41"/>
    </row>
    <row r="118" spans="1:10" s="156" customFormat="1" x14ac:dyDescent="0.2">
      <c r="A118" s="56">
        <v>43308</v>
      </c>
      <c r="B118" s="94"/>
      <c r="C118" s="46" t="s">
        <v>992</v>
      </c>
      <c r="D118" s="47" t="s">
        <v>993</v>
      </c>
      <c r="E118" s="97"/>
      <c r="F118" s="95"/>
      <c r="G118" s="113">
        <v>67810.320000000007</v>
      </c>
      <c r="H118" s="101"/>
      <c r="I118" s="40">
        <f t="shared" ca="1" si="1"/>
        <v>2973398.2117949603</v>
      </c>
      <c r="J118" s="99"/>
    </row>
    <row r="119" spans="1:10" s="156" customFormat="1" ht="15" customHeight="1" x14ac:dyDescent="0.2">
      <c r="A119" s="56">
        <v>43308</v>
      </c>
      <c r="B119" s="45"/>
      <c r="C119" s="46" t="s">
        <v>994</v>
      </c>
      <c r="D119" s="47" t="s">
        <v>995</v>
      </c>
      <c r="E119" s="48"/>
      <c r="F119" s="46"/>
      <c r="G119" s="59">
        <v>0</v>
      </c>
      <c r="H119" s="49"/>
      <c r="I119" s="40">
        <f t="shared" ca="1" si="1"/>
        <v>2973398.2117949603</v>
      </c>
      <c r="J119" s="41"/>
    </row>
    <row r="120" spans="1:10" s="156" customFormat="1" x14ac:dyDescent="0.2">
      <c r="A120" s="56">
        <v>43312</v>
      </c>
      <c r="B120" s="45"/>
      <c r="C120" s="46" t="s">
        <v>996</v>
      </c>
      <c r="D120" s="47" t="s">
        <v>197</v>
      </c>
      <c r="E120" s="48"/>
      <c r="F120" s="46"/>
      <c r="G120" s="90">
        <v>850</v>
      </c>
      <c r="H120" s="49"/>
      <c r="I120" s="40">
        <f t="shared" ca="1" si="1"/>
        <v>2972548.2117949603</v>
      </c>
      <c r="J120" s="41"/>
    </row>
    <row r="121" spans="1:10" s="156" customFormat="1" x14ac:dyDescent="0.2">
      <c r="A121" s="56">
        <v>43312</v>
      </c>
      <c r="B121" s="45"/>
      <c r="C121" s="46" t="s">
        <v>997</v>
      </c>
      <c r="D121" s="47" t="s">
        <v>516</v>
      </c>
      <c r="E121" s="48"/>
      <c r="F121" s="46"/>
      <c r="G121" s="90">
        <v>350</v>
      </c>
      <c r="H121" s="49"/>
      <c r="I121" s="40">
        <f t="shared" ca="1" si="1"/>
        <v>2972198.2117949603</v>
      </c>
      <c r="J121" s="41"/>
    </row>
    <row r="122" spans="1:10" s="156" customFormat="1" x14ac:dyDescent="0.2">
      <c r="A122" s="56">
        <v>43312</v>
      </c>
      <c r="B122" s="94"/>
      <c r="C122" s="102" t="s">
        <v>998</v>
      </c>
      <c r="D122" s="96" t="s">
        <v>189</v>
      </c>
      <c r="E122" s="97"/>
      <c r="F122" s="95"/>
      <c r="G122" s="113">
        <v>3000</v>
      </c>
      <c r="H122" s="101"/>
      <c r="I122" s="40">
        <f t="shared" ca="1" si="1"/>
        <v>2969198.2117949603</v>
      </c>
      <c r="J122" s="99"/>
    </row>
    <row r="123" spans="1:10" s="156" customFormat="1" x14ac:dyDescent="0.2">
      <c r="A123" s="56">
        <v>43312</v>
      </c>
      <c r="B123" s="45"/>
      <c r="C123" s="154" t="s">
        <v>1255</v>
      </c>
      <c r="D123" s="47" t="s">
        <v>1256</v>
      </c>
      <c r="E123" s="48"/>
      <c r="F123" s="46"/>
      <c r="G123" s="49"/>
      <c r="H123" s="93">
        <v>3000</v>
      </c>
      <c r="I123" s="40">
        <f t="shared" ca="1" si="1"/>
        <v>2972198.2117949603</v>
      </c>
      <c r="J123" s="41"/>
    </row>
    <row r="124" spans="1:10" s="156" customFormat="1" x14ac:dyDescent="0.2">
      <c r="A124" s="56">
        <v>43312</v>
      </c>
      <c r="B124" s="104"/>
      <c r="C124" s="154" t="s">
        <v>999</v>
      </c>
      <c r="D124" s="47" t="s">
        <v>39</v>
      </c>
      <c r="E124" s="107"/>
      <c r="F124" s="105"/>
      <c r="G124" s="133">
        <v>2755.35</v>
      </c>
      <c r="H124" s="109"/>
      <c r="I124" s="40">
        <f t="shared" ca="1" si="1"/>
        <v>2969442.8617949602</v>
      </c>
      <c r="J124" s="110"/>
    </row>
    <row r="125" spans="1:10" s="156" customFormat="1" x14ac:dyDescent="0.2">
      <c r="A125" s="56">
        <v>43312</v>
      </c>
      <c r="B125" s="104"/>
      <c r="C125" s="154" t="s">
        <v>1000</v>
      </c>
      <c r="D125" s="47" t="s">
        <v>136</v>
      </c>
      <c r="E125" s="107"/>
      <c r="F125" s="105"/>
      <c r="G125" s="133">
        <v>22257</v>
      </c>
      <c r="H125" s="109"/>
      <c r="I125" s="40">
        <f t="shared" ca="1" si="1"/>
        <v>2947185.8617949602</v>
      </c>
      <c r="J125" s="110"/>
    </row>
    <row r="126" spans="1:10" s="156" customFormat="1" x14ac:dyDescent="0.2">
      <c r="A126" s="56">
        <v>43312</v>
      </c>
      <c r="B126" s="104"/>
      <c r="C126" s="154" t="s">
        <v>1001</v>
      </c>
      <c r="D126" s="47" t="s">
        <v>137</v>
      </c>
      <c r="E126" s="107"/>
      <c r="F126" s="105"/>
      <c r="G126" s="133">
        <v>1558.9</v>
      </c>
      <c r="H126" s="109"/>
      <c r="I126" s="40">
        <f t="shared" ca="1" si="1"/>
        <v>2945626.9617949603</v>
      </c>
      <c r="J126" s="110"/>
    </row>
    <row r="127" spans="1:10" s="156" customFormat="1" x14ac:dyDescent="0.2">
      <c r="A127" s="56">
        <v>43312</v>
      </c>
      <c r="B127" s="45"/>
      <c r="C127" s="46" t="s">
        <v>1002</v>
      </c>
      <c r="D127" s="47" t="s">
        <v>137</v>
      </c>
      <c r="E127" s="48"/>
      <c r="F127" s="46"/>
      <c r="G127" s="90">
        <v>265</v>
      </c>
      <c r="H127" s="49"/>
      <c r="I127" s="40">
        <f t="shared" ca="1" si="1"/>
        <v>2945361.9617949603</v>
      </c>
      <c r="J127" s="41"/>
    </row>
    <row r="128" spans="1:10" s="156" customFormat="1" x14ac:dyDescent="0.2">
      <c r="A128" s="56">
        <v>43312</v>
      </c>
      <c r="B128" s="45"/>
      <c r="C128" s="46" t="s">
        <v>1003</v>
      </c>
      <c r="D128" s="47" t="s">
        <v>32</v>
      </c>
      <c r="E128" s="48"/>
      <c r="F128" s="46"/>
      <c r="G128" s="90">
        <v>4593.8999999999996</v>
      </c>
      <c r="H128" s="49"/>
      <c r="I128" s="40">
        <f t="shared" ca="1" si="1"/>
        <v>2940768.0617949604</v>
      </c>
      <c r="J128" s="41"/>
    </row>
    <row r="129" spans="1:12" s="156" customFormat="1" x14ac:dyDescent="0.2">
      <c r="A129" s="56">
        <v>43312</v>
      </c>
      <c r="B129" s="45"/>
      <c r="C129" s="46" t="s">
        <v>1004</v>
      </c>
      <c r="D129" s="47" t="s">
        <v>138</v>
      </c>
      <c r="E129" s="48"/>
      <c r="F129" s="46"/>
      <c r="G129" s="90">
        <v>362.09</v>
      </c>
      <c r="H129" s="49"/>
      <c r="I129" s="40">
        <f t="shared" ca="1" si="1"/>
        <v>2940405.9717949606</v>
      </c>
      <c r="J129" s="41"/>
    </row>
    <row r="130" spans="1:12" s="156" customFormat="1" x14ac:dyDescent="0.2">
      <c r="A130" s="56">
        <v>43312</v>
      </c>
      <c r="B130" s="45"/>
      <c r="C130" s="46" t="s">
        <v>1005</v>
      </c>
      <c r="D130" s="47" t="s">
        <v>79</v>
      </c>
      <c r="E130" s="48"/>
      <c r="F130" s="46"/>
      <c r="G130" s="90">
        <v>98000</v>
      </c>
      <c r="H130" s="49"/>
      <c r="I130" s="40">
        <f t="shared" ca="1" si="1"/>
        <v>2842405.9717949606</v>
      </c>
      <c r="J130" s="41"/>
    </row>
    <row r="131" spans="1:12" s="156" customFormat="1" ht="24" x14ac:dyDescent="0.2">
      <c r="A131" s="56">
        <v>43312</v>
      </c>
      <c r="B131" s="45"/>
      <c r="C131" s="46" t="s">
        <v>1006</v>
      </c>
      <c r="D131" s="47" t="s">
        <v>1007</v>
      </c>
      <c r="E131" s="48"/>
      <c r="F131" s="46"/>
      <c r="G131" s="90">
        <v>20625</v>
      </c>
      <c r="H131" s="49"/>
      <c r="I131" s="40">
        <f t="shared" ca="1" si="1"/>
        <v>2821780.9717949606</v>
      </c>
      <c r="J131" s="41"/>
    </row>
    <row r="132" spans="1:12" s="156" customFormat="1" x14ac:dyDescent="0.2">
      <c r="A132" s="56">
        <v>43307</v>
      </c>
      <c r="B132" s="45"/>
      <c r="C132" s="46" t="s">
        <v>126</v>
      </c>
      <c r="D132" s="47" t="s">
        <v>869</v>
      </c>
      <c r="E132" s="48"/>
      <c r="F132" s="46"/>
      <c r="G132" s="90">
        <v>96570</v>
      </c>
      <c r="H132" s="49"/>
      <c r="I132" s="40">
        <f t="shared" ca="1" si="1"/>
        <v>2725210.9717949606</v>
      </c>
      <c r="J132" s="41"/>
    </row>
    <row r="133" spans="1:12" s="156" customFormat="1" x14ac:dyDescent="0.2">
      <c r="A133" s="56">
        <v>43307</v>
      </c>
      <c r="B133" s="45"/>
      <c r="C133" s="46" t="s">
        <v>126</v>
      </c>
      <c r="D133" s="47" t="s">
        <v>869</v>
      </c>
      <c r="E133" s="48"/>
      <c r="F133" s="46"/>
      <c r="G133" s="90">
        <v>96570</v>
      </c>
      <c r="H133" s="49"/>
      <c r="I133" s="40">
        <f t="shared" ca="1" si="1"/>
        <v>2628640.9717949606</v>
      </c>
      <c r="J133" s="41"/>
    </row>
    <row r="134" spans="1:12" s="156" customFormat="1" x14ac:dyDescent="0.2">
      <c r="A134" s="56">
        <v>43307</v>
      </c>
      <c r="B134" s="45"/>
      <c r="C134" s="46" t="s">
        <v>126</v>
      </c>
      <c r="D134" s="47" t="s">
        <v>869</v>
      </c>
      <c r="E134" s="48"/>
      <c r="F134" s="46"/>
      <c r="G134" s="90">
        <v>96570</v>
      </c>
      <c r="H134" s="49"/>
      <c r="I134" s="40">
        <f t="shared" ca="1" si="1"/>
        <v>2532070.9717949606</v>
      </c>
      <c r="J134" s="41"/>
    </row>
    <row r="135" spans="1:12" s="156" customFormat="1" x14ac:dyDescent="0.2">
      <c r="A135" s="56">
        <v>43307</v>
      </c>
      <c r="B135" s="45"/>
      <c r="C135" s="46" t="s">
        <v>126</v>
      </c>
      <c r="D135" s="47" t="s">
        <v>869</v>
      </c>
      <c r="E135" s="48"/>
      <c r="F135" s="46"/>
      <c r="G135" s="90">
        <v>96570</v>
      </c>
      <c r="H135" s="49"/>
      <c r="I135" s="40">
        <f t="shared" ca="1" si="1"/>
        <v>2435500.9717949606</v>
      </c>
      <c r="J135" s="41"/>
    </row>
    <row r="136" spans="1:12" s="156" customFormat="1" x14ac:dyDescent="0.2">
      <c r="A136" s="56">
        <v>43307</v>
      </c>
      <c r="B136" s="45"/>
      <c r="C136" s="46" t="s">
        <v>126</v>
      </c>
      <c r="D136" s="47" t="s">
        <v>869</v>
      </c>
      <c r="E136" s="48"/>
      <c r="F136" s="46"/>
      <c r="G136" s="90">
        <v>67752.88</v>
      </c>
      <c r="H136" s="49"/>
      <c r="I136" s="40">
        <f t="shared" ca="1" si="1"/>
        <v>2367748.0917949607</v>
      </c>
      <c r="J136" s="41"/>
    </row>
    <row r="137" spans="1:12" s="156" customFormat="1" ht="24" customHeight="1" x14ac:dyDescent="0.2">
      <c r="A137" s="56">
        <v>43311</v>
      </c>
      <c r="B137" s="178"/>
      <c r="C137" s="179" t="s">
        <v>1128</v>
      </c>
      <c r="D137" s="180" t="s">
        <v>1130</v>
      </c>
      <c r="E137" s="181"/>
      <c r="F137" s="179"/>
      <c r="G137" s="182"/>
      <c r="H137" s="182">
        <v>391875</v>
      </c>
      <c r="I137" s="40">
        <f t="shared" ca="1" si="1"/>
        <v>2759623.0917949607</v>
      </c>
      <c r="J137" s="184"/>
    </row>
    <row r="138" spans="1:12" s="156" customFormat="1" ht="24.75" customHeight="1" x14ac:dyDescent="0.2">
      <c r="A138" s="56">
        <v>43311</v>
      </c>
      <c r="B138" s="178"/>
      <c r="C138" s="179" t="s">
        <v>1129</v>
      </c>
      <c r="D138" s="180" t="s">
        <v>1131</v>
      </c>
      <c r="E138" s="181"/>
      <c r="F138" s="179"/>
      <c r="G138" s="182"/>
      <c r="H138" s="182">
        <v>373943.1</v>
      </c>
      <c r="I138" s="40">
        <f t="shared" ca="1" si="1"/>
        <v>3133566.1917949608</v>
      </c>
      <c r="J138" s="184"/>
    </row>
    <row r="139" spans="1:12" s="156" customFormat="1" x14ac:dyDescent="0.2">
      <c r="A139" s="56"/>
      <c r="B139" s="45"/>
      <c r="C139" s="46"/>
      <c r="D139" s="47" t="s">
        <v>133</v>
      </c>
      <c r="E139" s="48"/>
      <c r="F139" s="46"/>
      <c r="G139" s="59">
        <v>17.899999999999991</v>
      </c>
      <c r="H139" s="49"/>
      <c r="I139" s="40">
        <f t="shared" ca="1" si="1"/>
        <v>3133548.2917949609</v>
      </c>
      <c r="J139" s="41"/>
    </row>
    <row r="140" spans="1:12" s="156" customFormat="1" x14ac:dyDescent="0.2">
      <c r="A140" s="56"/>
      <c r="B140" s="45"/>
      <c r="C140" s="46"/>
      <c r="D140" s="47"/>
      <c r="E140" s="48"/>
      <c r="F140" s="46"/>
      <c r="G140" s="59"/>
      <c r="H140" s="49"/>
      <c r="I140" s="40" t="str">
        <f t="shared" ca="1" si="1"/>
        <v xml:space="preserve"> - </v>
      </c>
      <c r="J140" s="41"/>
      <c r="L140" s="186"/>
    </row>
    <row r="141" spans="1:12" s="156" customFormat="1" x14ac:dyDescent="0.2">
      <c r="A141" s="56"/>
      <c r="B141" s="45"/>
      <c r="C141" s="46"/>
      <c r="D141" s="47"/>
      <c r="E141" s="48"/>
      <c r="F141" s="46"/>
      <c r="G141" s="59"/>
      <c r="H141" s="49"/>
      <c r="I141" s="40" t="str">
        <f t="shared" ca="1" si="1"/>
        <v xml:space="preserve"> - </v>
      </c>
      <c r="J141" s="41"/>
    </row>
    <row r="142" spans="1:12" s="156" customFormat="1" x14ac:dyDescent="0.2">
      <c r="A142" s="56"/>
      <c r="B142" s="45"/>
      <c r="C142" s="46"/>
      <c r="D142" s="47"/>
      <c r="E142" s="48"/>
      <c r="F142" s="46"/>
      <c r="G142" s="59"/>
      <c r="H142" s="49"/>
      <c r="I142" s="40" t="str">
        <f t="shared" ca="1" si="1"/>
        <v xml:space="preserve"> - </v>
      </c>
      <c r="J142" s="41"/>
    </row>
    <row r="143" spans="1:12" s="156" customFormat="1" x14ac:dyDescent="0.2">
      <c r="A143" s="56"/>
      <c r="B143" s="45"/>
      <c r="C143" s="46"/>
      <c r="D143" s="47"/>
      <c r="E143" s="48"/>
      <c r="F143" s="46"/>
      <c r="G143" s="59"/>
      <c r="H143" s="49"/>
      <c r="I143" s="40" t="str">
        <f t="shared" ca="1" si="1"/>
        <v xml:space="preserve"> - </v>
      </c>
      <c r="J143" s="41"/>
    </row>
    <row r="144" spans="1:12" s="156" customFormat="1" x14ac:dyDescent="0.2">
      <c r="A144" s="56"/>
      <c r="B144" s="45"/>
      <c r="C144" s="46"/>
      <c r="D144" s="47"/>
      <c r="E144" s="48"/>
      <c r="F144" s="46"/>
      <c r="G144" s="59"/>
      <c r="H144" s="49"/>
      <c r="I144" s="40" t="str">
        <f t="shared" ca="1" si="1"/>
        <v xml:space="preserve"> - </v>
      </c>
      <c r="J144" s="41"/>
    </row>
    <row r="145" spans="1:10" s="156" customFormat="1" x14ac:dyDescent="0.2">
      <c r="A145" s="56"/>
      <c r="B145" s="45"/>
      <c r="C145" s="46"/>
      <c r="D145" s="47"/>
      <c r="E145" s="48"/>
      <c r="F145" s="46"/>
      <c r="G145" s="59"/>
      <c r="H145" s="49"/>
      <c r="I145" s="40" t="str">
        <f t="shared" ca="1" si="1"/>
        <v xml:space="preserve"> - </v>
      </c>
      <c r="J145" s="41"/>
    </row>
    <row r="146" spans="1:10" s="156" customFormat="1" x14ac:dyDescent="0.2">
      <c r="A146" s="56"/>
      <c r="B146" s="45"/>
      <c r="C146" s="46"/>
      <c r="D146" s="47"/>
      <c r="E146" s="48"/>
      <c r="F146" s="46"/>
      <c r="G146" s="59"/>
      <c r="H146" s="49"/>
      <c r="I146" s="40" t="str">
        <f t="shared" ca="1" si="1"/>
        <v xml:space="preserve"> - </v>
      </c>
      <c r="J146" s="41"/>
    </row>
    <row r="147" spans="1:10" s="156" customFormat="1" x14ac:dyDescent="0.2">
      <c r="A147" s="56"/>
      <c r="B147" s="45"/>
      <c r="C147" s="46"/>
      <c r="D147" s="47"/>
      <c r="E147" s="48"/>
      <c r="F147" s="46"/>
      <c r="G147" s="59"/>
      <c r="H147" s="49"/>
      <c r="I147" s="40" t="str">
        <f t="shared" ca="1" si="1"/>
        <v xml:space="preserve"> - </v>
      </c>
      <c r="J147" s="41"/>
    </row>
    <row r="148" spans="1:10" s="156" customFormat="1" x14ac:dyDescent="0.2">
      <c r="A148" s="56"/>
      <c r="B148" s="45"/>
      <c r="C148" s="46"/>
      <c r="D148" s="47"/>
      <c r="E148" s="48"/>
      <c r="F148" s="46"/>
      <c r="G148" s="59"/>
      <c r="H148" s="49"/>
      <c r="I148" s="40" t="str">
        <f t="shared" ca="1" si="1"/>
        <v xml:space="preserve"> - </v>
      </c>
      <c r="J148" s="41"/>
    </row>
    <row r="149" spans="1:10" s="156" customFormat="1" x14ac:dyDescent="0.2">
      <c r="A149" s="56"/>
      <c r="B149" s="45"/>
      <c r="C149" s="46"/>
      <c r="D149" s="47"/>
      <c r="E149" s="48"/>
      <c r="F149" s="46"/>
      <c r="G149" s="59"/>
      <c r="H149" s="49"/>
      <c r="I149" s="40" t="str">
        <f t="shared" ca="1" si="1"/>
        <v xml:space="preserve"> - </v>
      </c>
      <c r="J149" s="41"/>
    </row>
    <row r="150" spans="1:10" s="156" customFormat="1" x14ac:dyDescent="0.2">
      <c r="A150" s="56"/>
      <c r="B150" s="45"/>
      <c r="C150" s="46"/>
      <c r="D150" s="47"/>
      <c r="E150" s="48"/>
      <c r="F150" s="46"/>
      <c r="G150" s="59"/>
      <c r="H150" s="49"/>
      <c r="I150" s="40" t="str">
        <f t="shared" ca="1" si="1"/>
        <v xml:space="preserve"> - </v>
      </c>
      <c r="J150" s="41"/>
    </row>
    <row r="151" spans="1:10" s="156" customFormat="1" x14ac:dyDescent="0.2">
      <c r="A151" s="56"/>
      <c r="B151" s="45"/>
      <c r="C151" s="46"/>
      <c r="D151" s="47"/>
      <c r="E151" s="48"/>
      <c r="F151" s="46"/>
      <c r="G151" s="59"/>
      <c r="H151" s="49"/>
      <c r="I151" s="40" t="str">
        <f t="shared" ca="1" si="1"/>
        <v xml:space="preserve"> - </v>
      </c>
      <c r="J151" s="41"/>
    </row>
    <row r="152" spans="1:10" s="156" customFormat="1" x14ac:dyDescent="0.2">
      <c r="A152" s="56"/>
      <c r="B152" s="45"/>
      <c r="C152" s="46"/>
      <c r="D152" s="47"/>
      <c r="E152" s="48"/>
      <c r="F152" s="46"/>
      <c r="G152" s="59"/>
      <c r="H152" s="49"/>
      <c r="I152" s="40" t="str">
        <f t="shared" ca="1" si="1"/>
        <v xml:space="preserve"> - </v>
      </c>
      <c r="J152" s="41"/>
    </row>
    <row r="153" spans="1:10" s="156" customFormat="1" x14ac:dyDescent="0.2">
      <c r="A153" s="56"/>
      <c r="B153" s="45"/>
      <c r="C153" s="46"/>
      <c r="D153" s="47"/>
      <c r="E153" s="48"/>
      <c r="F153" s="46"/>
      <c r="G153" s="59"/>
      <c r="H153" s="49"/>
      <c r="I153" s="40" t="str">
        <f t="shared" ref="I153:I216" ca="1" si="2">IF(AND(ISBLANK(G153),ISBLANK(H153))," - ",OFFSET(I153,-1,0,1,1)+H153-G153)</f>
        <v xml:space="preserve"> - </v>
      </c>
      <c r="J153" s="41"/>
    </row>
    <row r="154" spans="1:10" s="156" customFormat="1" x14ac:dyDescent="0.2">
      <c r="A154" s="56"/>
      <c r="B154" s="45"/>
      <c r="C154" s="46"/>
      <c r="D154" s="47"/>
      <c r="E154" s="48"/>
      <c r="F154" s="46"/>
      <c r="G154" s="59"/>
      <c r="H154" s="49"/>
      <c r="I154" s="40" t="str">
        <f t="shared" ca="1" si="2"/>
        <v xml:space="preserve"> - </v>
      </c>
      <c r="J154" s="41"/>
    </row>
    <row r="155" spans="1:10" s="156" customFormat="1" x14ac:dyDescent="0.2">
      <c r="A155" s="56"/>
      <c r="B155" s="45"/>
      <c r="C155" s="46"/>
      <c r="D155" s="47"/>
      <c r="E155" s="48"/>
      <c r="F155" s="46"/>
      <c r="G155" s="59"/>
      <c r="H155" s="49"/>
      <c r="I155" s="40" t="str">
        <f t="shared" ca="1" si="2"/>
        <v xml:space="preserve"> - </v>
      </c>
      <c r="J155" s="41"/>
    </row>
    <row r="156" spans="1:10" s="156" customFormat="1" ht="13.5" customHeight="1" x14ac:dyDescent="0.2">
      <c r="A156" s="56"/>
      <c r="B156" s="45"/>
      <c r="C156" s="46"/>
      <c r="D156" s="47"/>
      <c r="E156" s="48"/>
      <c r="F156" s="46"/>
      <c r="G156" s="59"/>
      <c r="H156" s="49"/>
      <c r="I156" s="40" t="str">
        <f t="shared" ca="1" si="2"/>
        <v xml:space="preserve"> - </v>
      </c>
      <c r="J156" s="41"/>
    </row>
    <row r="157" spans="1:10" s="156" customFormat="1" x14ac:dyDescent="0.2">
      <c r="A157" s="56"/>
      <c r="B157" s="45"/>
      <c r="C157" s="46"/>
      <c r="D157" s="47"/>
      <c r="E157" s="48"/>
      <c r="F157" s="46"/>
      <c r="G157" s="59"/>
      <c r="H157" s="49"/>
      <c r="I157" s="40" t="str">
        <f t="shared" ca="1" si="2"/>
        <v xml:space="preserve"> - </v>
      </c>
      <c r="J157" s="41"/>
    </row>
    <row r="158" spans="1:10" s="156" customFormat="1" x14ac:dyDescent="0.2">
      <c r="A158" s="56"/>
      <c r="B158" s="45"/>
      <c r="C158" s="46"/>
      <c r="D158" s="47"/>
      <c r="E158" s="48"/>
      <c r="F158" s="46"/>
      <c r="G158" s="59"/>
      <c r="H158" s="49"/>
      <c r="I158" s="40" t="str">
        <f t="shared" ca="1" si="2"/>
        <v xml:space="preserve"> - </v>
      </c>
      <c r="J158" s="41"/>
    </row>
    <row r="159" spans="1:10" s="156" customFormat="1" x14ac:dyDescent="0.2">
      <c r="A159" s="56"/>
      <c r="B159" s="45"/>
      <c r="C159" s="46"/>
      <c r="D159" s="47"/>
      <c r="E159" s="48"/>
      <c r="F159" s="46"/>
      <c r="G159" s="59"/>
      <c r="H159" s="49"/>
      <c r="I159" s="40" t="str">
        <f t="shared" ca="1" si="2"/>
        <v xml:space="preserve"> - </v>
      </c>
      <c r="J159" s="41"/>
    </row>
    <row r="160" spans="1:10" s="156" customFormat="1" x14ac:dyDescent="0.2">
      <c r="A160" s="56"/>
      <c r="B160" s="45"/>
      <c r="C160" s="46"/>
      <c r="D160" s="47"/>
      <c r="E160" s="48"/>
      <c r="F160" s="46"/>
      <c r="G160" s="59"/>
      <c r="H160" s="49"/>
      <c r="I160" s="40" t="str">
        <f t="shared" ca="1" si="2"/>
        <v xml:space="preserve"> - </v>
      </c>
      <c r="J160" s="41"/>
    </row>
    <row r="161" spans="1:10" s="156" customFormat="1" x14ac:dyDescent="0.2">
      <c r="A161" s="56"/>
      <c r="B161" s="45"/>
      <c r="C161" s="46"/>
      <c r="D161" s="47"/>
      <c r="E161" s="48"/>
      <c r="F161" s="46"/>
      <c r="G161" s="59"/>
      <c r="H161" s="49"/>
      <c r="I161" s="40" t="str">
        <f t="shared" ca="1" si="2"/>
        <v xml:space="preserve"> - </v>
      </c>
      <c r="J161" s="41"/>
    </row>
    <row r="162" spans="1:10" s="156" customFormat="1" x14ac:dyDescent="0.2">
      <c r="A162" s="56"/>
      <c r="B162" s="45"/>
      <c r="C162" s="46"/>
      <c r="D162" s="47"/>
      <c r="E162" s="48"/>
      <c r="F162" s="46"/>
      <c r="G162" s="59"/>
      <c r="H162" s="49"/>
      <c r="I162" s="40" t="str">
        <f t="shared" ca="1" si="2"/>
        <v xml:space="preserve"> - </v>
      </c>
      <c r="J162" s="41"/>
    </row>
    <row r="163" spans="1:10" s="156" customFormat="1" x14ac:dyDescent="0.2">
      <c r="A163" s="56"/>
      <c r="B163" s="45"/>
      <c r="C163" s="46"/>
      <c r="D163" s="47"/>
      <c r="E163" s="48"/>
      <c r="F163" s="46"/>
      <c r="G163" s="59"/>
      <c r="H163" s="49"/>
      <c r="I163" s="40" t="str">
        <f t="shared" ca="1" si="2"/>
        <v xml:space="preserve"> - </v>
      </c>
      <c r="J163" s="41"/>
    </row>
    <row r="164" spans="1:10" s="156" customFormat="1" x14ac:dyDescent="0.2">
      <c r="A164" s="56"/>
      <c r="B164" s="45"/>
      <c r="C164" s="46"/>
      <c r="D164" s="47"/>
      <c r="E164" s="48"/>
      <c r="F164" s="46"/>
      <c r="G164" s="59"/>
      <c r="H164" s="49"/>
      <c r="I164" s="40" t="str">
        <f t="shared" ca="1" si="2"/>
        <v xml:space="preserve"> - </v>
      </c>
      <c r="J164" s="41"/>
    </row>
    <row r="165" spans="1:10" s="156" customFormat="1" x14ac:dyDescent="0.2">
      <c r="A165" s="56"/>
      <c r="B165" s="45"/>
      <c r="C165" s="46"/>
      <c r="D165" s="47"/>
      <c r="E165" s="48"/>
      <c r="F165" s="46"/>
      <c r="G165" s="59"/>
      <c r="H165" s="49"/>
      <c r="I165" s="40" t="str">
        <f t="shared" ca="1" si="2"/>
        <v xml:space="preserve"> - </v>
      </c>
      <c r="J165" s="41"/>
    </row>
    <row r="166" spans="1:10" s="156" customFormat="1" x14ac:dyDescent="0.2">
      <c r="A166" s="56"/>
      <c r="B166" s="45"/>
      <c r="C166" s="46"/>
      <c r="D166" s="47"/>
      <c r="E166" s="48"/>
      <c r="F166" s="46"/>
      <c r="G166" s="59"/>
      <c r="H166" s="49"/>
      <c r="I166" s="40" t="str">
        <f t="shared" ca="1" si="2"/>
        <v xml:space="preserve"> - </v>
      </c>
      <c r="J166" s="41"/>
    </row>
    <row r="167" spans="1:10" s="156" customFormat="1" x14ac:dyDescent="0.2">
      <c r="A167" s="56"/>
      <c r="B167" s="45"/>
      <c r="C167" s="46"/>
      <c r="D167" s="47"/>
      <c r="E167" s="48"/>
      <c r="F167" s="46"/>
      <c r="G167" s="59"/>
      <c r="H167" s="49"/>
      <c r="I167" s="40" t="str">
        <f t="shared" ca="1" si="2"/>
        <v xml:space="preserve"> - </v>
      </c>
      <c r="J167" s="41"/>
    </row>
    <row r="168" spans="1:10" s="156" customFormat="1" x14ac:dyDescent="0.2">
      <c r="A168" s="56"/>
      <c r="B168" s="45"/>
      <c r="C168" s="46"/>
      <c r="D168" s="47"/>
      <c r="E168" s="48"/>
      <c r="F168" s="46"/>
      <c r="G168" s="59"/>
      <c r="H168" s="49"/>
      <c r="I168" s="40" t="str">
        <f t="shared" ca="1" si="2"/>
        <v xml:space="preserve"> - </v>
      </c>
      <c r="J168" s="41"/>
    </row>
    <row r="169" spans="1:10" s="156" customFormat="1" x14ac:dyDescent="0.2">
      <c r="A169" s="56"/>
      <c r="B169" s="45"/>
      <c r="C169" s="46"/>
      <c r="D169" s="47"/>
      <c r="E169" s="48"/>
      <c r="F169" s="46"/>
      <c r="G169" s="59"/>
      <c r="H169" s="49"/>
      <c r="I169" s="40" t="str">
        <f t="shared" ca="1" si="2"/>
        <v xml:space="preserve"> - </v>
      </c>
      <c r="J169" s="41"/>
    </row>
    <row r="170" spans="1:10" s="156" customFormat="1" x14ac:dyDescent="0.2">
      <c r="A170" s="56"/>
      <c r="B170" s="45"/>
      <c r="C170" s="46"/>
      <c r="D170" s="47"/>
      <c r="E170" s="48"/>
      <c r="F170" s="46"/>
      <c r="G170" s="59"/>
      <c r="H170" s="49"/>
      <c r="I170" s="40" t="str">
        <f t="shared" ca="1" si="2"/>
        <v xml:space="preserve"> - </v>
      </c>
      <c r="J170" s="41"/>
    </row>
    <row r="171" spans="1:10" s="156" customFormat="1" x14ac:dyDescent="0.2">
      <c r="A171" s="56"/>
      <c r="B171" s="45"/>
      <c r="C171" s="46"/>
      <c r="D171" s="47"/>
      <c r="E171" s="48"/>
      <c r="F171" s="46"/>
      <c r="G171" s="59"/>
      <c r="H171" s="49"/>
      <c r="I171" s="40" t="str">
        <f t="shared" ca="1" si="2"/>
        <v xml:space="preserve"> - </v>
      </c>
      <c r="J171" s="41"/>
    </row>
    <row r="172" spans="1:10" s="156" customFormat="1" x14ac:dyDescent="0.2">
      <c r="A172" s="56"/>
      <c r="B172" s="45"/>
      <c r="C172" s="46"/>
      <c r="D172" s="47"/>
      <c r="E172" s="48"/>
      <c r="F172" s="46"/>
      <c r="G172" s="59"/>
      <c r="H172" s="49"/>
      <c r="I172" s="40" t="str">
        <f t="shared" ca="1" si="2"/>
        <v xml:space="preserve"> - </v>
      </c>
      <c r="J172" s="41"/>
    </row>
    <row r="173" spans="1:10" s="156" customFormat="1" x14ac:dyDescent="0.2">
      <c r="A173" s="56"/>
      <c r="B173" s="45"/>
      <c r="C173" s="46"/>
      <c r="D173" s="47"/>
      <c r="E173" s="48"/>
      <c r="F173" s="46"/>
      <c r="G173" s="59"/>
      <c r="H173" s="49"/>
      <c r="I173" s="40" t="str">
        <f t="shared" ca="1" si="2"/>
        <v xml:space="preserve"> - </v>
      </c>
      <c r="J173" s="41"/>
    </row>
    <row r="174" spans="1:10" s="156" customFormat="1" x14ac:dyDescent="0.2">
      <c r="A174" s="56"/>
      <c r="B174" s="45"/>
      <c r="C174" s="46"/>
      <c r="D174" s="47"/>
      <c r="E174" s="48"/>
      <c r="F174" s="46"/>
      <c r="G174" s="59"/>
      <c r="H174" s="49"/>
      <c r="I174" s="40" t="str">
        <f t="shared" ca="1" si="2"/>
        <v xml:space="preserve"> - </v>
      </c>
      <c r="J174" s="41"/>
    </row>
    <row r="175" spans="1:10" s="156" customFormat="1" x14ac:dyDescent="0.2">
      <c r="A175" s="56"/>
      <c r="B175" s="45"/>
      <c r="C175" s="46"/>
      <c r="D175" s="47"/>
      <c r="E175" s="48"/>
      <c r="F175" s="46"/>
      <c r="G175" s="59"/>
      <c r="H175" s="49"/>
      <c r="I175" s="40" t="str">
        <f t="shared" ca="1" si="2"/>
        <v xml:space="preserve"> - </v>
      </c>
      <c r="J175" s="41"/>
    </row>
    <row r="176" spans="1:10" s="156" customFormat="1" x14ac:dyDescent="0.2">
      <c r="A176" s="56"/>
      <c r="B176" s="45"/>
      <c r="C176" s="46"/>
      <c r="D176" s="47"/>
      <c r="E176" s="48"/>
      <c r="F176" s="46"/>
      <c r="G176" s="59"/>
      <c r="H176" s="49"/>
      <c r="I176" s="40" t="str">
        <f t="shared" ca="1" si="2"/>
        <v xml:space="preserve"> - </v>
      </c>
      <c r="J176" s="41"/>
    </row>
    <row r="177" spans="1:10" s="156" customFormat="1" x14ac:dyDescent="0.2">
      <c r="A177" s="56"/>
      <c r="B177" s="45"/>
      <c r="C177" s="46"/>
      <c r="D177" s="47"/>
      <c r="E177" s="48"/>
      <c r="F177" s="46"/>
      <c r="G177" s="59"/>
      <c r="H177" s="49"/>
      <c r="I177" s="40" t="str">
        <f t="shared" ca="1" si="2"/>
        <v xml:space="preserve"> - </v>
      </c>
      <c r="J177" s="41"/>
    </row>
    <row r="178" spans="1:10" s="156" customFormat="1" x14ac:dyDescent="0.2">
      <c r="A178" s="56"/>
      <c r="B178" s="45"/>
      <c r="C178" s="46"/>
      <c r="D178" s="47"/>
      <c r="E178" s="48"/>
      <c r="F178" s="46"/>
      <c r="G178" s="59"/>
      <c r="H178" s="49"/>
      <c r="I178" s="40" t="str">
        <f t="shared" ca="1" si="2"/>
        <v xml:space="preserve"> - </v>
      </c>
      <c r="J178" s="41"/>
    </row>
    <row r="179" spans="1:10" s="156" customFormat="1" x14ac:dyDescent="0.2">
      <c r="A179" s="69"/>
      <c r="B179" s="45"/>
      <c r="C179" s="46"/>
      <c r="D179" s="47"/>
      <c r="E179" s="48"/>
      <c r="F179" s="46"/>
      <c r="G179" s="59"/>
      <c r="H179" s="70"/>
      <c r="I179" s="40" t="str">
        <f t="shared" ca="1" si="2"/>
        <v xml:space="preserve"> - </v>
      </c>
      <c r="J179" s="41"/>
    </row>
    <row r="180" spans="1:10" s="156" customFormat="1" x14ac:dyDescent="0.2">
      <c r="A180" s="69"/>
      <c r="B180" s="45"/>
      <c r="C180" s="46"/>
      <c r="D180" s="47"/>
      <c r="E180" s="48"/>
      <c r="F180" s="46"/>
      <c r="G180" s="59"/>
      <c r="H180" s="49"/>
      <c r="I180" s="40" t="str">
        <f t="shared" ca="1" si="2"/>
        <v xml:space="preserve"> - </v>
      </c>
      <c r="J180" s="41"/>
    </row>
    <row r="181" spans="1:10" s="156" customFormat="1" x14ac:dyDescent="0.2">
      <c r="A181" s="69"/>
      <c r="B181" s="45"/>
      <c r="C181" s="46"/>
      <c r="D181" s="47"/>
      <c r="E181" s="48"/>
      <c r="F181" s="46"/>
      <c r="G181" s="59"/>
      <c r="H181" s="70"/>
      <c r="I181" s="40" t="str">
        <f t="shared" ca="1" si="2"/>
        <v xml:space="preserve"> - </v>
      </c>
      <c r="J181" s="41"/>
    </row>
    <row r="182" spans="1:10" s="156" customFormat="1" x14ac:dyDescent="0.2">
      <c r="A182" s="69"/>
      <c r="B182" s="45"/>
      <c r="C182" s="46"/>
      <c r="D182" s="47"/>
      <c r="E182" s="48"/>
      <c r="F182" s="46"/>
      <c r="G182" s="59"/>
      <c r="H182" s="70"/>
      <c r="I182" s="40" t="str">
        <f t="shared" ca="1" si="2"/>
        <v xml:space="preserve"> - </v>
      </c>
      <c r="J182" s="41"/>
    </row>
    <row r="183" spans="1:10" s="156" customFormat="1" x14ac:dyDescent="0.2">
      <c r="A183" s="69"/>
      <c r="B183" s="45"/>
      <c r="C183" s="46"/>
      <c r="D183" s="47"/>
      <c r="E183" s="48"/>
      <c r="F183" s="46"/>
      <c r="G183" s="59"/>
      <c r="H183" s="70"/>
      <c r="I183" s="40" t="str">
        <f t="shared" ca="1" si="2"/>
        <v xml:space="preserve"> - </v>
      </c>
      <c r="J183" s="41"/>
    </row>
    <row r="184" spans="1:10" s="156" customFormat="1" x14ac:dyDescent="0.2">
      <c r="A184" s="69"/>
      <c r="B184" s="45"/>
      <c r="C184" s="46"/>
      <c r="D184" s="47"/>
      <c r="E184" s="48"/>
      <c r="F184" s="46"/>
      <c r="G184" s="59"/>
      <c r="H184" s="70"/>
      <c r="I184" s="40" t="str">
        <f t="shared" ca="1" si="2"/>
        <v xml:space="preserve"> - </v>
      </c>
      <c r="J184" s="41"/>
    </row>
    <row r="185" spans="1:10" s="156" customFormat="1" x14ac:dyDescent="0.2">
      <c r="A185" s="69"/>
      <c r="B185" s="45"/>
      <c r="C185" s="46"/>
      <c r="D185" s="47"/>
      <c r="E185" s="48"/>
      <c r="F185" s="46"/>
      <c r="G185" s="59"/>
      <c r="H185" s="70"/>
      <c r="I185" s="40" t="str">
        <f t="shared" ca="1" si="2"/>
        <v xml:space="preserve"> - </v>
      </c>
      <c r="J185" s="41"/>
    </row>
    <row r="186" spans="1:10" s="156" customFormat="1" x14ac:dyDescent="0.2">
      <c r="A186" s="69"/>
      <c r="B186" s="45"/>
      <c r="C186" s="46"/>
      <c r="D186" s="47"/>
      <c r="E186" s="48"/>
      <c r="F186" s="46"/>
      <c r="G186" s="59"/>
      <c r="H186" s="70"/>
      <c r="I186" s="40" t="str">
        <f t="shared" ca="1" si="2"/>
        <v xml:space="preserve"> - </v>
      </c>
      <c r="J186" s="41"/>
    </row>
    <row r="187" spans="1:10" s="156" customFormat="1" x14ac:dyDescent="0.2">
      <c r="A187" s="69"/>
      <c r="B187" s="45"/>
      <c r="C187" s="46"/>
      <c r="D187" s="47"/>
      <c r="E187" s="48"/>
      <c r="F187" s="46"/>
      <c r="G187" s="59"/>
      <c r="H187" s="70"/>
      <c r="I187" s="40" t="str">
        <f t="shared" ca="1" si="2"/>
        <v xml:space="preserve"> - </v>
      </c>
      <c r="J187" s="41"/>
    </row>
    <row r="188" spans="1:10" s="156" customFormat="1" x14ac:dyDescent="0.2">
      <c r="A188" s="69"/>
      <c r="B188" s="45"/>
      <c r="C188" s="46"/>
      <c r="D188" s="47"/>
      <c r="E188" s="48"/>
      <c r="F188" s="46"/>
      <c r="G188" s="59"/>
      <c r="H188" s="70"/>
      <c r="I188" s="40" t="str">
        <f t="shared" ca="1" si="2"/>
        <v xml:space="preserve"> - </v>
      </c>
      <c r="J188" s="41"/>
    </row>
    <row r="189" spans="1:10" s="156" customFormat="1" x14ac:dyDescent="0.2">
      <c r="A189" s="35"/>
      <c r="B189" s="45"/>
      <c r="C189" s="46"/>
      <c r="D189" s="47"/>
      <c r="E189" s="48"/>
      <c r="F189" s="46"/>
      <c r="G189" s="59"/>
      <c r="H189" s="49"/>
      <c r="I189" s="40" t="str">
        <f t="shared" ca="1" si="2"/>
        <v xml:space="preserve"> - </v>
      </c>
      <c r="J189" s="41"/>
    </row>
    <row r="190" spans="1:10" s="156" customFormat="1" x14ac:dyDescent="0.2">
      <c r="A190" s="60"/>
      <c r="B190" s="45"/>
      <c r="C190" s="46"/>
      <c r="D190" s="47"/>
      <c r="E190" s="48"/>
      <c r="F190" s="46"/>
      <c r="G190" s="59"/>
      <c r="H190" s="49"/>
      <c r="I190" s="40" t="str">
        <f t="shared" ca="1" si="2"/>
        <v xml:space="preserve"> - </v>
      </c>
      <c r="J190" s="41"/>
    </row>
    <row r="191" spans="1:10" s="156" customFormat="1" x14ac:dyDescent="0.2">
      <c r="A191" s="60"/>
      <c r="B191" s="45"/>
      <c r="C191" s="46"/>
      <c r="D191" s="47"/>
      <c r="E191" s="48"/>
      <c r="F191" s="46"/>
      <c r="G191" s="59"/>
      <c r="H191" s="49"/>
      <c r="I191" s="40" t="str">
        <f t="shared" ca="1" si="2"/>
        <v xml:space="preserve"> - </v>
      </c>
      <c r="J191" s="41"/>
    </row>
    <row r="192" spans="1:10" s="155" customFormat="1" x14ac:dyDescent="0.2">
      <c r="A192" s="71"/>
      <c r="B192" s="72"/>
      <c r="C192" s="73"/>
      <c r="D192" s="74"/>
      <c r="E192" s="74"/>
      <c r="F192" s="73"/>
      <c r="G192" s="75"/>
      <c r="H192" s="59"/>
      <c r="I192" s="40" t="str">
        <f t="shared" ca="1" si="2"/>
        <v xml:space="preserve"> - </v>
      </c>
      <c r="J192" s="54"/>
    </row>
    <row r="193" spans="1:10" s="155" customFormat="1" x14ac:dyDescent="0.2">
      <c r="A193" s="35"/>
      <c r="B193" s="45"/>
      <c r="C193" s="46"/>
      <c r="D193" s="47"/>
      <c r="E193" s="55"/>
      <c r="F193" s="46"/>
      <c r="G193" s="59"/>
      <c r="H193" s="49"/>
      <c r="I193" s="40" t="str">
        <f t="shared" ca="1" si="2"/>
        <v xml:space="preserve"> - </v>
      </c>
      <c r="J193" s="54"/>
    </row>
    <row r="194" spans="1:10" s="155" customFormat="1" x14ac:dyDescent="0.2">
      <c r="A194" s="35"/>
      <c r="B194" s="45"/>
      <c r="C194" s="46"/>
      <c r="D194" s="47"/>
      <c r="E194" s="55"/>
      <c r="F194" s="46"/>
      <c r="G194" s="59"/>
      <c r="H194" s="49"/>
      <c r="I194" s="40" t="str">
        <f t="shared" ca="1" si="2"/>
        <v xml:space="preserve"> - </v>
      </c>
      <c r="J194" s="54"/>
    </row>
    <row r="195" spans="1:10" s="155" customFormat="1" x14ac:dyDescent="0.2">
      <c r="A195" s="60"/>
      <c r="B195" s="45"/>
      <c r="C195" s="46"/>
      <c r="D195" s="47"/>
      <c r="E195" s="55"/>
      <c r="F195" s="46"/>
      <c r="G195" s="59"/>
      <c r="H195" s="49"/>
      <c r="I195" s="40" t="str">
        <f t="shared" ca="1" si="2"/>
        <v xml:space="preserve"> - </v>
      </c>
      <c r="J195" s="54"/>
    </row>
    <row r="196" spans="1:10" s="156" customFormat="1" x14ac:dyDescent="0.2">
      <c r="A196" s="35"/>
      <c r="B196" s="35"/>
      <c r="C196" s="51"/>
      <c r="D196" s="52"/>
      <c r="E196" s="38"/>
      <c r="F196" s="36"/>
      <c r="G196" s="39"/>
      <c r="H196" s="39"/>
      <c r="I196" s="40" t="str">
        <f t="shared" ca="1" si="2"/>
        <v xml:space="preserve"> - </v>
      </c>
      <c r="J196" s="41"/>
    </row>
    <row r="197" spans="1:10" s="156" customFormat="1" x14ac:dyDescent="0.2">
      <c r="A197" s="35"/>
      <c r="B197" s="35"/>
      <c r="C197" s="51"/>
      <c r="D197" s="37"/>
      <c r="E197" s="38"/>
      <c r="F197" s="36"/>
      <c r="G197" s="39"/>
      <c r="H197" s="39"/>
      <c r="I197" s="40" t="str">
        <f t="shared" ca="1" si="2"/>
        <v xml:space="preserve"> - </v>
      </c>
      <c r="J197" s="41"/>
    </row>
    <row r="198" spans="1:10" s="156" customFormat="1" x14ac:dyDescent="0.2">
      <c r="A198" s="35"/>
      <c r="B198" s="35"/>
      <c r="C198" s="36"/>
      <c r="D198" s="37"/>
      <c r="E198" s="38"/>
      <c r="F198" s="36"/>
      <c r="G198" s="39"/>
      <c r="H198" s="39"/>
      <c r="I198" s="40" t="str">
        <f t="shared" ca="1" si="2"/>
        <v xml:space="preserve"> - </v>
      </c>
      <c r="J198" s="41"/>
    </row>
    <row r="199" spans="1:10" s="156" customFormat="1" x14ac:dyDescent="0.2">
      <c r="A199" s="35"/>
      <c r="B199" s="45"/>
      <c r="C199" s="46"/>
      <c r="D199" s="47"/>
      <c r="E199" s="48"/>
      <c r="F199" s="46"/>
      <c r="G199" s="59"/>
      <c r="H199" s="49"/>
      <c r="I199" s="40" t="str">
        <f t="shared" ca="1" si="2"/>
        <v xml:space="preserve"> - </v>
      </c>
      <c r="J199" s="41"/>
    </row>
    <row r="200" spans="1:10" s="156" customFormat="1" x14ac:dyDescent="0.2">
      <c r="A200" s="35"/>
      <c r="B200" s="45"/>
      <c r="C200" s="36"/>
      <c r="D200" s="47"/>
      <c r="E200" s="48"/>
      <c r="F200" s="46"/>
      <c r="G200" s="59"/>
      <c r="H200" s="39"/>
      <c r="I200" s="40" t="str">
        <f t="shared" ca="1" si="2"/>
        <v xml:space="preserve"> - </v>
      </c>
      <c r="J200" s="41"/>
    </row>
    <row r="201" spans="1:10" s="156" customFormat="1" x14ac:dyDescent="0.2">
      <c r="A201" s="35"/>
      <c r="B201" s="35"/>
      <c r="C201" s="36"/>
      <c r="D201" s="37"/>
      <c r="E201" s="38"/>
      <c r="F201" s="36"/>
      <c r="G201" s="39"/>
      <c r="H201" s="39"/>
      <c r="I201" s="40" t="str">
        <f t="shared" ca="1" si="2"/>
        <v xml:space="preserve"> - </v>
      </c>
      <c r="J201" s="41"/>
    </row>
    <row r="202" spans="1:10" s="156" customFormat="1" x14ac:dyDescent="0.2">
      <c r="A202" s="35"/>
      <c r="B202" s="35"/>
      <c r="C202" s="36"/>
      <c r="D202" s="37"/>
      <c r="E202" s="38"/>
      <c r="F202" s="36"/>
      <c r="G202" s="39"/>
      <c r="H202" s="39"/>
      <c r="I202" s="40" t="str">
        <f t="shared" ca="1" si="2"/>
        <v xml:space="preserve"> - </v>
      </c>
      <c r="J202" s="41"/>
    </row>
    <row r="203" spans="1:10" s="156" customFormat="1" x14ac:dyDescent="0.2">
      <c r="A203" s="35"/>
      <c r="B203" s="35"/>
      <c r="C203" s="36"/>
      <c r="D203" s="37"/>
      <c r="E203" s="38"/>
      <c r="F203" s="36"/>
      <c r="G203" s="39"/>
      <c r="H203" s="39"/>
      <c r="I203" s="40" t="str">
        <f t="shared" ca="1" si="2"/>
        <v xml:space="preserve"> - </v>
      </c>
      <c r="J203" s="41"/>
    </row>
    <row r="204" spans="1:10" s="156" customFormat="1" x14ac:dyDescent="0.2">
      <c r="A204" s="35"/>
      <c r="B204" s="35"/>
      <c r="C204" s="51"/>
      <c r="D204" s="52"/>
      <c r="E204" s="38"/>
      <c r="F204" s="36"/>
      <c r="G204" s="39"/>
      <c r="H204" s="39"/>
      <c r="I204" s="40" t="str">
        <f t="shared" ca="1" si="2"/>
        <v xml:space="preserve"> - </v>
      </c>
      <c r="J204" s="41"/>
    </row>
    <row r="205" spans="1:10" s="156" customFormat="1" x14ac:dyDescent="0.2">
      <c r="A205" s="35"/>
      <c r="B205" s="45"/>
      <c r="C205" s="46"/>
      <c r="D205" s="47"/>
      <c r="E205" s="48"/>
      <c r="F205" s="46"/>
      <c r="G205" s="59"/>
      <c r="H205" s="49"/>
      <c r="I205" s="40" t="str">
        <f t="shared" ca="1" si="2"/>
        <v xml:space="preserve"> - </v>
      </c>
      <c r="J205" s="41"/>
    </row>
    <row r="206" spans="1:10" s="156" customFormat="1" x14ac:dyDescent="0.2">
      <c r="A206" s="35"/>
      <c r="B206" s="45"/>
      <c r="C206" s="46"/>
      <c r="D206" s="47"/>
      <c r="E206" s="48"/>
      <c r="F206" s="46"/>
      <c r="G206" s="59"/>
      <c r="H206" s="49"/>
      <c r="I206" s="40" t="str">
        <f t="shared" ca="1" si="2"/>
        <v xml:space="preserve"> - </v>
      </c>
      <c r="J206" s="41"/>
    </row>
    <row r="207" spans="1:10" s="156" customFormat="1" x14ac:dyDescent="0.2">
      <c r="A207" s="35"/>
      <c r="B207" s="45"/>
      <c r="C207" s="46"/>
      <c r="D207" s="47"/>
      <c r="E207" s="48"/>
      <c r="F207" s="46"/>
      <c r="G207" s="59"/>
      <c r="H207" s="49"/>
      <c r="I207" s="40" t="str">
        <f t="shared" ca="1" si="2"/>
        <v xml:space="preserve"> - </v>
      </c>
      <c r="J207" s="41"/>
    </row>
    <row r="208" spans="1:10" s="156" customFormat="1" x14ac:dyDescent="0.2">
      <c r="A208" s="35"/>
      <c r="B208" s="45"/>
      <c r="C208" s="46"/>
      <c r="D208" s="37"/>
      <c r="E208" s="38"/>
      <c r="F208" s="36"/>
      <c r="G208" s="39"/>
      <c r="H208" s="49"/>
      <c r="I208" s="40" t="str">
        <f t="shared" ca="1" si="2"/>
        <v xml:space="preserve"> - </v>
      </c>
      <c r="J208" s="54"/>
    </row>
    <row r="209" spans="1:10" s="156" customFormat="1" x14ac:dyDescent="0.2">
      <c r="A209" s="35"/>
      <c r="B209" s="45"/>
      <c r="C209" s="46"/>
      <c r="D209" s="37"/>
      <c r="E209" s="38"/>
      <c r="F209" s="36"/>
      <c r="G209" s="39"/>
      <c r="H209" s="49"/>
      <c r="I209" s="40" t="str">
        <f t="shared" ca="1" si="2"/>
        <v xml:space="preserve"> - </v>
      </c>
      <c r="J209" s="54"/>
    </row>
    <row r="210" spans="1:10" s="156" customFormat="1" x14ac:dyDescent="0.2">
      <c r="A210" s="35"/>
      <c r="B210" s="45"/>
      <c r="C210" s="46"/>
      <c r="D210" s="47"/>
      <c r="E210" s="48"/>
      <c r="F210" s="46"/>
      <c r="G210" s="59"/>
      <c r="H210" s="49"/>
      <c r="I210" s="40" t="str">
        <f t="shared" ca="1" si="2"/>
        <v xml:space="preserve"> - </v>
      </c>
      <c r="J210" s="41"/>
    </row>
    <row r="211" spans="1:10" s="156" customFormat="1" x14ac:dyDescent="0.2">
      <c r="A211" s="35"/>
      <c r="B211" s="45"/>
      <c r="C211" s="46"/>
      <c r="D211" s="47"/>
      <c r="E211" s="48"/>
      <c r="F211" s="46"/>
      <c r="G211" s="59"/>
      <c r="H211" s="49"/>
      <c r="I211" s="40" t="str">
        <f t="shared" ca="1" si="2"/>
        <v xml:space="preserve"> - </v>
      </c>
      <c r="J211" s="41"/>
    </row>
    <row r="212" spans="1:10" s="156" customFormat="1" x14ac:dyDescent="0.2">
      <c r="A212" s="35"/>
      <c r="B212" s="45"/>
      <c r="C212" s="46"/>
      <c r="D212" s="47"/>
      <c r="E212" s="48"/>
      <c r="F212" s="46"/>
      <c r="G212" s="59"/>
      <c r="H212" s="49"/>
      <c r="I212" s="40" t="str">
        <f t="shared" ca="1" si="2"/>
        <v xml:space="preserve"> - </v>
      </c>
      <c r="J212" s="41"/>
    </row>
    <row r="213" spans="1:10" s="156" customFormat="1" x14ac:dyDescent="0.2">
      <c r="A213" s="35"/>
      <c r="B213" s="45"/>
      <c r="C213" s="46"/>
      <c r="D213" s="47"/>
      <c r="E213" s="48"/>
      <c r="F213" s="46"/>
      <c r="G213" s="59"/>
      <c r="H213" s="49"/>
      <c r="I213" s="40" t="str">
        <f t="shared" ca="1" si="2"/>
        <v xml:space="preserve"> - </v>
      </c>
      <c r="J213" s="54"/>
    </row>
    <row r="214" spans="1:10" s="156" customFormat="1" x14ac:dyDescent="0.2">
      <c r="A214" s="35"/>
      <c r="B214" s="45"/>
      <c r="C214" s="46"/>
      <c r="D214" s="47"/>
      <c r="E214" s="48"/>
      <c r="F214" s="46"/>
      <c r="G214" s="59"/>
      <c r="H214" s="49"/>
      <c r="I214" s="40" t="str">
        <f t="shared" ca="1" si="2"/>
        <v xml:space="preserve"> - </v>
      </c>
      <c r="J214" s="54"/>
    </row>
    <row r="215" spans="1:10" s="156" customFormat="1" x14ac:dyDescent="0.2">
      <c r="A215" s="35"/>
      <c r="B215" s="45"/>
      <c r="C215" s="46"/>
      <c r="D215" s="47"/>
      <c r="E215" s="48"/>
      <c r="F215" s="46"/>
      <c r="G215" s="59"/>
      <c r="H215" s="49"/>
      <c r="I215" s="40" t="str">
        <f t="shared" ca="1" si="2"/>
        <v xml:space="preserve"> - </v>
      </c>
      <c r="J215" s="54"/>
    </row>
    <row r="216" spans="1:10" s="156" customFormat="1" x14ac:dyDescent="0.2">
      <c r="A216" s="35"/>
      <c r="B216" s="45"/>
      <c r="C216" s="46"/>
      <c r="D216" s="47"/>
      <c r="E216" s="48"/>
      <c r="F216" s="46"/>
      <c r="G216" s="59"/>
      <c r="H216" s="49"/>
      <c r="I216" s="40" t="str">
        <f t="shared" ca="1" si="2"/>
        <v xml:space="preserve"> - </v>
      </c>
      <c r="J216" s="54"/>
    </row>
    <row r="217" spans="1:10" s="156" customFormat="1" x14ac:dyDescent="0.2">
      <c r="A217" s="35"/>
      <c r="B217" s="45"/>
      <c r="C217" s="46"/>
      <c r="D217" s="47"/>
      <c r="E217" s="48"/>
      <c r="F217" s="46"/>
      <c r="G217" s="59"/>
      <c r="H217" s="49"/>
      <c r="I217" s="40" t="str">
        <f t="shared" ref="I217:I264" ca="1" si="3">IF(AND(ISBLANK(G217),ISBLANK(H217))," - ",OFFSET(I217,-1,0,1,1)+H217-G217)</f>
        <v xml:space="preserve"> - </v>
      </c>
      <c r="J217" s="54"/>
    </row>
    <row r="218" spans="1:10" s="156" customFormat="1" x14ac:dyDescent="0.2">
      <c r="A218" s="35"/>
      <c r="B218" s="45"/>
      <c r="C218" s="46"/>
      <c r="D218" s="47"/>
      <c r="E218" s="48"/>
      <c r="F218" s="46"/>
      <c r="G218" s="59"/>
      <c r="H218" s="49"/>
      <c r="I218" s="40" t="str">
        <f t="shared" ca="1" si="3"/>
        <v xml:space="preserve"> - </v>
      </c>
      <c r="J218" s="54"/>
    </row>
    <row r="219" spans="1:10" s="156" customFormat="1" x14ac:dyDescent="0.2">
      <c r="A219" s="35"/>
      <c r="B219" s="45"/>
      <c r="C219" s="46"/>
      <c r="D219" s="47"/>
      <c r="E219" s="48"/>
      <c r="F219" s="46"/>
      <c r="G219" s="59"/>
      <c r="H219" s="49"/>
      <c r="I219" s="40" t="str">
        <f t="shared" ca="1" si="3"/>
        <v xml:space="preserve"> - </v>
      </c>
      <c r="J219" s="54"/>
    </row>
    <row r="220" spans="1:10" s="156" customFormat="1" x14ac:dyDescent="0.2">
      <c r="A220" s="35"/>
      <c r="B220" s="45"/>
      <c r="C220" s="46"/>
      <c r="D220" s="47"/>
      <c r="E220" s="48"/>
      <c r="F220" s="46"/>
      <c r="G220" s="59"/>
      <c r="H220" s="49"/>
      <c r="I220" s="40" t="str">
        <f t="shared" ca="1" si="3"/>
        <v xml:space="preserve"> - </v>
      </c>
      <c r="J220" s="54"/>
    </row>
    <row r="221" spans="1:10" s="156" customFormat="1" x14ac:dyDescent="0.2">
      <c r="A221" s="35"/>
      <c r="B221" s="45"/>
      <c r="C221" s="46"/>
      <c r="D221" s="47"/>
      <c r="E221" s="48"/>
      <c r="F221" s="46"/>
      <c r="G221" s="59"/>
      <c r="H221" s="49"/>
      <c r="I221" s="40" t="str">
        <f t="shared" ca="1" si="3"/>
        <v xml:space="preserve"> - </v>
      </c>
      <c r="J221" s="54"/>
    </row>
    <row r="222" spans="1:10" s="156" customFormat="1" x14ac:dyDescent="0.2">
      <c r="A222" s="35"/>
      <c r="B222" s="45"/>
      <c r="C222" s="46"/>
      <c r="D222" s="47"/>
      <c r="E222" s="48"/>
      <c r="F222" s="46"/>
      <c r="G222" s="59"/>
      <c r="H222" s="49"/>
      <c r="I222" s="40" t="str">
        <f t="shared" ca="1" si="3"/>
        <v xml:space="preserve"> - </v>
      </c>
      <c r="J222" s="54"/>
    </row>
    <row r="223" spans="1:10" s="156" customFormat="1" x14ac:dyDescent="0.2">
      <c r="A223" s="35"/>
      <c r="B223" s="45"/>
      <c r="C223" s="46"/>
      <c r="D223" s="47"/>
      <c r="E223" s="48"/>
      <c r="F223" s="46"/>
      <c r="G223" s="59"/>
      <c r="H223" s="49"/>
      <c r="I223" s="40" t="str">
        <f t="shared" ca="1" si="3"/>
        <v xml:space="preserve"> - </v>
      </c>
      <c r="J223" s="54"/>
    </row>
    <row r="224" spans="1:10" s="156" customFormat="1" x14ac:dyDescent="0.2">
      <c r="A224" s="35"/>
      <c r="B224" s="45"/>
      <c r="C224" s="46"/>
      <c r="D224" s="47"/>
      <c r="E224" s="48"/>
      <c r="F224" s="46"/>
      <c r="G224" s="59"/>
      <c r="H224" s="49"/>
      <c r="I224" s="40" t="str">
        <f t="shared" ca="1" si="3"/>
        <v xml:space="preserve"> - </v>
      </c>
      <c r="J224" s="54"/>
    </row>
    <row r="225" spans="1:10" s="156" customFormat="1" x14ac:dyDescent="0.2">
      <c r="A225" s="35"/>
      <c r="B225" s="45"/>
      <c r="C225" s="46"/>
      <c r="D225" s="47"/>
      <c r="E225" s="48"/>
      <c r="F225" s="46"/>
      <c r="G225" s="59"/>
      <c r="H225" s="49"/>
      <c r="I225" s="40" t="str">
        <f t="shared" ca="1" si="3"/>
        <v xml:space="preserve"> - </v>
      </c>
      <c r="J225" s="54"/>
    </row>
    <row r="226" spans="1:10" s="156" customFormat="1" x14ac:dyDescent="0.2">
      <c r="A226" s="35"/>
      <c r="B226" s="45"/>
      <c r="C226" s="46"/>
      <c r="D226" s="47"/>
      <c r="E226" s="48"/>
      <c r="F226" s="46"/>
      <c r="G226" s="59"/>
      <c r="H226" s="49"/>
      <c r="I226" s="40" t="str">
        <f t="shared" ca="1" si="3"/>
        <v xml:space="preserve"> - </v>
      </c>
      <c r="J226" s="54"/>
    </row>
    <row r="227" spans="1:10" s="156" customFormat="1" x14ac:dyDescent="0.2">
      <c r="A227" s="35"/>
      <c r="B227" s="45"/>
      <c r="C227" s="46"/>
      <c r="D227" s="47"/>
      <c r="E227" s="48"/>
      <c r="F227" s="46"/>
      <c r="G227" s="59"/>
      <c r="H227" s="49"/>
      <c r="I227" s="40" t="str">
        <f t="shared" ca="1" si="3"/>
        <v xml:space="preserve"> - </v>
      </c>
      <c r="J227" s="54"/>
    </row>
    <row r="228" spans="1:10" s="156" customFormat="1" x14ac:dyDescent="0.2">
      <c r="A228" s="35"/>
      <c r="B228" s="45"/>
      <c r="C228" s="46"/>
      <c r="D228" s="47"/>
      <c r="E228" s="48"/>
      <c r="F228" s="46"/>
      <c r="G228" s="59"/>
      <c r="H228" s="49"/>
      <c r="I228" s="40" t="str">
        <f t="shared" ca="1" si="3"/>
        <v xml:space="preserve"> - </v>
      </c>
      <c r="J228" s="54"/>
    </row>
    <row r="229" spans="1:10" s="156" customFormat="1" x14ac:dyDescent="0.2">
      <c r="A229" s="35"/>
      <c r="B229" s="45"/>
      <c r="C229" s="46"/>
      <c r="D229" s="47"/>
      <c r="E229" s="48"/>
      <c r="F229" s="46"/>
      <c r="G229" s="59"/>
      <c r="H229" s="49"/>
      <c r="I229" s="40" t="str">
        <f t="shared" ca="1" si="3"/>
        <v xml:space="preserve"> - </v>
      </c>
      <c r="J229" s="54"/>
    </row>
    <row r="230" spans="1:10" s="156" customFormat="1" x14ac:dyDescent="0.2">
      <c r="A230" s="35"/>
      <c r="B230" s="45"/>
      <c r="C230" s="46"/>
      <c r="D230" s="47"/>
      <c r="E230" s="48"/>
      <c r="F230" s="46"/>
      <c r="G230" s="59"/>
      <c r="H230" s="49"/>
      <c r="I230" s="40" t="str">
        <f t="shared" ca="1" si="3"/>
        <v xml:space="preserve"> - </v>
      </c>
      <c r="J230" s="54"/>
    </row>
    <row r="231" spans="1:10" s="156" customFormat="1" x14ac:dyDescent="0.2">
      <c r="A231" s="35"/>
      <c r="B231" s="45"/>
      <c r="C231" s="46"/>
      <c r="D231" s="47"/>
      <c r="E231" s="48"/>
      <c r="F231" s="46"/>
      <c r="G231" s="59"/>
      <c r="H231" s="49"/>
      <c r="I231" s="40" t="str">
        <f t="shared" ca="1" si="3"/>
        <v xml:space="preserve"> - </v>
      </c>
      <c r="J231" s="54"/>
    </row>
    <row r="232" spans="1:10" s="156" customFormat="1" x14ac:dyDescent="0.2">
      <c r="A232" s="35"/>
      <c r="B232" s="45"/>
      <c r="C232" s="46"/>
      <c r="D232" s="47"/>
      <c r="E232" s="48"/>
      <c r="F232" s="46"/>
      <c r="G232" s="59"/>
      <c r="H232" s="49"/>
      <c r="I232" s="40" t="str">
        <f t="shared" ca="1" si="3"/>
        <v xml:space="preserve"> - </v>
      </c>
      <c r="J232" s="54"/>
    </row>
    <row r="233" spans="1:10" s="156" customFormat="1" x14ac:dyDescent="0.2">
      <c r="A233" s="35"/>
      <c r="B233" s="45"/>
      <c r="C233" s="46"/>
      <c r="D233" s="47"/>
      <c r="E233" s="48"/>
      <c r="F233" s="46"/>
      <c r="G233" s="59"/>
      <c r="H233" s="49"/>
      <c r="I233" s="40" t="str">
        <f t="shared" ca="1" si="3"/>
        <v xml:space="preserve"> - </v>
      </c>
      <c r="J233" s="54"/>
    </row>
    <row r="234" spans="1:10" s="156" customFormat="1" x14ac:dyDescent="0.2">
      <c r="A234" s="35"/>
      <c r="B234" s="45"/>
      <c r="C234" s="46"/>
      <c r="D234" s="47"/>
      <c r="E234" s="48"/>
      <c r="F234" s="46"/>
      <c r="G234" s="59"/>
      <c r="H234" s="49"/>
      <c r="I234" s="40" t="str">
        <f t="shared" ca="1" si="3"/>
        <v xml:space="preserve"> - </v>
      </c>
      <c r="J234" s="54"/>
    </row>
    <row r="235" spans="1:10" s="156" customFormat="1" x14ac:dyDescent="0.2">
      <c r="A235" s="35"/>
      <c r="B235" s="35"/>
      <c r="C235" s="46"/>
      <c r="D235" s="52"/>
      <c r="E235" s="76"/>
      <c r="F235" s="51"/>
      <c r="G235" s="77"/>
      <c r="H235" s="39"/>
      <c r="I235" s="40" t="str">
        <f t="shared" ca="1" si="3"/>
        <v xml:space="preserve"> - </v>
      </c>
      <c r="J235" s="54"/>
    </row>
    <row r="236" spans="1:10" s="156" customFormat="1" x14ac:dyDescent="0.2">
      <c r="A236" s="35"/>
      <c r="B236" s="35"/>
      <c r="C236" s="46"/>
      <c r="D236" s="52"/>
      <c r="E236" s="76"/>
      <c r="F236" s="51"/>
      <c r="G236" s="77"/>
      <c r="H236" s="39"/>
      <c r="I236" s="40" t="str">
        <f t="shared" ca="1" si="3"/>
        <v xml:space="preserve"> - </v>
      </c>
      <c r="J236" s="54"/>
    </row>
    <row r="237" spans="1:10" s="156" customFormat="1" x14ac:dyDescent="0.2">
      <c r="A237" s="35"/>
      <c r="B237" s="35"/>
      <c r="C237" s="46"/>
      <c r="D237" s="37"/>
      <c r="E237" s="76"/>
      <c r="F237" s="36"/>
      <c r="G237" s="77"/>
      <c r="H237" s="39"/>
      <c r="I237" s="40" t="str">
        <f t="shared" ca="1" si="3"/>
        <v xml:space="preserve"> - </v>
      </c>
      <c r="J237" s="54"/>
    </row>
    <row r="238" spans="1:10" s="156" customFormat="1" x14ac:dyDescent="0.2">
      <c r="A238" s="35"/>
      <c r="B238" s="45"/>
      <c r="C238" s="46"/>
      <c r="D238" s="47"/>
      <c r="E238" s="55"/>
      <c r="F238" s="46"/>
      <c r="G238" s="78"/>
      <c r="H238" s="59"/>
      <c r="I238" s="40" t="str">
        <f t="shared" ca="1" si="3"/>
        <v xml:space="preserve"> - </v>
      </c>
      <c r="J238" s="54"/>
    </row>
    <row r="239" spans="1:10" s="156" customFormat="1" x14ac:dyDescent="0.2">
      <c r="A239" s="35"/>
      <c r="B239" s="35"/>
      <c r="C239" s="46"/>
      <c r="D239" s="37"/>
      <c r="E239" s="38"/>
      <c r="F239" s="51"/>
      <c r="G239" s="39"/>
      <c r="H239" s="39"/>
      <c r="I239" s="40" t="str">
        <f t="shared" ca="1" si="3"/>
        <v xml:space="preserve"> - </v>
      </c>
      <c r="J239" s="54"/>
    </row>
    <row r="240" spans="1:10" s="156" customFormat="1" x14ac:dyDescent="0.2">
      <c r="A240" s="35"/>
      <c r="B240" s="35"/>
      <c r="C240" s="46"/>
      <c r="D240" s="37"/>
      <c r="E240" s="38"/>
      <c r="F240" s="36"/>
      <c r="G240" s="39"/>
      <c r="H240" s="39"/>
      <c r="I240" s="40" t="str">
        <f t="shared" ca="1" si="3"/>
        <v xml:space="preserve"> - </v>
      </c>
      <c r="J240" s="54"/>
    </row>
    <row r="241" spans="1:10" s="156" customFormat="1" x14ac:dyDescent="0.2">
      <c r="A241" s="35"/>
      <c r="B241" s="35"/>
      <c r="C241" s="46"/>
      <c r="D241" s="37"/>
      <c r="E241" s="38"/>
      <c r="F241" s="36"/>
      <c r="G241" s="39"/>
      <c r="H241" s="39"/>
      <c r="I241" s="40" t="str">
        <f t="shared" ca="1" si="3"/>
        <v xml:space="preserve"> - </v>
      </c>
      <c r="J241" s="54"/>
    </row>
    <row r="242" spans="1:10" s="156" customFormat="1" x14ac:dyDescent="0.2">
      <c r="A242" s="35"/>
      <c r="B242" s="35"/>
      <c r="C242" s="46"/>
      <c r="D242" s="52"/>
      <c r="E242" s="38"/>
      <c r="F242" s="36"/>
      <c r="G242" s="77"/>
      <c r="H242" s="77"/>
      <c r="I242" s="40" t="str">
        <f t="shared" ca="1" si="3"/>
        <v xml:space="preserve"> - </v>
      </c>
      <c r="J242" s="54"/>
    </row>
    <row r="243" spans="1:10" s="156" customFormat="1" x14ac:dyDescent="0.2">
      <c r="A243" s="35"/>
      <c r="B243" s="45"/>
      <c r="C243" s="46"/>
      <c r="D243" s="47"/>
      <c r="E243" s="48"/>
      <c r="F243" s="46"/>
      <c r="G243" s="78"/>
      <c r="H243" s="70"/>
      <c r="I243" s="40" t="str">
        <f t="shared" ca="1" si="3"/>
        <v xml:space="preserve"> - </v>
      </c>
      <c r="J243" s="54"/>
    </row>
    <row r="244" spans="1:10" s="156" customFormat="1" x14ac:dyDescent="0.2">
      <c r="A244" s="35"/>
      <c r="B244" s="35"/>
      <c r="C244" s="46"/>
      <c r="D244" s="52"/>
      <c r="E244" s="38"/>
      <c r="F244" s="36"/>
      <c r="G244" s="77"/>
      <c r="H244" s="77"/>
      <c r="I244" s="40" t="str">
        <f t="shared" ca="1" si="3"/>
        <v xml:space="preserve"> - </v>
      </c>
      <c r="J244" s="54"/>
    </row>
    <row r="245" spans="1:10" s="156" customFormat="1" x14ac:dyDescent="0.2">
      <c r="A245" s="35"/>
      <c r="B245" s="35"/>
      <c r="C245" s="46"/>
      <c r="D245" s="52"/>
      <c r="E245" s="38"/>
      <c r="F245" s="36"/>
      <c r="G245" s="77"/>
      <c r="H245" s="77"/>
      <c r="I245" s="40" t="str">
        <f t="shared" ca="1" si="3"/>
        <v xml:space="preserve"> - </v>
      </c>
      <c r="J245" s="54"/>
    </row>
    <row r="246" spans="1:10" s="156" customFormat="1" x14ac:dyDescent="0.2">
      <c r="A246" s="35"/>
      <c r="B246" s="35"/>
      <c r="C246" s="46"/>
      <c r="D246" s="52"/>
      <c r="E246" s="38"/>
      <c r="F246" s="36"/>
      <c r="G246" s="77"/>
      <c r="H246" s="77"/>
      <c r="I246" s="40" t="str">
        <f t="shared" ca="1" si="3"/>
        <v xml:space="preserve"> - </v>
      </c>
      <c r="J246" s="54"/>
    </row>
    <row r="247" spans="1:10" s="156" customFormat="1" x14ac:dyDescent="0.2">
      <c r="A247" s="35"/>
      <c r="B247" s="45"/>
      <c r="C247" s="46"/>
      <c r="D247" s="47"/>
      <c r="E247" s="48"/>
      <c r="F247" s="46"/>
      <c r="G247" s="78"/>
      <c r="H247" s="70"/>
      <c r="I247" s="40" t="str">
        <f t="shared" ca="1" si="3"/>
        <v xml:space="preserve"> - </v>
      </c>
      <c r="J247" s="54"/>
    </row>
    <row r="248" spans="1:10" s="156" customFormat="1" x14ac:dyDescent="0.2">
      <c r="A248" s="35"/>
      <c r="B248" s="35"/>
      <c r="C248" s="46"/>
      <c r="D248" s="52"/>
      <c r="E248" s="76"/>
      <c r="F248" s="36"/>
      <c r="G248" s="77"/>
      <c r="H248" s="77"/>
      <c r="I248" s="40" t="str">
        <f t="shared" ca="1" si="3"/>
        <v xml:space="preserve"> - </v>
      </c>
      <c r="J248" s="54"/>
    </row>
    <row r="249" spans="1:10" s="156" customFormat="1" x14ac:dyDescent="0.2">
      <c r="A249" s="35"/>
      <c r="B249" s="35"/>
      <c r="C249" s="46"/>
      <c r="D249" s="52"/>
      <c r="E249" s="38"/>
      <c r="F249" s="36"/>
      <c r="G249" s="77"/>
      <c r="H249" s="77"/>
      <c r="I249" s="40" t="str">
        <f t="shared" ca="1" si="3"/>
        <v xml:space="preserve"> - </v>
      </c>
      <c r="J249" s="54"/>
    </row>
    <row r="250" spans="1:10" s="156" customFormat="1" x14ac:dyDescent="0.2">
      <c r="A250" s="35"/>
      <c r="B250" s="35"/>
      <c r="C250" s="46"/>
      <c r="D250" s="52"/>
      <c r="E250" s="38"/>
      <c r="F250" s="51"/>
      <c r="G250" s="77"/>
      <c r="H250" s="77"/>
      <c r="I250" s="40" t="str">
        <f t="shared" ca="1" si="3"/>
        <v xml:space="preserve"> - </v>
      </c>
      <c r="J250" s="54"/>
    </row>
    <row r="251" spans="1:10" s="156" customFormat="1" x14ac:dyDescent="0.2">
      <c r="A251" s="35"/>
      <c r="B251" s="45"/>
      <c r="C251" s="46"/>
      <c r="D251" s="47"/>
      <c r="E251" s="48"/>
      <c r="F251" s="46"/>
      <c r="G251" s="59"/>
      <c r="H251" s="70"/>
      <c r="I251" s="40" t="str">
        <f t="shared" ca="1" si="3"/>
        <v xml:space="preserve"> - </v>
      </c>
      <c r="J251" s="54"/>
    </row>
    <row r="252" spans="1:10" s="156" customFormat="1" x14ac:dyDescent="0.2">
      <c r="A252" s="35"/>
      <c r="B252" s="35"/>
      <c r="C252" s="46"/>
      <c r="D252" s="52"/>
      <c r="E252" s="38"/>
      <c r="F252" s="36"/>
      <c r="G252" s="39"/>
      <c r="H252" s="77"/>
      <c r="I252" s="40" t="str">
        <f t="shared" ca="1" si="3"/>
        <v xml:space="preserve"> - </v>
      </c>
      <c r="J252" s="54"/>
    </row>
    <row r="253" spans="1:10" s="156" customFormat="1" x14ac:dyDescent="0.2">
      <c r="A253" s="35"/>
      <c r="B253" s="35"/>
      <c r="C253" s="46"/>
      <c r="D253" s="52"/>
      <c r="E253" s="38"/>
      <c r="F253" s="36"/>
      <c r="G253" s="39"/>
      <c r="H253" s="77"/>
      <c r="I253" s="40" t="str">
        <f t="shared" ca="1" si="3"/>
        <v xml:space="preserve"> - </v>
      </c>
      <c r="J253" s="54"/>
    </row>
    <row r="254" spans="1:10" s="156" customFormat="1" x14ac:dyDescent="0.2">
      <c r="A254" s="35"/>
      <c r="B254" s="35"/>
      <c r="C254" s="51"/>
      <c r="D254" s="52"/>
      <c r="E254" s="38"/>
      <c r="F254" s="36"/>
      <c r="G254" s="39"/>
      <c r="H254" s="77"/>
      <c r="I254" s="40" t="str">
        <f t="shared" ca="1" si="3"/>
        <v xml:space="preserve"> - </v>
      </c>
      <c r="J254" s="54"/>
    </row>
    <row r="255" spans="1:10" s="156" customFormat="1" x14ac:dyDescent="0.2">
      <c r="A255" s="35"/>
      <c r="B255" s="35"/>
      <c r="C255" s="51"/>
      <c r="D255" s="52"/>
      <c r="E255" s="38"/>
      <c r="F255" s="36"/>
      <c r="G255" s="39"/>
      <c r="H255" s="77"/>
      <c r="I255" s="40" t="str">
        <f t="shared" ca="1" si="3"/>
        <v xml:space="preserve"> - </v>
      </c>
      <c r="J255" s="54"/>
    </row>
    <row r="256" spans="1:10" s="156" customFormat="1" x14ac:dyDescent="0.2">
      <c r="A256" s="60"/>
      <c r="B256" s="45"/>
      <c r="C256" s="46"/>
      <c r="D256" s="47"/>
      <c r="E256" s="48"/>
      <c r="F256" s="46"/>
      <c r="G256" s="78"/>
      <c r="H256" s="70"/>
      <c r="I256" s="40" t="str">
        <f t="shared" ca="1" si="3"/>
        <v xml:space="preserve"> - </v>
      </c>
      <c r="J256" s="54"/>
    </row>
    <row r="257" spans="1:10" s="156" customFormat="1" x14ac:dyDescent="0.2">
      <c r="A257" s="60"/>
      <c r="B257" s="45"/>
      <c r="C257" s="46"/>
      <c r="D257" s="47"/>
      <c r="E257" s="48"/>
      <c r="F257" s="46"/>
      <c r="G257" s="59"/>
      <c r="H257" s="70"/>
      <c r="I257" s="40" t="str">
        <f t="shared" ca="1" si="3"/>
        <v xml:space="preserve"> - </v>
      </c>
      <c r="J257" s="54"/>
    </row>
    <row r="258" spans="1:10" s="156" customFormat="1" x14ac:dyDescent="0.2">
      <c r="A258" s="60"/>
      <c r="B258" s="45"/>
      <c r="C258" s="46"/>
      <c r="D258" s="47"/>
      <c r="E258" s="48"/>
      <c r="F258" s="46"/>
      <c r="G258" s="59"/>
      <c r="H258" s="70"/>
      <c r="I258" s="40" t="str">
        <f t="shared" ca="1" si="3"/>
        <v xml:space="preserve"> - </v>
      </c>
      <c r="J258" s="54"/>
    </row>
    <row r="259" spans="1:10" s="156" customFormat="1" x14ac:dyDescent="0.2">
      <c r="A259" s="60"/>
      <c r="B259" s="45"/>
      <c r="C259" s="46"/>
      <c r="D259" s="47"/>
      <c r="E259" s="48"/>
      <c r="F259" s="46"/>
      <c r="G259" s="59"/>
      <c r="H259" s="70"/>
      <c r="I259" s="40" t="str">
        <f t="shared" ca="1" si="3"/>
        <v xml:space="preserve"> - </v>
      </c>
      <c r="J259" s="54"/>
    </row>
    <row r="260" spans="1:10" s="156" customFormat="1" x14ac:dyDescent="0.2">
      <c r="A260" s="35"/>
      <c r="B260" s="35"/>
      <c r="C260" s="51"/>
      <c r="D260" s="52"/>
      <c r="E260" s="38"/>
      <c r="F260" s="36"/>
      <c r="G260" s="39"/>
      <c r="H260" s="77"/>
      <c r="I260" s="40" t="str">
        <f t="shared" ca="1" si="3"/>
        <v xml:space="preserve"> - </v>
      </c>
      <c r="J260" s="54"/>
    </row>
    <row r="261" spans="1:10" s="156" customFormat="1" x14ac:dyDescent="0.2">
      <c r="A261" s="35"/>
      <c r="B261" s="35"/>
      <c r="C261" s="51"/>
      <c r="D261" s="52"/>
      <c r="E261" s="38"/>
      <c r="F261" s="51"/>
      <c r="G261" s="39"/>
      <c r="H261" s="77"/>
      <c r="I261" s="40" t="str">
        <f t="shared" ca="1" si="3"/>
        <v xml:space="preserve"> - </v>
      </c>
      <c r="J261" s="54"/>
    </row>
    <row r="262" spans="1:10" s="156" customFormat="1" x14ac:dyDescent="0.2">
      <c r="A262" s="35"/>
      <c r="B262" s="35"/>
      <c r="C262" s="51"/>
      <c r="D262" s="52"/>
      <c r="E262" s="38"/>
      <c r="F262" s="36"/>
      <c r="G262" s="39"/>
      <c r="H262" s="77"/>
      <c r="I262" s="40" t="str">
        <f t="shared" ca="1" si="3"/>
        <v xml:space="preserve"> - </v>
      </c>
      <c r="J262" s="54"/>
    </row>
    <row r="263" spans="1:10" s="156" customFormat="1" x14ac:dyDescent="0.2">
      <c r="A263" s="79"/>
      <c r="B263" s="45"/>
      <c r="C263" s="46"/>
      <c r="D263" s="47"/>
      <c r="E263" s="55"/>
      <c r="F263" s="46"/>
      <c r="G263" s="78"/>
      <c r="H263" s="78"/>
      <c r="I263" s="40" t="str">
        <f t="shared" ca="1" si="3"/>
        <v xml:space="preserve"> - </v>
      </c>
      <c r="J263" s="54"/>
    </row>
    <row r="264" spans="1:10" s="156" customFormat="1" x14ac:dyDescent="0.2">
      <c r="A264" s="60"/>
      <c r="B264" s="45"/>
      <c r="C264" s="46"/>
      <c r="D264" s="47"/>
      <c r="E264" s="55"/>
      <c r="F264" s="46"/>
      <c r="G264" s="78"/>
      <c r="H264" s="78"/>
      <c r="I264" s="40" t="str">
        <f t="shared" ca="1" si="3"/>
        <v xml:space="preserve"> - </v>
      </c>
      <c r="J264" s="54"/>
    </row>
    <row r="265" spans="1:10" ht="14.25" x14ac:dyDescent="0.2">
      <c r="A265" s="80"/>
      <c r="B265" s="81"/>
      <c r="C265" s="82"/>
      <c r="D265" s="83"/>
      <c r="E265" s="84"/>
      <c r="F265" s="82"/>
      <c r="G265" s="85"/>
      <c r="H265" s="85"/>
      <c r="I265" s="86"/>
      <c r="J265"/>
    </row>
    <row r="266" spans="1:10" x14ac:dyDescent="0.2">
      <c r="G266" s="9">
        <f>SUBTOTAL(9, G18:G265)</f>
        <v>1759423.0499999998</v>
      </c>
      <c r="H266" s="9">
        <f>SUBTOTAL(9, H25:H262)</f>
        <v>3922017.6</v>
      </c>
    </row>
    <row r="267" spans="1:10" x14ac:dyDescent="0.2">
      <c r="G267" s="9">
        <f>G266-H266</f>
        <v>-2162594.5500000003</v>
      </c>
    </row>
    <row r="269" spans="1:10" x14ac:dyDescent="0.2">
      <c r="G269" s="9">
        <v>312415.13</v>
      </c>
    </row>
    <row r="271" spans="1:10" x14ac:dyDescent="0.2">
      <c r="G271" s="9">
        <v>862280.07545015798</v>
      </c>
    </row>
    <row r="272" spans="1:10" x14ac:dyDescent="0.2">
      <c r="G272" s="9">
        <v>39827.659999999996</v>
      </c>
    </row>
    <row r="273" spans="1:10" x14ac:dyDescent="0.2">
      <c r="G273" s="9">
        <f>G272-G271</f>
        <v>-822452.41545015795</v>
      </c>
    </row>
    <row r="274" spans="1:10" s="9" customFormat="1" x14ac:dyDescent="0.2">
      <c r="A274" s="8"/>
      <c r="B274" s="13"/>
      <c r="C274" s="8"/>
      <c r="D274" s="8"/>
      <c r="E274" s="8"/>
      <c r="F274" s="8"/>
      <c r="J274" s="8"/>
    </row>
    <row r="275" spans="1:10" s="9" customFormat="1" x14ac:dyDescent="0.2">
      <c r="A275" s="8"/>
      <c r="B275" s="13"/>
      <c r="C275" s="8"/>
      <c r="D275" s="8"/>
      <c r="E275" s="8"/>
      <c r="F275" s="8"/>
      <c r="J275" s="8"/>
    </row>
    <row r="276" spans="1:10" s="9" customFormat="1" x14ac:dyDescent="0.2">
      <c r="A276" s="8"/>
      <c r="B276" s="13"/>
      <c r="C276" s="8"/>
      <c r="D276" s="8"/>
      <c r="E276" s="8"/>
      <c r="F276" s="8"/>
      <c r="J276" s="8"/>
    </row>
  </sheetData>
  <conditionalFormatting sqref="I15:I264">
    <cfRule type="cellIs" dxfId="143" priority="3" stopIfTrue="1" operator="lessThan">
      <formula>0</formula>
    </cfRule>
  </conditionalFormatting>
  <conditionalFormatting sqref="I3">
    <cfRule type="cellIs" dxfId="142" priority="1" stopIfTrue="1" operator="lessThan">
      <formula>0</formula>
    </cfRule>
  </conditionalFormatting>
  <dataValidations count="5">
    <dataValidation type="list" allowBlank="1" showInputMessage="1" showErrorMessage="1" sqref="D249 D197:D241 D189:D191 D173:D178 D15:D39 D63:D139" xr:uid="{49120201-4D88-493E-9808-DCC2B6920D57}">
      <formula1>payeeList</formula1>
    </dataValidation>
    <dataValidation type="list" allowBlank="1" showInputMessage="1" showErrorMessage="1" sqref="C242:C243 C198:C239 C189:C195 C15:C178" xr:uid="{D7DC6DAB-7104-4D34-8445-9751C61C1ABE}">
      <formula1>numList</formula1>
    </dataValidation>
    <dataValidation type="list" allowBlank="1" showInputMessage="1" showErrorMessage="1" sqref="A201:A262 B201:B264 A15:B200" xr:uid="{0B35875D-6E4B-43A5-9B2E-475AC97E96D1}">
      <formula1>dateList</formula1>
    </dataValidation>
    <dataValidation type="list" allowBlank="1" showInputMessage="1" showErrorMessage="1" sqref="E249:E262 G257:G262 E239:E247 G239 G251:G255 E196:E234 G201:G207 G181 G172:G179 H88 H63:H74 G17:G139 E15:E191" xr:uid="{97143853-E278-4D9D-851D-170ABF794F95}">
      <formula1>categoryList</formula1>
    </dataValidation>
    <dataValidation type="list" allowBlank="1" showInputMessage="1" showErrorMessage="1" sqref="F15:F262" xr:uid="{D1EC0160-4AF4-40CB-A680-2E8A43484DD3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5276203B-0716-4B68-868F-6BFAD863690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4" id="{FA4DC641-E8C0-4EF1-B174-7B761D5042B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I15:I264</xm:sqref>
        </x14:conditionalFormatting>
        <x14:conditionalFormatting xmlns:xm="http://schemas.microsoft.com/office/excel/2006/main">
          <x14:cfRule type="iconSet" priority="5" id="{96FFCBC3-AB23-4D89-B85A-3A4608AF3A4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I23:I264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74714-A176-4B06-9639-66FCDB24CD47}">
  <sheetPr>
    <pageSetUpPr fitToPage="1"/>
  </sheetPr>
  <dimension ref="A1:J284"/>
  <sheetViews>
    <sheetView showGridLines="0" zoomScale="115" zoomScaleNormal="115" workbookViewId="0">
      <pane ySplit="14" topLeftCell="A123" activePane="bottomLeft" state="frozen"/>
      <selection activeCell="B18" sqref="B18"/>
      <selection pane="bottomLeft" activeCell="E135" sqref="E135"/>
    </sheetView>
  </sheetViews>
  <sheetFormatPr defaultRowHeight="12.75" x14ac:dyDescent="0.2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43313</v>
      </c>
    </row>
    <row r="2" spans="1:10" ht="18.75" hidden="1" x14ac:dyDescent="0.2">
      <c r="A2" s="1" t="s">
        <v>3</v>
      </c>
      <c r="B2" s="2"/>
    </row>
    <row r="3" spans="1:10" ht="15" hidden="1" x14ac:dyDescent="0.25">
      <c r="H3" s="14" t="s">
        <v>4</v>
      </c>
      <c r="I3" s="15">
        <f ca="1">VLOOKUP(9E+100,Table13456789101112133456789101112133456789101112136789[Balance],1)</f>
        <v>2362660.0345449611</v>
      </c>
    </row>
    <row r="4" spans="1:10" ht="15" hidden="1" x14ac:dyDescent="0.25">
      <c r="H4" s="17" t="s">
        <v>6</v>
      </c>
      <c r="I4" s="18">
        <f>SUMIF(Table13456789101112133456789101112133456789101112136789[R],"=r",Table13456789101112133456789101112133456789101112136789[Deposit,
Credit (+)])+SUMIF(Table13456789101112133456789101112133456789101112136789[R],"=c",Table13456789101112133456789101112133456789101112136789[Deposit,
Credit (+)])-SUMIF(Table13456789101112133456789101112133456789101112136789[R],"=R",Table13456789101112133456789101112133456789101112136789[Withdrawal,
Payment (-)])-SUMIF(Table13456789101112133456789101112133456789101112136789[R],"=C",Table13456789101112133456789101112133456789101112136789[Withdrawal,
Payment (-)])</f>
        <v>0</v>
      </c>
    </row>
    <row r="5" spans="1:10" hidden="1" x14ac:dyDescent="0.2">
      <c r="H5" s="20"/>
    </row>
    <row r="6" spans="1:10" hidden="1" x14ac:dyDescent="0.2">
      <c r="H6" s="20"/>
    </row>
    <row r="7" spans="1:10" hidden="1" x14ac:dyDescent="0.2">
      <c r="H7" s="20"/>
    </row>
    <row r="8" spans="1:10" hidden="1" x14ac:dyDescent="0.2">
      <c r="H8" s="20"/>
    </row>
    <row r="9" spans="1:10" hidden="1" x14ac:dyDescent="0.2">
      <c r="H9" s="20"/>
    </row>
    <row r="10" spans="1:10" hidden="1" x14ac:dyDescent="0.2">
      <c r="H10" s="20"/>
    </row>
    <row r="11" spans="1:10" hidden="1" x14ac:dyDescent="0.2">
      <c r="H11" s="20"/>
    </row>
    <row r="12" spans="1:10" hidden="1" x14ac:dyDescent="0.2">
      <c r="H12" s="20"/>
    </row>
    <row r="13" spans="1:10" s="23" customFormat="1" ht="17.25" hidden="1" customHeight="1" x14ac:dyDescent="0.2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</row>
    <row r="14" spans="1:10" s="157" customFormat="1" ht="30" x14ac:dyDescent="0.2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</row>
    <row r="15" spans="1:10" s="155" customFormat="1" x14ac:dyDescent="0.2">
      <c r="A15" s="34"/>
      <c r="B15" s="35"/>
      <c r="C15" s="36"/>
      <c r="D15" s="37" t="s">
        <v>1015</v>
      </c>
      <c r="E15" s="38"/>
      <c r="F15" s="36"/>
      <c r="G15" s="39"/>
      <c r="H15" s="39"/>
      <c r="I15" s="40">
        <f ca="1">July!I139</f>
        <v>3133548.2917949609</v>
      </c>
      <c r="J15" s="41"/>
    </row>
    <row r="16" spans="1:10" s="155" customFormat="1" x14ac:dyDescent="0.2">
      <c r="A16" s="35">
        <v>43314</v>
      </c>
      <c r="B16" s="161"/>
      <c r="C16" s="162" t="s">
        <v>1016</v>
      </c>
      <c r="D16" s="163" t="s">
        <v>28</v>
      </c>
      <c r="E16" s="164"/>
      <c r="F16" s="162"/>
      <c r="G16" s="177">
        <v>10064</v>
      </c>
      <c r="H16" s="165"/>
      <c r="I16" s="40">
        <f t="shared" ref="I16:I88" ca="1" si="0">IF(AND(ISBLANK(G16),ISBLANK(H16))," - ",OFFSET(I16,-1,0,1,1)+H16-G16)</f>
        <v>3123484.2917949609</v>
      </c>
      <c r="J16" s="166"/>
    </row>
    <row r="17" spans="1:10" s="155" customFormat="1" x14ac:dyDescent="0.2">
      <c r="A17" s="35">
        <v>43314</v>
      </c>
      <c r="B17" s="45"/>
      <c r="C17" s="46" t="s">
        <v>1017</v>
      </c>
      <c r="D17" s="47" t="s">
        <v>30</v>
      </c>
      <c r="E17" s="68"/>
      <c r="F17" s="46"/>
      <c r="G17" s="90">
        <v>170</v>
      </c>
      <c r="H17" s="59"/>
      <c r="I17" s="40">
        <f t="shared" ca="1" si="0"/>
        <v>3123314.2917949609</v>
      </c>
      <c r="J17" s="41"/>
    </row>
    <row r="18" spans="1:10" s="155" customFormat="1" x14ac:dyDescent="0.2">
      <c r="A18" s="35">
        <v>43314</v>
      </c>
      <c r="B18" s="45"/>
      <c r="C18" s="51" t="s">
        <v>1018</v>
      </c>
      <c r="D18" s="52" t="s">
        <v>32</v>
      </c>
      <c r="E18" s="38"/>
      <c r="F18" s="51"/>
      <c r="G18" s="92">
        <v>155</v>
      </c>
      <c r="H18" s="53"/>
      <c r="I18" s="40">
        <f t="shared" ca="1" si="0"/>
        <v>3123159.2917949609</v>
      </c>
      <c r="J18" s="54"/>
    </row>
    <row r="19" spans="1:10" s="155" customFormat="1" x14ac:dyDescent="0.2">
      <c r="A19" s="35">
        <v>43315</v>
      </c>
      <c r="B19" s="45"/>
      <c r="C19" s="51" t="s">
        <v>1019</v>
      </c>
      <c r="D19" s="52" t="s">
        <v>568</v>
      </c>
      <c r="E19" s="38"/>
      <c r="F19" s="51"/>
      <c r="G19" s="92">
        <v>2500</v>
      </c>
      <c r="H19" s="53"/>
      <c r="I19" s="40">
        <f t="shared" ca="1" si="0"/>
        <v>3120659.2917949609</v>
      </c>
      <c r="J19" s="54"/>
    </row>
    <row r="20" spans="1:10" s="41" customFormat="1" x14ac:dyDescent="0.2">
      <c r="A20" s="35">
        <v>43315</v>
      </c>
      <c r="B20" s="45"/>
      <c r="C20" s="46" t="s">
        <v>1020</v>
      </c>
      <c r="D20" s="47" t="s">
        <v>45</v>
      </c>
      <c r="E20" s="48"/>
      <c r="F20" s="46"/>
      <c r="G20" s="90">
        <v>5700</v>
      </c>
      <c r="H20" s="49"/>
      <c r="I20" s="40">
        <f t="shared" ca="1" si="0"/>
        <v>3114959.2917949609</v>
      </c>
      <c r="J20" s="54"/>
    </row>
    <row r="21" spans="1:10" s="41" customFormat="1" x14ac:dyDescent="0.2">
      <c r="A21" s="35">
        <v>43315</v>
      </c>
      <c r="B21" s="45"/>
      <c r="C21" s="46" t="s">
        <v>1021</v>
      </c>
      <c r="D21" s="47" t="s">
        <v>198</v>
      </c>
      <c r="E21" s="48"/>
      <c r="F21" s="46"/>
      <c r="G21" s="90">
        <v>390</v>
      </c>
      <c r="H21" s="49"/>
      <c r="I21" s="40">
        <f t="shared" ca="1" si="0"/>
        <v>3114569.2917949609</v>
      </c>
      <c r="J21" s="54"/>
    </row>
    <row r="22" spans="1:10" s="156" customFormat="1" x14ac:dyDescent="0.2">
      <c r="A22" s="35">
        <v>43315</v>
      </c>
      <c r="B22" s="116"/>
      <c r="C22" s="117" t="s">
        <v>1022</v>
      </c>
      <c r="D22" s="118" t="s">
        <v>1023</v>
      </c>
      <c r="E22" s="119"/>
      <c r="F22" s="117"/>
      <c r="G22" s="123">
        <v>8000</v>
      </c>
      <c r="H22" s="121"/>
      <c r="I22" s="40">
        <f t="shared" ca="1" si="0"/>
        <v>3106569.2917949609</v>
      </c>
      <c r="J22" s="122"/>
    </row>
    <row r="23" spans="1:10" s="156" customFormat="1" x14ac:dyDescent="0.2">
      <c r="A23" s="35">
        <v>43315</v>
      </c>
      <c r="B23" s="45"/>
      <c r="C23" s="46" t="s">
        <v>1024</v>
      </c>
      <c r="D23" s="47" t="s">
        <v>206</v>
      </c>
      <c r="E23" s="68"/>
      <c r="F23" s="46"/>
      <c r="G23" s="90">
        <v>9000</v>
      </c>
      <c r="H23" s="49"/>
      <c r="I23" s="40">
        <f t="shared" ca="1" si="0"/>
        <v>3097569.2917949609</v>
      </c>
      <c r="J23" s="41"/>
    </row>
    <row r="24" spans="1:10" s="156" customFormat="1" ht="14.25" customHeight="1" x14ac:dyDescent="0.2">
      <c r="A24" s="35">
        <v>43315</v>
      </c>
      <c r="B24" s="116"/>
      <c r="C24" s="117" t="s">
        <v>1025</v>
      </c>
      <c r="D24" s="118" t="s">
        <v>146</v>
      </c>
      <c r="E24" s="160"/>
      <c r="F24" s="117"/>
      <c r="G24" s="123">
        <v>90</v>
      </c>
      <c r="H24" s="121"/>
      <c r="I24" s="40">
        <f t="shared" ca="1" si="0"/>
        <v>3097479.2917949609</v>
      </c>
      <c r="J24" s="122"/>
    </row>
    <row r="25" spans="1:10" s="156" customFormat="1" x14ac:dyDescent="0.2">
      <c r="A25" s="35">
        <v>43315</v>
      </c>
      <c r="B25" s="116"/>
      <c r="C25" s="117" t="s">
        <v>1026</v>
      </c>
      <c r="D25" s="118" t="s">
        <v>286</v>
      </c>
      <c r="E25" s="119"/>
      <c r="F25" s="117"/>
      <c r="G25" s="123">
        <v>1080</v>
      </c>
      <c r="H25" s="121"/>
      <c r="I25" s="40">
        <f t="shared" ca="1" si="0"/>
        <v>3096399.2917949609</v>
      </c>
      <c r="J25" s="122"/>
    </row>
    <row r="26" spans="1:10" s="156" customFormat="1" x14ac:dyDescent="0.2">
      <c r="A26" s="35">
        <v>43315</v>
      </c>
      <c r="B26" s="116"/>
      <c r="C26" s="117" t="s">
        <v>1027</v>
      </c>
      <c r="D26" s="118" t="s">
        <v>64</v>
      </c>
      <c r="E26" s="160"/>
      <c r="F26" s="117"/>
      <c r="G26" s="123">
        <v>157.80000000000001</v>
      </c>
      <c r="H26" s="121"/>
      <c r="I26" s="40">
        <f t="shared" ca="1" si="0"/>
        <v>3096241.491794961</v>
      </c>
      <c r="J26" s="122"/>
    </row>
    <row r="27" spans="1:10" s="156" customFormat="1" x14ac:dyDescent="0.2">
      <c r="A27" s="35">
        <v>43315</v>
      </c>
      <c r="B27" s="116"/>
      <c r="C27" s="117" t="s">
        <v>1028</v>
      </c>
      <c r="D27" s="118" t="s">
        <v>202</v>
      </c>
      <c r="E27" s="160"/>
      <c r="F27" s="117"/>
      <c r="G27" s="123">
        <v>56</v>
      </c>
      <c r="H27" s="121"/>
      <c r="I27" s="40">
        <f t="shared" ca="1" si="0"/>
        <v>3096185.491794961</v>
      </c>
      <c r="J27" s="122"/>
    </row>
    <row r="28" spans="1:10" s="156" customFormat="1" x14ac:dyDescent="0.2">
      <c r="A28" s="35">
        <v>43315</v>
      </c>
      <c r="B28" s="116"/>
      <c r="C28" s="117" t="s">
        <v>1029</v>
      </c>
      <c r="D28" s="47" t="s">
        <v>63</v>
      </c>
      <c r="E28" s="160"/>
      <c r="F28" s="117"/>
      <c r="G28" s="123">
        <v>900</v>
      </c>
      <c r="H28" s="121"/>
      <c r="I28" s="40">
        <f t="shared" ca="1" si="0"/>
        <v>3095285.491794961</v>
      </c>
      <c r="J28" s="122"/>
    </row>
    <row r="29" spans="1:10" s="156" customFormat="1" x14ac:dyDescent="0.2">
      <c r="A29" s="35">
        <v>43315</v>
      </c>
      <c r="B29" s="45"/>
      <c r="C29" s="46" t="s">
        <v>1030</v>
      </c>
      <c r="D29" s="47" t="s">
        <v>201</v>
      </c>
      <c r="E29" s="48"/>
      <c r="F29" s="46"/>
      <c r="G29" s="90">
        <v>919.21</v>
      </c>
      <c r="H29" s="49"/>
      <c r="I29" s="40">
        <f t="shared" ca="1" si="0"/>
        <v>3094366.2817949611</v>
      </c>
      <c r="J29" s="41"/>
    </row>
    <row r="30" spans="1:10" s="156" customFormat="1" x14ac:dyDescent="0.2">
      <c r="A30" s="35">
        <v>43315</v>
      </c>
      <c r="B30" s="45"/>
      <c r="C30" s="46" t="s">
        <v>1031</v>
      </c>
      <c r="D30" s="47" t="s">
        <v>1032</v>
      </c>
      <c r="E30" s="48"/>
      <c r="F30" s="46"/>
      <c r="G30" s="90">
        <v>3864.65</v>
      </c>
      <c r="H30" s="49"/>
      <c r="I30" s="40">
        <f t="shared" ca="1" si="0"/>
        <v>3090501.6317949612</v>
      </c>
      <c r="J30" s="41"/>
    </row>
    <row r="31" spans="1:10" s="156" customFormat="1" x14ac:dyDescent="0.2">
      <c r="A31" s="35">
        <v>43315</v>
      </c>
      <c r="B31" s="45"/>
      <c r="C31" s="46" t="s">
        <v>1033</v>
      </c>
      <c r="D31" s="47" t="s">
        <v>69</v>
      </c>
      <c r="E31" s="48"/>
      <c r="F31" s="46"/>
      <c r="G31" s="90">
        <v>270</v>
      </c>
      <c r="H31" s="49"/>
      <c r="I31" s="40">
        <f t="shared" ca="1" si="0"/>
        <v>3090231.6317949612</v>
      </c>
      <c r="J31" s="41"/>
    </row>
    <row r="32" spans="1:10" s="156" customFormat="1" x14ac:dyDescent="0.2">
      <c r="A32" s="35">
        <v>43315</v>
      </c>
      <c r="B32" s="45"/>
      <c r="C32" s="46" t="s">
        <v>1034</v>
      </c>
      <c r="D32" s="47" t="s">
        <v>205</v>
      </c>
      <c r="E32" s="68"/>
      <c r="F32" s="46"/>
      <c r="G32" s="90">
        <v>3577.01</v>
      </c>
      <c r="H32" s="49"/>
      <c r="I32" s="40">
        <f t="shared" ca="1" si="0"/>
        <v>3086654.6217949614</v>
      </c>
      <c r="J32" s="41"/>
    </row>
    <row r="33" spans="1:10" s="156" customFormat="1" x14ac:dyDescent="0.2">
      <c r="A33" s="35">
        <v>43315</v>
      </c>
      <c r="B33" s="45"/>
      <c r="C33" s="46" t="s">
        <v>1035</v>
      </c>
      <c r="D33" s="47" t="s">
        <v>993</v>
      </c>
      <c r="E33" s="68"/>
      <c r="F33" s="46"/>
      <c r="G33" s="90">
        <v>100000</v>
      </c>
      <c r="H33" s="49"/>
      <c r="I33" s="40">
        <f t="shared" ca="1" si="0"/>
        <v>2986654.6217949614</v>
      </c>
      <c r="J33" s="41"/>
    </row>
    <row r="34" spans="1:10" s="156" customFormat="1" x14ac:dyDescent="0.2">
      <c r="A34" s="35">
        <v>43315</v>
      </c>
      <c r="B34" s="45"/>
      <c r="C34" s="46" t="s">
        <v>1036</v>
      </c>
      <c r="D34" s="47" t="s">
        <v>209</v>
      </c>
      <c r="E34" s="48"/>
      <c r="F34" s="46"/>
      <c r="G34" s="90">
        <v>45.9</v>
      </c>
      <c r="H34" s="49"/>
      <c r="I34" s="40">
        <f t="shared" ca="1" si="0"/>
        <v>2986608.7217949615</v>
      </c>
      <c r="J34" s="41"/>
    </row>
    <row r="35" spans="1:10" s="156" customFormat="1" x14ac:dyDescent="0.2">
      <c r="A35" s="35">
        <v>43315</v>
      </c>
      <c r="B35" s="45"/>
      <c r="C35" s="46" t="s">
        <v>1037</v>
      </c>
      <c r="D35" s="47" t="s">
        <v>209</v>
      </c>
      <c r="E35" s="48"/>
      <c r="F35" s="46"/>
      <c r="G35" s="90">
        <v>477.95</v>
      </c>
      <c r="H35" s="49"/>
      <c r="I35" s="40">
        <f t="shared" ca="1" si="0"/>
        <v>2986130.7717949613</v>
      </c>
      <c r="J35" s="41"/>
    </row>
    <row r="36" spans="1:10" s="156" customFormat="1" ht="24" x14ac:dyDescent="0.2">
      <c r="A36" s="35">
        <v>43315</v>
      </c>
      <c r="B36" s="45"/>
      <c r="C36" s="46" t="s">
        <v>1038</v>
      </c>
      <c r="D36" s="47" t="s">
        <v>735</v>
      </c>
      <c r="E36" s="68"/>
      <c r="F36" s="46"/>
      <c r="G36" s="90">
        <v>1000</v>
      </c>
      <c r="H36" s="49"/>
      <c r="I36" s="40">
        <f t="shared" ca="1" si="0"/>
        <v>2985130.7717949613</v>
      </c>
      <c r="J36" s="41"/>
    </row>
    <row r="37" spans="1:10" s="156" customFormat="1" x14ac:dyDescent="0.2">
      <c r="A37" s="35">
        <v>43319</v>
      </c>
      <c r="B37" s="45"/>
      <c r="C37" s="46" t="s">
        <v>126</v>
      </c>
      <c r="D37" s="47" t="s">
        <v>1039</v>
      </c>
      <c r="E37" s="68"/>
      <c r="F37" s="46"/>
      <c r="G37" s="90">
        <v>27303.199200000003</v>
      </c>
      <c r="H37" s="49"/>
      <c r="I37" s="40">
        <f t="shared" ca="1" si="0"/>
        <v>2957827.5725949612</v>
      </c>
      <c r="J37" s="41"/>
    </row>
    <row r="38" spans="1:10" s="156" customFormat="1" x14ac:dyDescent="0.2">
      <c r="A38" s="35">
        <v>43320</v>
      </c>
      <c r="B38" s="178"/>
      <c r="C38" s="179" t="s">
        <v>37</v>
      </c>
      <c r="D38" s="180" t="s">
        <v>1134</v>
      </c>
      <c r="E38" s="187"/>
      <c r="F38" s="179"/>
      <c r="G38" s="182"/>
      <c r="H38" s="185">
        <v>8000</v>
      </c>
      <c r="I38" s="40">
        <f t="shared" ca="1" si="0"/>
        <v>2965827.5725949612</v>
      </c>
      <c r="J38" s="184"/>
    </row>
    <row r="39" spans="1:10" s="156" customFormat="1" x14ac:dyDescent="0.2">
      <c r="A39" s="35">
        <v>43320</v>
      </c>
      <c r="B39" s="178"/>
      <c r="C39" s="179" t="s">
        <v>1258</v>
      </c>
      <c r="D39" s="180" t="s">
        <v>1257</v>
      </c>
      <c r="E39" s="187"/>
      <c r="F39" s="179"/>
      <c r="G39" s="182"/>
      <c r="H39" s="185">
        <v>2000</v>
      </c>
      <c r="I39" s="40">
        <f t="shared" ca="1" si="0"/>
        <v>2967827.5725949612</v>
      </c>
      <c r="J39" s="184"/>
    </row>
    <row r="40" spans="1:10" s="156" customFormat="1" ht="24" x14ac:dyDescent="0.2">
      <c r="A40" s="35">
        <v>43321</v>
      </c>
      <c r="B40" s="45"/>
      <c r="C40" s="46" t="s">
        <v>126</v>
      </c>
      <c r="D40" s="47" t="s">
        <v>1040</v>
      </c>
      <c r="E40" s="68"/>
      <c r="F40" s="46"/>
      <c r="G40" s="90">
        <v>26210.248050000002</v>
      </c>
      <c r="H40" s="49"/>
      <c r="I40" s="40">
        <f t="shared" ca="1" si="0"/>
        <v>2941617.3245449611</v>
      </c>
      <c r="J40" s="41"/>
    </row>
    <row r="41" spans="1:10" s="156" customFormat="1" x14ac:dyDescent="0.2">
      <c r="A41" s="35">
        <v>43321</v>
      </c>
      <c r="B41" s="45"/>
      <c r="C41" s="46" t="s">
        <v>126</v>
      </c>
      <c r="D41" s="47" t="s">
        <v>1041</v>
      </c>
      <c r="E41" s="48"/>
      <c r="F41" s="46"/>
      <c r="G41" s="90">
        <v>74033.399999999994</v>
      </c>
      <c r="H41" s="49"/>
      <c r="I41" s="40">
        <f t="shared" ca="1" si="0"/>
        <v>2867583.9245449612</v>
      </c>
      <c r="J41" s="41"/>
    </row>
    <row r="42" spans="1:10" s="156" customFormat="1" x14ac:dyDescent="0.2">
      <c r="A42" s="35">
        <v>43322</v>
      </c>
      <c r="B42" s="45"/>
      <c r="C42" s="46" t="s">
        <v>1042</v>
      </c>
      <c r="D42" s="47" t="s">
        <v>437</v>
      </c>
      <c r="E42" s="48"/>
      <c r="F42" s="46"/>
      <c r="G42" s="90">
        <v>2630</v>
      </c>
      <c r="H42" s="49"/>
      <c r="I42" s="40">
        <f t="shared" ca="1" si="0"/>
        <v>2864953.9245449612</v>
      </c>
      <c r="J42" s="41"/>
    </row>
    <row r="43" spans="1:10" s="156" customFormat="1" ht="24" x14ac:dyDescent="0.2">
      <c r="A43" s="35">
        <v>43322</v>
      </c>
      <c r="B43" s="45"/>
      <c r="C43" s="46" t="s">
        <v>1043</v>
      </c>
      <c r="D43" s="47" t="s">
        <v>304</v>
      </c>
      <c r="E43" s="68"/>
      <c r="F43" s="46"/>
      <c r="G43" s="90">
        <v>1584</v>
      </c>
      <c r="H43" s="49"/>
      <c r="I43" s="40">
        <f t="shared" ca="1" si="0"/>
        <v>2863369.9245449612</v>
      </c>
      <c r="J43" s="41"/>
    </row>
    <row r="44" spans="1:10" s="156" customFormat="1" ht="24" x14ac:dyDescent="0.2">
      <c r="A44" s="35">
        <v>43322</v>
      </c>
      <c r="B44" s="45"/>
      <c r="C44" s="46" t="s">
        <v>1044</v>
      </c>
      <c r="D44" s="47" t="s">
        <v>978</v>
      </c>
      <c r="E44" s="68"/>
      <c r="F44" s="46"/>
      <c r="G44" s="90">
        <v>354</v>
      </c>
      <c r="H44" s="49"/>
      <c r="I44" s="40">
        <f t="shared" ca="1" si="0"/>
        <v>2863015.9245449612</v>
      </c>
      <c r="J44" s="41"/>
    </row>
    <row r="45" spans="1:10" s="156" customFormat="1" x14ac:dyDescent="0.2">
      <c r="A45" s="35">
        <v>43322</v>
      </c>
      <c r="B45" s="45"/>
      <c r="C45" s="46" t="s">
        <v>1045</v>
      </c>
      <c r="D45" s="47" t="s">
        <v>765</v>
      </c>
      <c r="E45" s="48"/>
      <c r="F45" s="46"/>
      <c r="G45" s="90">
        <v>2658</v>
      </c>
      <c r="H45" s="49"/>
      <c r="I45" s="40">
        <f t="shared" ca="1" si="0"/>
        <v>2860357.9245449612</v>
      </c>
      <c r="J45" s="41"/>
    </row>
    <row r="46" spans="1:10" s="156" customFormat="1" x14ac:dyDescent="0.2">
      <c r="A46" s="35">
        <v>43322</v>
      </c>
      <c r="B46" s="45"/>
      <c r="C46" s="46" t="s">
        <v>1046</v>
      </c>
      <c r="D46" s="47" t="s">
        <v>730</v>
      </c>
      <c r="E46" s="48"/>
      <c r="F46" s="46"/>
      <c r="G46" s="90">
        <v>3729.6</v>
      </c>
      <c r="H46" s="49"/>
      <c r="I46" s="40">
        <f t="shared" ca="1" si="0"/>
        <v>2856628.3245449611</v>
      </c>
      <c r="J46" s="41"/>
    </row>
    <row r="47" spans="1:10" s="156" customFormat="1" x14ac:dyDescent="0.2">
      <c r="A47" s="35">
        <v>43322</v>
      </c>
      <c r="B47" s="45"/>
      <c r="C47" s="46" t="s">
        <v>1047</v>
      </c>
      <c r="D47" s="47" t="s">
        <v>771</v>
      </c>
      <c r="E47" s="48"/>
      <c r="F47" s="46"/>
      <c r="G47" s="90">
        <v>5400</v>
      </c>
      <c r="H47" s="49"/>
      <c r="I47" s="40">
        <f t="shared" ca="1" si="0"/>
        <v>2851228.3245449611</v>
      </c>
      <c r="J47" s="41"/>
    </row>
    <row r="48" spans="1:10" s="156" customFormat="1" x14ac:dyDescent="0.2">
      <c r="A48" s="35">
        <v>43322</v>
      </c>
      <c r="B48" s="45"/>
      <c r="C48" s="46" t="s">
        <v>1048</v>
      </c>
      <c r="D48" s="47" t="s">
        <v>154</v>
      </c>
      <c r="E48" s="48"/>
      <c r="F48" s="46"/>
      <c r="G48" s="90">
        <v>9805</v>
      </c>
      <c r="H48" s="49"/>
      <c r="I48" s="40">
        <f t="shared" ca="1" si="0"/>
        <v>2841423.3245449611</v>
      </c>
      <c r="J48" s="41"/>
    </row>
    <row r="49" spans="1:10" s="156" customFormat="1" x14ac:dyDescent="0.2">
      <c r="A49" s="35">
        <v>43322</v>
      </c>
      <c r="B49" s="45"/>
      <c r="C49" s="46" t="s">
        <v>1049</v>
      </c>
      <c r="D49" s="47" t="s">
        <v>995</v>
      </c>
      <c r="E49" s="68"/>
      <c r="F49" s="46"/>
      <c r="G49" s="59">
        <v>0</v>
      </c>
      <c r="H49" s="49"/>
      <c r="I49" s="40">
        <f t="shared" ca="1" si="0"/>
        <v>2841423.3245449611</v>
      </c>
      <c r="J49" s="41"/>
    </row>
    <row r="50" spans="1:10" s="156" customFormat="1" x14ac:dyDescent="0.2">
      <c r="A50" s="35">
        <v>43322</v>
      </c>
      <c r="B50" s="45"/>
      <c r="C50" s="46" t="s">
        <v>1050</v>
      </c>
      <c r="D50" s="47" t="s">
        <v>146</v>
      </c>
      <c r="E50" s="68"/>
      <c r="F50" s="46"/>
      <c r="G50" s="90">
        <v>180</v>
      </c>
      <c r="H50" s="49"/>
      <c r="I50" s="40">
        <f t="shared" ca="1" si="0"/>
        <v>2841243.3245449611</v>
      </c>
      <c r="J50" s="41"/>
    </row>
    <row r="51" spans="1:10" s="156" customFormat="1" x14ac:dyDescent="0.2">
      <c r="A51" s="35">
        <v>43322</v>
      </c>
      <c r="B51" s="45"/>
      <c r="C51" s="46" t="s">
        <v>1051</v>
      </c>
      <c r="D51" s="47" t="s">
        <v>1052</v>
      </c>
      <c r="E51" s="48"/>
      <c r="F51" s="46"/>
      <c r="G51" s="90">
        <v>3000</v>
      </c>
      <c r="H51" s="49"/>
      <c r="I51" s="40">
        <f t="shared" ca="1" si="0"/>
        <v>2838243.3245449611</v>
      </c>
      <c r="J51" s="41"/>
    </row>
    <row r="52" spans="1:10" s="156" customFormat="1" x14ac:dyDescent="0.2">
      <c r="A52" s="35">
        <v>43322</v>
      </c>
      <c r="B52" s="45"/>
      <c r="C52" s="46" t="s">
        <v>1053</v>
      </c>
      <c r="D52" s="47" t="s">
        <v>148</v>
      </c>
      <c r="E52" s="48"/>
      <c r="F52" s="46"/>
      <c r="G52" s="90">
        <v>5300</v>
      </c>
      <c r="H52" s="49"/>
      <c r="I52" s="40">
        <f t="shared" ca="1" si="0"/>
        <v>2832943.3245449611</v>
      </c>
      <c r="J52" s="41"/>
    </row>
    <row r="53" spans="1:10" s="156" customFormat="1" x14ac:dyDescent="0.2">
      <c r="A53" s="35">
        <v>43322</v>
      </c>
      <c r="B53" s="45"/>
      <c r="C53" s="46" t="s">
        <v>1054</v>
      </c>
      <c r="D53" s="47" t="s">
        <v>454</v>
      </c>
      <c r="E53" s="48"/>
      <c r="F53" s="46"/>
      <c r="G53" s="90">
        <v>2136.52</v>
      </c>
      <c r="H53" s="49"/>
      <c r="I53" s="40">
        <f t="shared" ca="1" si="0"/>
        <v>2830806.8045449611</v>
      </c>
      <c r="J53" s="41"/>
    </row>
    <row r="54" spans="1:10" s="156" customFormat="1" x14ac:dyDescent="0.2">
      <c r="A54" s="35">
        <v>43322</v>
      </c>
      <c r="B54" s="178"/>
      <c r="C54" s="179" t="s">
        <v>1055</v>
      </c>
      <c r="D54" s="180" t="s">
        <v>76</v>
      </c>
      <c r="E54" s="181"/>
      <c r="F54" s="179"/>
      <c r="G54" s="185">
        <v>800</v>
      </c>
      <c r="H54" s="182"/>
      <c r="I54" s="40">
        <f t="shared" ca="1" si="0"/>
        <v>2830006.8045449611</v>
      </c>
      <c r="J54" s="184"/>
    </row>
    <row r="55" spans="1:10" s="156" customFormat="1" x14ac:dyDescent="0.2">
      <c r="A55" s="35">
        <v>43322</v>
      </c>
      <c r="B55" s="178"/>
      <c r="C55" s="179" t="s">
        <v>1056</v>
      </c>
      <c r="D55" s="180" t="s">
        <v>64</v>
      </c>
      <c r="E55" s="181"/>
      <c r="F55" s="179"/>
      <c r="G55" s="185">
        <v>60</v>
      </c>
      <c r="H55" s="182"/>
      <c r="I55" s="40">
        <f t="shared" ca="1" si="0"/>
        <v>2829946.8045449611</v>
      </c>
      <c r="J55" s="184"/>
    </row>
    <row r="56" spans="1:10" s="156" customFormat="1" x14ac:dyDescent="0.2">
      <c r="A56" s="35">
        <v>43322</v>
      </c>
      <c r="B56" s="45"/>
      <c r="C56" s="46" t="s">
        <v>1057</v>
      </c>
      <c r="D56" s="47" t="s">
        <v>201</v>
      </c>
      <c r="E56" s="48"/>
      <c r="F56" s="46"/>
      <c r="G56" s="90">
        <v>294.58999999999997</v>
      </c>
      <c r="H56" s="49"/>
      <c r="I56" s="40">
        <f t="shared" ca="1" si="0"/>
        <v>2829652.2145449612</v>
      </c>
      <c r="J56" s="41"/>
    </row>
    <row r="57" spans="1:10" s="156" customFormat="1" x14ac:dyDescent="0.2">
      <c r="A57" s="35">
        <v>43322</v>
      </c>
      <c r="B57" s="45"/>
      <c r="C57" s="46" t="s">
        <v>1058</v>
      </c>
      <c r="D57" s="47" t="s">
        <v>202</v>
      </c>
      <c r="E57" s="48"/>
      <c r="F57" s="46"/>
      <c r="G57" s="90">
        <v>202.5</v>
      </c>
      <c r="H57" s="49"/>
      <c r="I57" s="40">
        <f t="shared" ca="1" si="0"/>
        <v>2829449.7145449612</v>
      </c>
      <c r="J57" s="41"/>
    </row>
    <row r="58" spans="1:10" s="156" customFormat="1" x14ac:dyDescent="0.2">
      <c r="A58" s="35">
        <v>43322</v>
      </c>
      <c r="B58" s="45"/>
      <c r="C58" s="46" t="s">
        <v>1059</v>
      </c>
      <c r="D58" s="47" t="s">
        <v>69</v>
      </c>
      <c r="E58" s="48"/>
      <c r="F58" s="46"/>
      <c r="G58" s="90">
        <v>450</v>
      </c>
      <c r="H58" s="49"/>
      <c r="I58" s="40">
        <f t="shared" ca="1" si="0"/>
        <v>2828999.7145449612</v>
      </c>
      <c r="J58" s="41"/>
    </row>
    <row r="59" spans="1:10" s="156" customFormat="1" x14ac:dyDescent="0.2">
      <c r="A59" s="35">
        <v>43322</v>
      </c>
      <c r="B59" s="45"/>
      <c r="C59" s="46" t="s">
        <v>1060</v>
      </c>
      <c r="D59" s="47" t="s">
        <v>294</v>
      </c>
      <c r="E59" s="68"/>
      <c r="F59" s="46"/>
      <c r="G59" s="90">
        <v>1143.25</v>
      </c>
      <c r="H59" s="49"/>
      <c r="I59" s="40">
        <f t="shared" ca="1" si="0"/>
        <v>2827856.4645449612</v>
      </c>
      <c r="J59" s="41"/>
    </row>
    <row r="60" spans="1:10" s="156" customFormat="1" x14ac:dyDescent="0.2">
      <c r="A60" s="35">
        <v>43322</v>
      </c>
      <c r="B60" s="45"/>
      <c r="C60" s="46" t="s">
        <v>1061</v>
      </c>
      <c r="D60" s="47" t="s">
        <v>68</v>
      </c>
      <c r="E60" s="68"/>
      <c r="F60" s="46"/>
      <c r="G60" s="90">
        <v>760.75</v>
      </c>
      <c r="H60" s="49"/>
      <c r="I60" s="40">
        <f t="shared" ca="1" si="0"/>
        <v>2827095.7145449612</v>
      </c>
      <c r="J60" s="41"/>
    </row>
    <row r="61" spans="1:10" s="156" customFormat="1" x14ac:dyDescent="0.2">
      <c r="A61" s="35">
        <v>43322</v>
      </c>
      <c r="B61" s="45"/>
      <c r="C61" s="46" t="s">
        <v>1062</v>
      </c>
      <c r="D61" s="47" t="s">
        <v>68</v>
      </c>
      <c r="E61" s="48"/>
      <c r="F61" s="46"/>
      <c r="G61" s="90">
        <v>1449.55</v>
      </c>
      <c r="H61" s="49"/>
      <c r="I61" s="40">
        <f t="shared" ca="1" si="0"/>
        <v>2825646.1645449614</v>
      </c>
      <c r="J61" s="41"/>
    </row>
    <row r="62" spans="1:10" s="156" customFormat="1" x14ac:dyDescent="0.2">
      <c r="A62" s="35">
        <v>43322</v>
      </c>
      <c r="B62" s="45"/>
      <c r="C62" s="46" t="s">
        <v>1063</v>
      </c>
      <c r="D62" s="47" t="s">
        <v>68</v>
      </c>
      <c r="E62" s="68"/>
      <c r="F62" s="46"/>
      <c r="G62" s="90">
        <v>18.2</v>
      </c>
      <c r="H62" s="49"/>
      <c r="I62" s="40">
        <f t="shared" ca="1" si="0"/>
        <v>2825627.9645449612</v>
      </c>
      <c r="J62" s="41"/>
    </row>
    <row r="63" spans="1:10" s="156" customFormat="1" x14ac:dyDescent="0.2">
      <c r="A63" s="35">
        <v>43322</v>
      </c>
      <c r="B63" s="45"/>
      <c r="C63" s="46" t="s">
        <v>1064</v>
      </c>
      <c r="D63" s="47" t="s">
        <v>79</v>
      </c>
      <c r="E63" s="48"/>
      <c r="F63" s="46"/>
      <c r="G63" s="90">
        <v>9080</v>
      </c>
      <c r="H63" s="49"/>
      <c r="I63" s="40">
        <f t="shared" ca="1" si="0"/>
        <v>2816547.9645449612</v>
      </c>
      <c r="J63" s="41"/>
    </row>
    <row r="64" spans="1:10" s="156" customFormat="1" x14ac:dyDescent="0.2">
      <c r="A64" s="35">
        <v>43322</v>
      </c>
      <c r="B64" s="45"/>
      <c r="C64" s="46" t="s">
        <v>1065</v>
      </c>
      <c r="D64" s="47" t="s">
        <v>205</v>
      </c>
      <c r="E64" s="68"/>
      <c r="F64" s="46"/>
      <c r="G64" s="90">
        <v>8330.9699999999993</v>
      </c>
      <c r="H64" s="48"/>
      <c r="I64" s="40">
        <f t="shared" ca="1" si="0"/>
        <v>2808216.994544961</v>
      </c>
      <c r="J64" s="41"/>
    </row>
    <row r="65" spans="1:10" s="156" customFormat="1" x14ac:dyDescent="0.2">
      <c r="A65" s="35">
        <v>43322</v>
      </c>
      <c r="B65" s="45"/>
      <c r="C65" s="46" t="s">
        <v>1066</v>
      </c>
      <c r="D65" s="47" t="s">
        <v>73</v>
      </c>
      <c r="E65" s="68"/>
      <c r="F65" s="46"/>
      <c r="G65" s="90">
        <v>58560</v>
      </c>
      <c r="H65" s="48"/>
      <c r="I65" s="40">
        <f t="shared" ca="1" si="0"/>
        <v>2749656.994544961</v>
      </c>
      <c r="J65" s="41"/>
    </row>
    <row r="66" spans="1:10" s="156" customFormat="1" x14ac:dyDescent="0.2">
      <c r="A66" s="56">
        <v>43322</v>
      </c>
      <c r="B66" s="45"/>
      <c r="C66" s="46" t="s">
        <v>1067</v>
      </c>
      <c r="D66" s="47" t="s">
        <v>271</v>
      </c>
      <c r="E66" s="68"/>
      <c r="F66" s="46"/>
      <c r="G66" s="90">
        <v>44790.79</v>
      </c>
      <c r="H66" s="48"/>
      <c r="I66" s="40">
        <f t="shared" ca="1" si="0"/>
        <v>2704866.204544961</v>
      </c>
      <c r="J66" s="41"/>
    </row>
    <row r="67" spans="1:10" s="156" customFormat="1" x14ac:dyDescent="0.2">
      <c r="A67" s="56">
        <v>43327</v>
      </c>
      <c r="B67" s="178"/>
      <c r="C67" s="179" t="s">
        <v>1259</v>
      </c>
      <c r="D67" s="180" t="s">
        <v>1135</v>
      </c>
      <c r="E67" s="187"/>
      <c r="F67" s="179"/>
      <c r="G67" s="182"/>
      <c r="H67" s="185">
        <v>218600</v>
      </c>
      <c r="I67" s="40">
        <f t="shared" ca="1" si="0"/>
        <v>2923466.204544961</v>
      </c>
      <c r="J67" s="184"/>
    </row>
    <row r="68" spans="1:10" s="156" customFormat="1" x14ac:dyDescent="0.2">
      <c r="A68" s="56">
        <v>43327</v>
      </c>
      <c r="B68" s="178"/>
      <c r="C68" s="179" t="s">
        <v>1260</v>
      </c>
      <c r="D68" s="180" t="s">
        <v>1136</v>
      </c>
      <c r="E68" s="187"/>
      <c r="F68" s="179"/>
      <c r="G68" s="182"/>
      <c r="H68" s="185">
        <v>400000</v>
      </c>
      <c r="I68" s="40">
        <f t="shared" ca="1" si="0"/>
        <v>3323466.204544961</v>
      </c>
      <c r="J68" s="184"/>
    </row>
    <row r="69" spans="1:10" s="156" customFormat="1" x14ac:dyDescent="0.2">
      <c r="A69" s="56">
        <v>43327</v>
      </c>
      <c r="B69" s="178"/>
      <c r="C69" s="179" t="s">
        <v>1261</v>
      </c>
      <c r="D69" s="180" t="s">
        <v>1137</v>
      </c>
      <c r="E69" s="187"/>
      <c r="F69" s="179"/>
      <c r="G69" s="182"/>
      <c r="H69" s="185">
        <v>400000</v>
      </c>
      <c r="I69" s="40">
        <f t="shared" ca="1" si="0"/>
        <v>3723466.204544961</v>
      </c>
      <c r="J69" s="184"/>
    </row>
    <row r="70" spans="1:10" s="156" customFormat="1" x14ac:dyDescent="0.2">
      <c r="A70" s="56">
        <v>43327</v>
      </c>
      <c r="B70" s="45"/>
      <c r="C70" s="46" t="s">
        <v>1068</v>
      </c>
      <c r="D70" s="47" t="s">
        <v>123</v>
      </c>
      <c r="E70" s="48"/>
      <c r="F70" s="46"/>
      <c r="G70" s="90">
        <v>136555.09</v>
      </c>
      <c r="H70" s="48"/>
      <c r="I70" s="40">
        <f t="shared" ca="1" si="0"/>
        <v>3586911.1145449611</v>
      </c>
      <c r="J70" s="41"/>
    </row>
    <row r="71" spans="1:10" s="156" customFormat="1" x14ac:dyDescent="0.2">
      <c r="A71" s="56">
        <v>43327</v>
      </c>
      <c r="B71" s="45"/>
      <c r="C71" s="46" t="s">
        <v>1069</v>
      </c>
      <c r="D71" s="47" t="s">
        <v>79</v>
      </c>
      <c r="E71" s="48"/>
      <c r="F71" s="46"/>
      <c r="G71" s="90">
        <v>550000</v>
      </c>
      <c r="H71" s="48"/>
      <c r="I71" s="40">
        <f t="shared" ca="1" si="0"/>
        <v>3036911.1145449611</v>
      </c>
      <c r="J71" s="41"/>
    </row>
    <row r="72" spans="1:10" s="156" customFormat="1" x14ac:dyDescent="0.2">
      <c r="A72" s="56">
        <v>43327</v>
      </c>
      <c r="B72" s="45"/>
      <c r="C72" s="46" t="s">
        <v>1070</v>
      </c>
      <c r="D72" s="47" t="s">
        <v>79</v>
      </c>
      <c r="E72" s="68"/>
      <c r="F72" s="46"/>
      <c r="G72" s="90">
        <v>250000</v>
      </c>
      <c r="H72" s="48"/>
      <c r="I72" s="40">
        <f t="shared" ca="1" si="0"/>
        <v>2786911.1145449611</v>
      </c>
      <c r="J72" s="41"/>
    </row>
    <row r="73" spans="1:10" s="156" customFormat="1" x14ac:dyDescent="0.2">
      <c r="A73" s="56">
        <v>43324</v>
      </c>
      <c r="B73" s="45"/>
      <c r="C73" s="46" t="s">
        <v>126</v>
      </c>
      <c r="D73" s="47" t="s">
        <v>1071</v>
      </c>
      <c r="E73" s="48"/>
      <c r="F73" s="46"/>
      <c r="G73" s="90">
        <v>77521.629000000001</v>
      </c>
      <c r="H73" s="48"/>
      <c r="I73" s="40">
        <f t="shared" ca="1" si="0"/>
        <v>2709389.4855449609</v>
      </c>
      <c r="J73" s="41"/>
    </row>
    <row r="74" spans="1:10" s="156" customFormat="1" x14ac:dyDescent="0.2">
      <c r="A74" s="56">
        <v>43327</v>
      </c>
      <c r="B74" s="45"/>
      <c r="C74" s="46" t="s">
        <v>1072</v>
      </c>
      <c r="D74" s="47" t="s">
        <v>369</v>
      </c>
      <c r="E74" s="48"/>
      <c r="F74" s="46"/>
      <c r="G74" s="90">
        <v>1242.5</v>
      </c>
      <c r="H74" s="48"/>
      <c r="I74" s="40">
        <f t="shared" ca="1" si="0"/>
        <v>2708146.9855449609</v>
      </c>
      <c r="J74" s="41"/>
    </row>
    <row r="75" spans="1:10" s="156" customFormat="1" ht="24" x14ac:dyDescent="0.2">
      <c r="A75" s="56">
        <v>43328</v>
      </c>
      <c r="B75" s="45"/>
      <c r="C75" s="46" t="s">
        <v>126</v>
      </c>
      <c r="D75" s="47" t="s">
        <v>1073</v>
      </c>
      <c r="E75" s="48"/>
      <c r="F75" s="46"/>
      <c r="G75" s="90">
        <v>28009.25</v>
      </c>
      <c r="H75" s="48"/>
      <c r="I75" s="40">
        <f t="shared" ca="1" si="0"/>
        <v>2680137.7355449609</v>
      </c>
      <c r="J75" s="41"/>
    </row>
    <row r="76" spans="1:10" s="156" customFormat="1" ht="15.75" customHeight="1" x14ac:dyDescent="0.2">
      <c r="A76" s="56">
        <v>43329</v>
      </c>
      <c r="B76" s="45"/>
      <c r="C76" s="46" t="s">
        <v>126</v>
      </c>
      <c r="D76" s="47" t="s">
        <v>1074</v>
      </c>
      <c r="E76" s="48"/>
      <c r="F76" s="46"/>
      <c r="G76" s="90">
        <v>6399.39</v>
      </c>
      <c r="H76" s="48"/>
      <c r="I76" s="40">
        <f t="shared" ca="1" si="0"/>
        <v>2673738.3455449608</v>
      </c>
      <c r="J76" s="41"/>
    </row>
    <row r="77" spans="1:10" s="156" customFormat="1" x14ac:dyDescent="0.2">
      <c r="A77" s="56">
        <v>43329</v>
      </c>
      <c r="B77" s="45"/>
      <c r="C77" s="46" t="s">
        <v>126</v>
      </c>
      <c r="D77" s="47" t="s">
        <v>1075</v>
      </c>
      <c r="E77" s="48"/>
      <c r="F77" s="46"/>
      <c r="G77" s="90">
        <v>5932.7</v>
      </c>
      <c r="H77" s="48"/>
      <c r="I77" s="40">
        <f t="shared" ca="1" si="0"/>
        <v>2667805.6455449606</v>
      </c>
      <c r="J77" s="41"/>
    </row>
    <row r="78" spans="1:10" s="156" customFormat="1" x14ac:dyDescent="0.2">
      <c r="A78" s="56">
        <v>43332</v>
      </c>
      <c r="B78" s="178"/>
      <c r="C78" s="179" t="s">
        <v>1262</v>
      </c>
      <c r="D78" s="180" t="s">
        <v>1263</v>
      </c>
      <c r="E78" s="181"/>
      <c r="F78" s="179"/>
      <c r="G78" s="182"/>
      <c r="H78" s="185">
        <v>2000</v>
      </c>
      <c r="I78" s="40">
        <f t="shared" ca="1" si="0"/>
        <v>2669805.6455449606</v>
      </c>
      <c r="J78" s="184"/>
    </row>
    <row r="79" spans="1:10" s="156" customFormat="1" x14ac:dyDescent="0.2">
      <c r="A79" s="56">
        <v>43332</v>
      </c>
      <c r="B79" s="178"/>
      <c r="C79" s="179" t="s">
        <v>1264</v>
      </c>
      <c r="D79" s="180" t="s">
        <v>1265</v>
      </c>
      <c r="E79" s="181"/>
      <c r="F79" s="179"/>
      <c r="G79" s="182"/>
      <c r="H79" s="185">
        <v>3000</v>
      </c>
      <c r="I79" s="40">
        <f t="shared" ca="1" si="0"/>
        <v>2672805.6455449606</v>
      </c>
      <c r="J79" s="184"/>
    </row>
    <row r="80" spans="1:10" s="156" customFormat="1" x14ac:dyDescent="0.2">
      <c r="A80" s="56">
        <v>43333</v>
      </c>
      <c r="B80" s="45"/>
      <c r="C80" s="154" t="s">
        <v>1076</v>
      </c>
      <c r="D80" s="47" t="s">
        <v>435</v>
      </c>
      <c r="E80" s="48"/>
      <c r="F80" s="46"/>
      <c r="G80" s="90">
        <v>100</v>
      </c>
      <c r="H80" s="48"/>
      <c r="I80" s="40">
        <f t="shared" ca="1" si="0"/>
        <v>2672705.6455449606</v>
      </c>
      <c r="J80" s="41"/>
    </row>
    <row r="81" spans="1:10" s="156" customFormat="1" x14ac:dyDescent="0.2">
      <c r="A81" s="56">
        <v>43333</v>
      </c>
      <c r="B81" s="45"/>
      <c r="C81" s="46" t="s">
        <v>1077</v>
      </c>
      <c r="D81" s="158" t="s">
        <v>437</v>
      </c>
      <c r="E81" s="48"/>
      <c r="F81" s="46"/>
      <c r="G81" s="90">
        <v>490</v>
      </c>
      <c r="H81" s="49"/>
      <c r="I81" s="40">
        <f t="shared" ca="1" si="0"/>
        <v>2672215.6455449606</v>
      </c>
      <c r="J81" s="41"/>
    </row>
    <row r="82" spans="1:10" s="156" customFormat="1" x14ac:dyDescent="0.2">
      <c r="A82" s="56">
        <v>43333</v>
      </c>
      <c r="B82" s="45"/>
      <c r="C82" s="46" t="s">
        <v>1078</v>
      </c>
      <c r="D82" s="158" t="s">
        <v>439</v>
      </c>
      <c r="E82" s="48"/>
      <c r="F82" s="46"/>
      <c r="G82" s="90">
        <v>3551.1</v>
      </c>
      <c r="H82" s="49"/>
      <c r="I82" s="40">
        <f t="shared" ca="1" si="0"/>
        <v>2668664.5455449605</v>
      </c>
      <c r="J82" s="41"/>
    </row>
    <row r="83" spans="1:10" s="156" customFormat="1" x14ac:dyDescent="0.2">
      <c r="A83" s="56">
        <v>43333</v>
      </c>
      <c r="B83" s="45"/>
      <c r="C83" s="46" t="s">
        <v>1079</v>
      </c>
      <c r="D83" s="158" t="s">
        <v>143</v>
      </c>
      <c r="E83" s="48"/>
      <c r="F83" s="46"/>
      <c r="G83" s="90">
        <v>564</v>
      </c>
      <c r="H83" s="49"/>
      <c r="I83" s="40">
        <f t="shared" ca="1" si="0"/>
        <v>2668100.5455449605</v>
      </c>
      <c r="J83" s="41"/>
    </row>
    <row r="84" spans="1:10" s="156" customFormat="1" x14ac:dyDescent="0.2">
      <c r="A84" s="56">
        <v>43333</v>
      </c>
      <c r="B84" s="45"/>
      <c r="C84" s="46" t="s">
        <v>1080</v>
      </c>
      <c r="D84" s="47" t="s">
        <v>146</v>
      </c>
      <c r="E84" s="48"/>
      <c r="F84" s="46"/>
      <c r="G84" s="90">
        <v>90</v>
      </c>
      <c r="H84" s="49"/>
      <c r="I84" s="40">
        <f t="shared" ca="1" si="0"/>
        <v>2668010.5455449605</v>
      </c>
      <c r="J84" s="41"/>
    </row>
    <row r="85" spans="1:10" s="156" customFormat="1" x14ac:dyDescent="0.2">
      <c r="A85" s="56">
        <v>43333</v>
      </c>
      <c r="B85" s="61"/>
      <c r="C85" s="62" t="s">
        <v>1081</v>
      </c>
      <c r="D85" s="159" t="s">
        <v>278</v>
      </c>
      <c r="E85" s="64"/>
      <c r="F85" s="62"/>
      <c r="G85" s="103">
        <v>2500</v>
      </c>
      <c r="H85" s="66"/>
      <c r="I85" s="40">
        <f t="shared" ca="1" si="0"/>
        <v>2665510.5455449605</v>
      </c>
      <c r="J85" s="67"/>
    </row>
    <row r="86" spans="1:10" s="156" customFormat="1" x14ac:dyDescent="0.2">
      <c r="A86" s="56">
        <v>43333</v>
      </c>
      <c r="B86" s="104"/>
      <c r="C86" s="105" t="s">
        <v>1082</v>
      </c>
      <c r="D86" s="106" t="s">
        <v>56</v>
      </c>
      <c r="E86" s="107"/>
      <c r="F86" s="105"/>
      <c r="G86" s="133">
        <v>3500</v>
      </c>
      <c r="H86" s="109"/>
      <c r="I86" s="40">
        <f t="shared" ca="1" si="0"/>
        <v>2662010.5455449605</v>
      </c>
      <c r="J86" s="110"/>
    </row>
    <row r="87" spans="1:10" s="156" customFormat="1" x14ac:dyDescent="0.2">
      <c r="A87" s="56">
        <v>43333</v>
      </c>
      <c r="B87" s="45"/>
      <c r="C87" s="46" t="s">
        <v>1083</v>
      </c>
      <c r="D87" s="47" t="s">
        <v>62</v>
      </c>
      <c r="E87" s="48"/>
      <c r="F87" s="46"/>
      <c r="G87" s="90">
        <v>322</v>
      </c>
      <c r="H87" s="49"/>
      <c r="I87" s="40">
        <f t="shared" ca="1" si="0"/>
        <v>2661688.5455449605</v>
      </c>
      <c r="J87" s="41"/>
    </row>
    <row r="88" spans="1:10" s="156" customFormat="1" x14ac:dyDescent="0.2">
      <c r="A88" s="56">
        <v>43333</v>
      </c>
      <c r="B88" s="45"/>
      <c r="C88" s="46" t="s">
        <v>1084</v>
      </c>
      <c r="D88" s="158" t="s">
        <v>63</v>
      </c>
      <c r="E88" s="48"/>
      <c r="F88" s="46"/>
      <c r="G88" s="90">
        <v>450</v>
      </c>
      <c r="H88" s="49"/>
      <c r="I88" s="40">
        <f t="shared" ca="1" si="0"/>
        <v>2661238.5455449605</v>
      </c>
      <c r="J88" s="41"/>
    </row>
    <row r="89" spans="1:10" s="156" customFormat="1" x14ac:dyDescent="0.2">
      <c r="A89" s="56">
        <v>43333</v>
      </c>
      <c r="B89" s="45"/>
      <c r="C89" s="46" t="s">
        <v>1085</v>
      </c>
      <c r="D89" s="47" t="s">
        <v>369</v>
      </c>
      <c r="E89" s="48"/>
      <c r="F89" s="46"/>
      <c r="G89" s="90">
        <v>1582.5</v>
      </c>
      <c r="H89" s="49"/>
      <c r="I89" s="40">
        <f t="shared" ref="I89:I152" ca="1" si="1">IF(AND(ISBLANK(G89),ISBLANK(H89))," - ",OFFSET(I89,-1,0,1,1)+H89-G89)</f>
        <v>2659656.0455449605</v>
      </c>
      <c r="J89" s="41"/>
    </row>
    <row r="90" spans="1:10" s="156" customFormat="1" x14ac:dyDescent="0.2">
      <c r="A90" s="56">
        <v>43333</v>
      </c>
      <c r="B90" s="45"/>
      <c r="C90" s="46" t="s">
        <v>1086</v>
      </c>
      <c r="D90" s="47" t="s">
        <v>152</v>
      </c>
      <c r="E90" s="48"/>
      <c r="F90" s="46"/>
      <c r="G90" s="90">
        <v>35.450000000000003</v>
      </c>
      <c r="H90" s="49"/>
      <c r="I90" s="40">
        <f t="shared" ca="1" si="1"/>
        <v>2659620.5955449603</v>
      </c>
      <c r="J90" s="41"/>
    </row>
    <row r="91" spans="1:10" s="156" customFormat="1" x14ac:dyDescent="0.2">
      <c r="A91" s="56">
        <v>43333</v>
      </c>
      <c r="B91" s="178"/>
      <c r="C91" s="179" t="s">
        <v>1087</v>
      </c>
      <c r="D91" s="180" t="s">
        <v>80</v>
      </c>
      <c r="E91" s="181"/>
      <c r="F91" s="179"/>
      <c r="G91" s="185">
        <v>37600</v>
      </c>
      <c r="H91" s="182"/>
      <c r="I91" s="40">
        <f t="shared" ca="1" si="1"/>
        <v>2622020.5955449603</v>
      </c>
      <c r="J91" s="184"/>
    </row>
    <row r="92" spans="1:10" s="156" customFormat="1" x14ac:dyDescent="0.2">
      <c r="A92" s="56">
        <v>43333</v>
      </c>
      <c r="B92" s="45"/>
      <c r="C92" s="46" t="s">
        <v>126</v>
      </c>
      <c r="D92" s="96" t="s">
        <v>1041</v>
      </c>
      <c r="E92" s="97"/>
      <c r="F92" s="95"/>
      <c r="G92" s="113">
        <f>10224.071+20</f>
        <v>10244.071</v>
      </c>
      <c r="H92" s="101"/>
      <c r="I92" s="40">
        <f t="shared" ca="1" si="1"/>
        <v>2611776.5245449604</v>
      </c>
      <c r="J92" s="99"/>
    </row>
    <row r="93" spans="1:10" s="156" customFormat="1" x14ac:dyDescent="0.2">
      <c r="A93" s="56">
        <v>43335</v>
      </c>
      <c r="B93" s="178"/>
      <c r="C93" s="179" t="s">
        <v>1266</v>
      </c>
      <c r="D93" s="180" t="s">
        <v>1267</v>
      </c>
      <c r="E93" s="181"/>
      <c r="F93" s="179"/>
      <c r="G93" s="182"/>
      <c r="H93" s="185">
        <v>2000</v>
      </c>
      <c r="I93" s="40">
        <f t="shared" ca="1" si="1"/>
        <v>2613776.5245449604</v>
      </c>
      <c r="J93" s="184"/>
    </row>
    <row r="94" spans="1:10" s="156" customFormat="1" x14ac:dyDescent="0.2">
      <c r="A94" s="56">
        <v>43335</v>
      </c>
      <c r="B94" s="178"/>
      <c r="C94" s="179" t="s">
        <v>37</v>
      </c>
      <c r="D94" s="180" t="s">
        <v>1138</v>
      </c>
      <c r="E94" s="181"/>
      <c r="F94" s="179"/>
      <c r="G94" s="185">
        <v>10</v>
      </c>
      <c r="H94" s="182"/>
      <c r="I94" s="40">
        <f t="shared" ca="1" si="1"/>
        <v>2613766.5245449604</v>
      </c>
      <c r="J94" s="184"/>
    </row>
    <row r="95" spans="1:10" s="156" customFormat="1" x14ac:dyDescent="0.2">
      <c r="A95" s="56">
        <v>43335</v>
      </c>
      <c r="B95" s="45"/>
      <c r="C95" s="46" t="s">
        <v>1088</v>
      </c>
      <c r="D95" s="47" t="s">
        <v>437</v>
      </c>
      <c r="E95" s="48"/>
      <c r="F95" s="46"/>
      <c r="G95" s="90">
        <v>300</v>
      </c>
      <c r="H95" s="49"/>
      <c r="I95" s="40">
        <f t="shared" ca="1" si="1"/>
        <v>2613466.5245449604</v>
      </c>
      <c r="J95" s="41"/>
    </row>
    <row r="96" spans="1:10" s="156" customFormat="1" x14ac:dyDescent="0.2">
      <c r="A96" s="56">
        <v>43335</v>
      </c>
      <c r="B96" s="94"/>
      <c r="C96" s="95" t="s">
        <v>1089</v>
      </c>
      <c r="D96" s="96" t="s">
        <v>140</v>
      </c>
      <c r="E96" s="97"/>
      <c r="F96" s="95"/>
      <c r="G96" s="113">
        <v>233.6</v>
      </c>
      <c r="H96" s="59"/>
      <c r="I96" s="40">
        <f t="shared" ca="1" si="1"/>
        <v>2613232.9245449603</v>
      </c>
      <c r="J96" s="99"/>
    </row>
    <row r="97" spans="1:10" s="156" customFormat="1" ht="24" x14ac:dyDescent="0.2">
      <c r="A97" s="56">
        <v>43335</v>
      </c>
      <c r="B97" s="45"/>
      <c r="C97" s="46" t="s">
        <v>1090</v>
      </c>
      <c r="D97" s="47" t="s">
        <v>562</v>
      </c>
      <c r="E97" s="48"/>
      <c r="F97" s="46"/>
      <c r="G97" s="90">
        <v>5056.26</v>
      </c>
      <c r="H97" s="49"/>
      <c r="I97" s="40">
        <f t="shared" ca="1" si="1"/>
        <v>2608176.6645449605</v>
      </c>
      <c r="J97" s="41"/>
    </row>
    <row r="98" spans="1:10" s="156" customFormat="1" x14ac:dyDescent="0.2">
      <c r="A98" s="56">
        <v>43335</v>
      </c>
      <c r="B98" s="45"/>
      <c r="C98" s="46" t="s">
        <v>1091</v>
      </c>
      <c r="D98" s="47" t="s">
        <v>1092</v>
      </c>
      <c r="E98" s="48"/>
      <c r="F98" s="46"/>
      <c r="G98" s="90">
        <v>2430</v>
      </c>
      <c r="H98" s="49"/>
      <c r="I98" s="40">
        <f t="shared" ca="1" si="1"/>
        <v>2605746.6645449605</v>
      </c>
      <c r="J98" s="41"/>
    </row>
    <row r="99" spans="1:10" s="156" customFormat="1" x14ac:dyDescent="0.2">
      <c r="A99" s="56">
        <v>43335</v>
      </c>
      <c r="B99" s="45"/>
      <c r="C99" s="46" t="s">
        <v>1093</v>
      </c>
      <c r="D99" s="47" t="s">
        <v>51</v>
      </c>
      <c r="E99" s="48"/>
      <c r="F99" s="46"/>
      <c r="G99" s="90">
        <v>7145.8</v>
      </c>
      <c r="H99" s="49"/>
      <c r="I99" s="40">
        <f t="shared" ca="1" si="1"/>
        <v>2598600.8645449607</v>
      </c>
      <c r="J99" s="41"/>
    </row>
    <row r="100" spans="1:10" s="156" customFormat="1" x14ac:dyDescent="0.2">
      <c r="A100" s="56">
        <v>43335</v>
      </c>
      <c r="B100" s="45"/>
      <c r="C100" s="46" t="s">
        <v>1094</v>
      </c>
      <c r="D100" s="47" t="s">
        <v>144</v>
      </c>
      <c r="E100" s="48"/>
      <c r="F100" s="46"/>
      <c r="G100" s="90">
        <v>3202.55</v>
      </c>
      <c r="H100" s="49"/>
      <c r="I100" s="40">
        <f t="shared" ca="1" si="1"/>
        <v>2595398.3145449609</v>
      </c>
      <c r="J100" s="41"/>
    </row>
    <row r="101" spans="1:10" s="156" customFormat="1" x14ac:dyDescent="0.2">
      <c r="A101" s="56">
        <v>43335</v>
      </c>
      <c r="B101" s="45"/>
      <c r="C101" s="46" t="s">
        <v>1095</v>
      </c>
      <c r="D101" s="47" t="s">
        <v>50</v>
      </c>
      <c r="E101" s="48"/>
      <c r="F101" s="46"/>
      <c r="G101" s="90">
        <v>3080</v>
      </c>
      <c r="H101" s="49"/>
      <c r="I101" s="40">
        <f t="shared" ca="1" si="1"/>
        <v>2592318.3145449609</v>
      </c>
      <c r="J101" s="41"/>
    </row>
    <row r="102" spans="1:10" s="156" customFormat="1" x14ac:dyDescent="0.2">
      <c r="A102" s="56">
        <v>43335</v>
      </c>
      <c r="B102" s="94"/>
      <c r="C102" s="46" t="s">
        <v>1096</v>
      </c>
      <c r="D102" s="47" t="s">
        <v>53</v>
      </c>
      <c r="E102" s="97"/>
      <c r="F102" s="95"/>
      <c r="G102" s="113">
        <v>689.6</v>
      </c>
      <c r="H102" s="101"/>
      <c r="I102" s="40">
        <f t="shared" ca="1" si="1"/>
        <v>2591628.7145449608</v>
      </c>
      <c r="J102" s="99"/>
    </row>
    <row r="103" spans="1:10" s="156" customFormat="1" x14ac:dyDescent="0.2">
      <c r="A103" s="56">
        <v>43335</v>
      </c>
      <c r="B103" s="94"/>
      <c r="C103" s="46" t="s">
        <v>1097</v>
      </c>
      <c r="D103" s="47" t="s">
        <v>745</v>
      </c>
      <c r="E103" s="97"/>
      <c r="F103" s="95"/>
      <c r="G103" s="113">
        <v>4750</v>
      </c>
      <c r="H103" s="101"/>
      <c r="I103" s="40">
        <f t="shared" ca="1" si="1"/>
        <v>2586878.7145449608</v>
      </c>
      <c r="J103" s="99"/>
    </row>
    <row r="104" spans="1:10" s="156" customFormat="1" x14ac:dyDescent="0.2">
      <c r="A104" s="56">
        <v>43335</v>
      </c>
      <c r="B104" s="94"/>
      <c r="C104" s="46" t="s">
        <v>1098</v>
      </c>
      <c r="D104" s="96" t="s">
        <v>1099</v>
      </c>
      <c r="E104" s="97"/>
      <c r="F104" s="95"/>
      <c r="G104" s="113">
        <v>3382</v>
      </c>
      <c r="H104" s="101"/>
      <c r="I104" s="40">
        <f t="shared" ca="1" si="1"/>
        <v>2583496.7145449608</v>
      </c>
      <c r="J104" s="99"/>
    </row>
    <row r="105" spans="1:10" s="156" customFormat="1" x14ac:dyDescent="0.2">
      <c r="A105" s="56">
        <v>43335</v>
      </c>
      <c r="B105" s="45"/>
      <c r="C105" s="46" t="s">
        <v>1100</v>
      </c>
      <c r="D105" s="47" t="s">
        <v>388</v>
      </c>
      <c r="E105" s="48"/>
      <c r="F105" s="46"/>
      <c r="G105" s="90">
        <v>65</v>
      </c>
      <c r="H105" s="49"/>
      <c r="I105" s="40">
        <f t="shared" ca="1" si="1"/>
        <v>2583431.7145449608</v>
      </c>
      <c r="J105" s="41"/>
    </row>
    <row r="106" spans="1:10" s="156" customFormat="1" x14ac:dyDescent="0.2">
      <c r="A106" s="56">
        <v>43335</v>
      </c>
      <c r="B106" s="45"/>
      <c r="C106" s="46" t="s">
        <v>1101</v>
      </c>
      <c r="D106" s="47" t="s">
        <v>64</v>
      </c>
      <c r="E106" s="48"/>
      <c r="F106" s="46"/>
      <c r="G106" s="90">
        <v>706</v>
      </c>
      <c r="H106" s="49"/>
      <c r="I106" s="40">
        <f t="shared" ca="1" si="1"/>
        <v>2582725.7145449608</v>
      </c>
      <c r="J106" s="41"/>
    </row>
    <row r="107" spans="1:10" s="156" customFormat="1" x14ac:dyDescent="0.2">
      <c r="A107" s="56">
        <v>43335</v>
      </c>
      <c r="B107" s="178"/>
      <c r="C107" s="179" t="s">
        <v>1102</v>
      </c>
      <c r="D107" s="180" t="s">
        <v>1103</v>
      </c>
      <c r="E107" s="181"/>
      <c r="F107" s="179"/>
      <c r="G107" s="185">
        <v>457.8</v>
      </c>
      <c r="H107" s="182"/>
      <c r="I107" s="40">
        <f t="shared" ca="1" si="1"/>
        <v>2582267.9145449609</v>
      </c>
      <c r="J107" s="184"/>
    </row>
    <row r="108" spans="1:10" s="156" customFormat="1" x14ac:dyDescent="0.2">
      <c r="A108" s="56">
        <v>43335</v>
      </c>
      <c r="B108" s="45"/>
      <c r="C108" s="46" t="s">
        <v>1104</v>
      </c>
      <c r="D108" s="47" t="s">
        <v>201</v>
      </c>
      <c r="E108" s="48"/>
      <c r="F108" s="46"/>
      <c r="G108" s="90">
        <v>1687.65</v>
      </c>
      <c r="H108" s="49"/>
      <c r="I108" s="40">
        <f t="shared" ca="1" si="1"/>
        <v>2580580.264544961</v>
      </c>
      <c r="J108" s="41"/>
    </row>
    <row r="109" spans="1:10" s="156" customFormat="1" x14ac:dyDescent="0.2">
      <c r="A109" s="56">
        <v>43335</v>
      </c>
      <c r="B109" s="178"/>
      <c r="C109" s="179" t="s">
        <v>1105</v>
      </c>
      <c r="D109" s="180" t="s">
        <v>189</v>
      </c>
      <c r="E109" s="181"/>
      <c r="F109" s="179"/>
      <c r="G109" s="185">
        <v>51</v>
      </c>
      <c r="H109" s="182"/>
      <c r="I109" s="40">
        <f t="shared" ca="1" si="1"/>
        <v>2580529.264544961</v>
      </c>
      <c r="J109" s="184"/>
    </row>
    <row r="110" spans="1:10" s="156" customFormat="1" x14ac:dyDescent="0.2">
      <c r="A110" s="56">
        <v>43335</v>
      </c>
      <c r="B110" s="45"/>
      <c r="C110" s="46" t="s">
        <v>1106</v>
      </c>
      <c r="D110" s="47" t="s">
        <v>69</v>
      </c>
      <c r="E110" s="48"/>
      <c r="F110" s="46"/>
      <c r="G110" s="90">
        <v>180</v>
      </c>
      <c r="H110" s="49"/>
      <c r="I110" s="40">
        <f t="shared" ca="1" si="1"/>
        <v>2580349.264544961</v>
      </c>
      <c r="J110" s="41"/>
    </row>
    <row r="111" spans="1:10" s="156" customFormat="1" x14ac:dyDescent="0.2">
      <c r="A111" s="56">
        <v>43335</v>
      </c>
      <c r="B111" s="45"/>
      <c r="C111" s="46" t="s">
        <v>1107</v>
      </c>
      <c r="D111" s="47" t="s">
        <v>203</v>
      </c>
      <c r="E111" s="48"/>
      <c r="F111" s="46"/>
      <c r="G111" s="90">
        <v>560</v>
      </c>
      <c r="H111" s="49"/>
      <c r="I111" s="40">
        <f t="shared" ca="1" si="1"/>
        <v>2579789.264544961</v>
      </c>
      <c r="J111" s="41"/>
    </row>
    <row r="112" spans="1:10" s="156" customFormat="1" x14ac:dyDescent="0.2">
      <c r="A112" s="56">
        <v>43336</v>
      </c>
      <c r="B112" s="45"/>
      <c r="C112" s="46" t="s">
        <v>1108</v>
      </c>
      <c r="D112" s="47" t="s">
        <v>476</v>
      </c>
      <c r="E112" s="48"/>
      <c r="F112" s="46"/>
      <c r="G112" s="90">
        <v>720.47</v>
      </c>
      <c r="H112" s="49"/>
      <c r="I112" s="40">
        <f t="shared" ca="1" si="1"/>
        <v>2579068.7945449608</v>
      </c>
      <c r="J112" s="41"/>
    </row>
    <row r="113" spans="1:10" s="156" customFormat="1" x14ac:dyDescent="0.2">
      <c r="A113" s="56">
        <v>43336</v>
      </c>
      <c r="B113" s="45"/>
      <c r="C113" s="46" t="s">
        <v>1109</v>
      </c>
      <c r="D113" s="47" t="s">
        <v>1023</v>
      </c>
      <c r="E113" s="48"/>
      <c r="F113" s="46"/>
      <c r="G113" s="90">
        <v>14000</v>
      </c>
      <c r="H113" s="49"/>
      <c r="I113" s="40">
        <f t="shared" ca="1" si="1"/>
        <v>2565068.7945449608</v>
      </c>
      <c r="J113" s="41"/>
    </row>
    <row r="114" spans="1:10" s="156" customFormat="1" x14ac:dyDescent="0.2">
      <c r="A114" s="56">
        <v>43336</v>
      </c>
      <c r="B114" s="45"/>
      <c r="C114" s="46" t="s">
        <v>1110</v>
      </c>
      <c r="D114" s="47" t="s">
        <v>1111</v>
      </c>
      <c r="E114" s="48"/>
      <c r="F114" s="46"/>
      <c r="G114" s="90">
        <v>15772</v>
      </c>
      <c r="H114" s="49"/>
      <c r="I114" s="40">
        <f t="shared" ca="1" si="1"/>
        <v>2549296.7945449608</v>
      </c>
      <c r="J114" s="41"/>
    </row>
    <row r="115" spans="1:10" s="156" customFormat="1" x14ac:dyDescent="0.2">
      <c r="A115" s="56">
        <v>43336</v>
      </c>
      <c r="B115" s="61"/>
      <c r="C115" s="62" t="s">
        <v>1112</v>
      </c>
      <c r="D115" s="63" t="s">
        <v>78</v>
      </c>
      <c r="E115" s="64"/>
      <c r="F115" s="62"/>
      <c r="G115" s="103">
        <v>10370</v>
      </c>
      <c r="H115" s="66"/>
      <c r="I115" s="40">
        <f t="shared" ca="1" si="1"/>
        <v>2538926.7945449608</v>
      </c>
      <c r="J115" s="67"/>
    </row>
    <row r="116" spans="1:10" s="156" customFormat="1" x14ac:dyDescent="0.2">
      <c r="A116" s="56">
        <v>43336</v>
      </c>
      <c r="B116" s="45"/>
      <c r="C116" s="46" t="s">
        <v>1113</v>
      </c>
      <c r="D116" s="47" t="s">
        <v>316</v>
      </c>
      <c r="E116" s="48"/>
      <c r="F116" s="46"/>
      <c r="G116" s="90">
        <v>51450</v>
      </c>
      <c r="H116" s="49"/>
      <c r="I116" s="40">
        <f t="shared" ca="1" si="1"/>
        <v>2487476.7945449608</v>
      </c>
      <c r="J116" s="41"/>
    </row>
    <row r="117" spans="1:10" s="156" customFormat="1" x14ac:dyDescent="0.2">
      <c r="A117" s="56">
        <v>43341</v>
      </c>
      <c r="B117" s="178"/>
      <c r="C117" s="179" t="s">
        <v>1268</v>
      </c>
      <c r="D117" s="180" t="s">
        <v>1269</v>
      </c>
      <c r="E117" s="181"/>
      <c r="F117" s="179"/>
      <c r="G117" s="182"/>
      <c r="H117" s="185">
        <v>5000</v>
      </c>
      <c r="I117" s="40">
        <f t="shared" ca="1" si="1"/>
        <v>2492476.7945449608</v>
      </c>
      <c r="J117" s="184"/>
    </row>
    <row r="118" spans="1:10" s="156" customFormat="1" x14ac:dyDescent="0.2">
      <c r="A118" s="56">
        <v>43341</v>
      </c>
      <c r="B118" s="178"/>
      <c r="C118" s="179" t="s">
        <v>120</v>
      </c>
      <c r="D118" s="180" t="s">
        <v>1014</v>
      </c>
      <c r="E118" s="181"/>
      <c r="F118" s="179"/>
      <c r="G118" s="182"/>
      <c r="H118" s="185">
        <v>2000</v>
      </c>
      <c r="I118" s="40">
        <f t="shared" ca="1" si="1"/>
        <v>2494476.7945449608</v>
      </c>
      <c r="J118" s="184"/>
    </row>
    <row r="119" spans="1:10" s="156" customFormat="1" x14ac:dyDescent="0.2">
      <c r="A119" s="56">
        <v>43342</v>
      </c>
      <c r="B119" s="45"/>
      <c r="C119" s="46" t="s">
        <v>157</v>
      </c>
      <c r="D119" s="47" t="s">
        <v>135</v>
      </c>
      <c r="E119" s="48"/>
      <c r="F119" s="46"/>
      <c r="G119" s="90">
        <v>76575.210000000006</v>
      </c>
      <c r="H119" s="49"/>
      <c r="I119" s="40">
        <f t="shared" ca="1" si="1"/>
        <v>2417901.5845449609</v>
      </c>
      <c r="J119" s="41"/>
    </row>
    <row r="120" spans="1:10" s="156" customFormat="1" x14ac:dyDescent="0.2">
      <c r="A120" s="56">
        <v>43343</v>
      </c>
      <c r="B120" s="45"/>
      <c r="C120" s="46" t="s">
        <v>1114</v>
      </c>
      <c r="D120" s="47" t="s">
        <v>136</v>
      </c>
      <c r="E120" s="48"/>
      <c r="F120" s="46"/>
      <c r="G120" s="90">
        <v>20370</v>
      </c>
      <c r="H120" s="49"/>
      <c r="I120" s="40">
        <f t="shared" ca="1" si="1"/>
        <v>2397531.5845449609</v>
      </c>
      <c r="J120" s="41"/>
    </row>
    <row r="121" spans="1:10" s="156" customFormat="1" x14ac:dyDescent="0.2">
      <c r="A121" s="56">
        <v>43343</v>
      </c>
      <c r="B121" s="45"/>
      <c r="C121" s="46" t="s">
        <v>1115</v>
      </c>
      <c r="D121" s="47" t="s">
        <v>137</v>
      </c>
      <c r="E121" s="68"/>
      <c r="F121" s="46"/>
      <c r="G121" s="90">
        <v>1406</v>
      </c>
      <c r="H121" s="49"/>
      <c r="I121" s="40">
        <f t="shared" ca="1" si="1"/>
        <v>2396125.5845449609</v>
      </c>
      <c r="J121" s="41"/>
    </row>
    <row r="122" spans="1:10" s="156" customFormat="1" x14ac:dyDescent="0.2">
      <c r="A122" s="56">
        <v>43343</v>
      </c>
      <c r="B122" s="45"/>
      <c r="C122" s="46" t="s">
        <v>1116</v>
      </c>
      <c r="D122" s="47" t="s">
        <v>137</v>
      </c>
      <c r="E122" s="68"/>
      <c r="F122" s="46"/>
      <c r="G122" s="90">
        <v>237.8</v>
      </c>
      <c r="H122" s="49"/>
      <c r="I122" s="40">
        <f t="shared" ca="1" si="1"/>
        <v>2395887.7845449611</v>
      </c>
      <c r="J122" s="41"/>
    </row>
    <row r="123" spans="1:10" s="156" customFormat="1" x14ac:dyDescent="0.2">
      <c r="A123" s="56">
        <v>43343</v>
      </c>
      <c r="B123" s="45"/>
      <c r="C123" s="46" t="s">
        <v>1117</v>
      </c>
      <c r="D123" s="47" t="s">
        <v>32</v>
      </c>
      <c r="E123" s="68"/>
      <c r="F123" s="46"/>
      <c r="G123" s="90">
        <v>4499.2</v>
      </c>
      <c r="H123" s="49"/>
      <c r="I123" s="40">
        <f t="shared" ca="1" si="1"/>
        <v>2391388.5845449609</v>
      </c>
      <c r="J123" s="41"/>
    </row>
    <row r="124" spans="1:10" s="156" customFormat="1" x14ac:dyDescent="0.2">
      <c r="A124" s="56">
        <v>43341</v>
      </c>
      <c r="B124" s="45"/>
      <c r="C124" s="46" t="s">
        <v>126</v>
      </c>
      <c r="D124" s="47" t="s">
        <v>1118</v>
      </c>
      <c r="E124" s="68"/>
      <c r="F124" s="46"/>
      <c r="G124" s="90">
        <v>18688.349999999999</v>
      </c>
      <c r="H124" s="49"/>
      <c r="I124" s="40">
        <f t="shared" ca="1" si="1"/>
        <v>2372700.2345449608</v>
      </c>
      <c r="J124" s="41"/>
    </row>
    <row r="125" spans="1:10" s="156" customFormat="1" x14ac:dyDescent="0.2">
      <c r="A125" s="56">
        <v>43341</v>
      </c>
      <c r="B125" s="45"/>
      <c r="C125" s="46" t="s">
        <v>126</v>
      </c>
      <c r="D125" s="47" t="s">
        <v>1119</v>
      </c>
      <c r="E125" s="48"/>
      <c r="F125" s="46"/>
      <c r="G125" s="90">
        <v>4176.3</v>
      </c>
      <c r="H125" s="49"/>
      <c r="I125" s="40">
        <f t="shared" ca="1" si="1"/>
        <v>2368523.934544961</v>
      </c>
      <c r="J125" s="41"/>
    </row>
    <row r="126" spans="1:10" s="156" customFormat="1" x14ac:dyDescent="0.2">
      <c r="A126" s="56">
        <v>43343</v>
      </c>
      <c r="B126" s="45"/>
      <c r="C126" s="46" t="s">
        <v>1120</v>
      </c>
      <c r="D126" s="47" t="s">
        <v>516</v>
      </c>
      <c r="E126" s="48"/>
      <c r="F126" s="46"/>
      <c r="G126" s="90">
        <v>350</v>
      </c>
      <c r="H126" s="49"/>
      <c r="I126" s="40">
        <f t="shared" ca="1" si="1"/>
        <v>2368173.934544961</v>
      </c>
      <c r="J126" s="41"/>
    </row>
    <row r="127" spans="1:10" s="156" customFormat="1" ht="12.75" customHeight="1" x14ac:dyDescent="0.2">
      <c r="A127" s="56">
        <v>43343</v>
      </c>
      <c r="B127" s="45"/>
      <c r="C127" s="46" t="s">
        <v>1121</v>
      </c>
      <c r="D127" s="47" t="s">
        <v>189</v>
      </c>
      <c r="E127" s="48"/>
      <c r="F127" s="46"/>
      <c r="G127" s="90">
        <v>3000</v>
      </c>
      <c r="H127" s="49"/>
      <c r="I127" s="40">
        <f t="shared" ca="1" si="1"/>
        <v>2365173.934544961</v>
      </c>
      <c r="J127" s="41"/>
    </row>
    <row r="128" spans="1:10" s="156" customFormat="1" x14ac:dyDescent="0.2">
      <c r="A128" s="56">
        <v>43343</v>
      </c>
      <c r="B128" s="94"/>
      <c r="C128" s="46" t="s">
        <v>1122</v>
      </c>
      <c r="D128" s="47" t="s">
        <v>568</v>
      </c>
      <c r="E128" s="97"/>
      <c r="F128" s="95"/>
      <c r="G128" s="113">
        <v>2500</v>
      </c>
      <c r="H128" s="101"/>
      <c r="I128" s="40">
        <f t="shared" ca="1" si="1"/>
        <v>2362673.934544961</v>
      </c>
      <c r="J128" s="99"/>
    </row>
    <row r="129" spans="1:10" s="156" customFormat="1" ht="15" customHeight="1" x14ac:dyDescent="0.2">
      <c r="A129" s="56"/>
      <c r="B129" s="45"/>
      <c r="C129" s="46"/>
      <c r="D129" s="47" t="s">
        <v>133</v>
      </c>
      <c r="E129" s="48"/>
      <c r="F129" s="46"/>
      <c r="G129" s="59">
        <v>13.899999999999986</v>
      </c>
      <c r="H129" s="49"/>
      <c r="I129" s="40">
        <f t="shared" ca="1" si="1"/>
        <v>2362660.0345449611</v>
      </c>
      <c r="J129" s="41"/>
    </row>
    <row r="130" spans="1:10" s="156" customFormat="1" x14ac:dyDescent="0.2">
      <c r="A130" s="56"/>
      <c r="B130" s="45"/>
      <c r="C130" s="46"/>
      <c r="D130" s="47"/>
      <c r="E130" s="48"/>
      <c r="F130" s="46"/>
      <c r="G130" s="59"/>
      <c r="H130" s="49"/>
      <c r="I130" s="40" t="str">
        <f t="shared" ca="1" si="1"/>
        <v xml:space="preserve"> - </v>
      </c>
      <c r="J130" s="41"/>
    </row>
    <row r="131" spans="1:10" s="156" customFormat="1" x14ac:dyDescent="0.2">
      <c r="A131" s="56"/>
      <c r="B131" s="45"/>
      <c r="C131" s="46"/>
      <c r="D131" s="47"/>
      <c r="E131" s="48"/>
      <c r="F131" s="46"/>
      <c r="G131" s="59"/>
      <c r="H131" s="49"/>
      <c r="I131" s="40" t="str">
        <f t="shared" ca="1" si="1"/>
        <v xml:space="preserve"> - </v>
      </c>
      <c r="J131" s="41"/>
    </row>
    <row r="132" spans="1:10" s="156" customFormat="1" x14ac:dyDescent="0.2">
      <c r="A132" s="56"/>
      <c r="B132" s="94"/>
      <c r="C132" s="102"/>
      <c r="D132" s="96"/>
      <c r="E132" s="97"/>
      <c r="F132" s="95"/>
      <c r="G132" s="98"/>
      <c r="H132" s="101"/>
      <c r="I132" s="40" t="str">
        <f t="shared" ca="1" si="1"/>
        <v xml:space="preserve"> - </v>
      </c>
      <c r="J132" s="99"/>
    </row>
    <row r="133" spans="1:10" s="156" customFormat="1" x14ac:dyDescent="0.2">
      <c r="A133" s="56"/>
      <c r="B133" s="45"/>
      <c r="C133" s="154"/>
      <c r="D133" s="47"/>
      <c r="E133" s="48"/>
      <c r="F133" s="46"/>
      <c r="G133" s="49"/>
      <c r="H133" s="49"/>
      <c r="I133" s="40" t="str">
        <f t="shared" ca="1" si="1"/>
        <v xml:space="preserve"> - </v>
      </c>
      <c r="J133" s="41"/>
    </row>
    <row r="134" spans="1:10" s="156" customFormat="1" x14ac:dyDescent="0.2">
      <c r="A134" s="56"/>
      <c r="B134" s="104"/>
      <c r="C134" s="154"/>
      <c r="D134" s="47"/>
      <c r="E134" s="107"/>
      <c r="F134" s="105"/>
      <c r="G134" s="108"/>
      <c r="H134" s="109"/>
      <c r="I134" s="40" t="str">
        <f t="shared" ca="1" si="1"/>
        <v xml:space="preserve"> - </v>
      </c>
      <c r="J134" s="110"/>
    </row>
    <row r="135" spans="1:10" s="156" customFormat="1" x14ac:dyDescent="0.2">
      <c r="A135" s="56"/>
      <c r="B135" s="104"/>
      <c r="C135" s="154"/>
      <c r="D135" s="47"/>
      <c r="E135" s="107"/>
      <c r="F135" s="105"/>
      <c r="G135" s="108"/>
      <c r="H135" s="109"/>
      <c r="I135" s="40" t="str">
        <f t="shared" ca="1" si="1"/>
        <v xml:space="preserve"> - </v>
      </c>
      <c r="J135" s="110"/>
    </row>
    <row r="136" spans="1:10" s="156" customFormat="1" x14ac:dyDescent="0.2">
      <c r="A136" s="56"/>
      <c r="B136" s="104"/>
      <c r="C136" s="154"/>
      <c r="D136" s="47"/>
      <c r="E136" s="107"/>
      <c r="F136" s="105"/>
      <c r="G136" s="108"/>
      <c r="H136" s="109"/>
      <c r="I136" s="40" t="str">
        <f t="shared" ca="1" si="1"/>
        <v xml:space="preserve"> - </v>
      </c>
      <c r="J136" s="110"/>
    </row>
    <row r="137" spans="1:10" s="156" customFormat="1" x14ac:dyDescent="0.2">
      <c r="A137" s="56"/>
      <c r="B137" s="45"/>
      <c r="C137" s="46"/>
      <c r="D137" s="47"/>
      <c r="E137" s="48"/>
      <c r="F137" s="46"/>
      <c r="G137" s="59"/>
      <c r="H137" s="49"/>
      <c r="I137" s="40" t="str">
        <f t="shared" ca="1" si="1"/>
        <v xml:space="preserve"> - </v>
      </c>
      <c r="J137" s="41"/>
    </row>
    <row r="138" spans="1:10" s="156" customFormat="1" x14ac:dyDescent="0.2">
      <c r="A138" s="56"/>
      <c r="B138" s="45"/>
      <c r="C138" s="46"/>
      <c r="D138" s="47"/>
      <c r="E138" s="48"/>
      <c r="F138" s="46"/>
      <c r="G138" s="59"/>
      <c r="H138" s="49"/>
      <c r="I138" s="40" t="str">
        <f t="shared" ca="1" si="1"/>
        <v xml:space="preserve"> - </v>
      </c>
      <c r="J138" s="41"/>
    </row>
    <row r="139" spans="1:10" s="156" customFormat="1" x14ac:dyDescent="0.2">
      <c r="A139" s="56"/>
      <c r="B139" s="45"/>
      <c r="C139" s="46"/>
      <c r="D139" s="47"/>
      <c r="E139" s="48"/>
      <c r="F139" s="46"/>
      <c r="G139" s="59"/>
      <c r="H139" s="49"/>
      <c r="I139" s="40" t="str">
        <f t="shared" ca="1" si="1"/>
        <v xml:space="preserve"> - </v>
      </c>
      <c r="J139" s="41"/>
    </row>
    <row r="140" spans="1:10" s="156" customFormat="1" x14ac:dyDescent="0.2">
      <c r="A140" s="56"/>
      <c r="B140" s="45"/>
      <c r="C140" s="46"/>
      <c r="D140" s="47"/>
      <c r="E140" s="48"/>
      <c r="F140" s="46"/>
      <c r="G140" s="59"/>
      <c r="H140" s="49"/>
      <c r="I140" s="40" t="str">
        <f t="shared" ca="1" si="1"/>
        <v xml:space="preserve"> - </v>
      </c>
      <c r="J140" s="41"/>
    </row>
    <row r="141" spans="1:10" s="156" customFormat="1" x14ac:dyDescent="0.2">
      <c r="A141" s="56"/>
      <c r="B141" s="45"/>
      <c r="C141" s="46"/>
      <c r="D141" s="47"/>
      <c r="E141" s="48"/>
      <c r="F141" s="46"/>
      <c r="G141" s="59"/>
      <c r="H141" s="49"/>
      <c r="I141" s="40" t="str">
        <f t="shared" ca="1" si="1"/>
        <v xml:space="preserve"> - </v>
      </c>
      <c r="J141" s="41"/>
    </row>
    <row r="142" spans="1:10" s="156" customFormat="1" x14ac:dyDescent="0.2">
      <c r="A142" s="56"/>
      <c r="B142" s="45"/>
      <c r="C142" s="46"/>
      <c r="D142" s="47"/>
      <c r="E142" s="48"/>
      <c r="F142" s="46"/>
      <c r="G142" s="59"/>
      <c r="H142" s="49"/>
      <c r="I142" s="40" t="str">
        <f t="shared" ca="1" si="1"/>
        <v xml:space="preserve"> - </v>
      </c>
      <c r="J142" s="41"/>
    </row>
    <row r="143" spans="1:10" s="156" customFormat="1" x14ac:dyDescent="0.2">
      <c r="A143" s="56"/>
      <c r="B143" s="45"/>
      <c r="C143" s="46"/>
      <c r="D143" s="47"/>
      <c r="E143" s="48"/>
      <c r="F143" s="46"/>
      <c r="G143" s="59"/>
      <c r="H143" s="49"/>
      <c r="I143" s="40" t="str">
        <f t="shared" ca="1" si="1"/>
        <v xml:space="preserve"> - </v>
      </c>
      <c r="J143" s="41"/>
    </row>
    <row r="144" spans="1:10" s="156" customFormat="1" x14ac:dyDescent="0.2">
      <c r="A144" s="56"/>
      <c r="B144" s="45"/>
      <c r="C144" s="46"/>
      <c r="D144" s="47"/>
      <c r="E144" s="48"/>
      <c r="F144" s="46"/>
      <c r="G144" s="59"/>
      <c r="H144" s="49"/>
      <c r="I144" s="40" t="str">
        <f t="shared" ca="1" si="1"/>
        <v xml:space="preserve"> - </v>
      </c>
      <c r="J144" s="41"/>
    </row>
    <row r="145" spans="1:10" s="156" customFormat="1" x14ac:dyDescent="0.2">
      <c r="A145" s="56"/>
      <c r="B145" s="45"/>
      <c r="C145" s="46"/>
      <c r="D145" s="47"/>
      <c r="E145" s="48"/>
      <c r="F145" s="46"/>
      <c r="G145" s="59"/>
      <c r="H145" s="49"/>
      <c r="I145" s="40" t="str">
        <f t="shared" ca="1" si="1"/>
        <v xml:space="preserve"> - </v>
      </c>
      <c r="J145" s="41"/>
    </row>
    <row r="146" spans="1:10" s="156" customFormat="1" x14ac:dyDescent="0.2">
      <c r="A146" s="56"/>
      <c r="B146" s="45"/>
      <c r="C146" s="46"/>
      <c r="D146" s="47"/>
      <c r="E146" s="48"/>
      <c r="F146" s="46"/>
      <c r="G146" s="59"/>
      <c r="H146" s="49"/>
      <c r="I146" s="40" t="str">
        <f t="shared" ca="1" si="1"/>
        <v xml:space="preserve"> - </v>
      </c>
      <c r="J146" s="41"/>
    </row>
    <row r="147" spans="1:10" s="156" customFormat="1" x14ac:dyDescent="0.2">
      <c r="A147" s="56"/>
      <c r="B147" s="45"/>
      <c r="C147" s="46"/>
      <c r="D147" s="47"/>
      <c r="E147" s="48"/>
      <c r="F147" s="46"/>
      <c r="G147" s="59"/>
      <c r="H147" s="49"/>
      <c r="I147" s="40" t="str">
        <f t="shared" ca="1" si="1"/>
        <v xml:space="preserve"> - </v>
      </c>
      <c r="J147" s="41"/>
    </row>
    <row r="148" spans="1:10" s="156" customFormat="1" x14ac:dyDescent="0.2">
      <c r="A148" s="56"/>
      <c r="B148" s="45"/>
      <c r="C148" s="46"/>
      <c r="D148" s="47"/>
      <c r="E148" s="48"/>
      <c r="F148" s="46"/>
      <c r="G148" s="59"/>
      <c r="H148" s="49"/>
      <c r="I148" s="40" t="str">
        <f t="shared" ca="1" si="1"/>
        <v xml:space="preserve"> - </v>
      </c>
      <c r="J148" s="41"/>
    </row>
    <row r="149" spans="1:10" s="156" customFormat="1" x14ac:dyDescent="0.2">
      <c r="A149" s="56"/>
      <c r="B149" s="45"/>
      <c r="C149" s="46"/>
      <c r="D149" s="47"/>
      <c r="E149" s="48"/>
      <c r="F149" s="46"/>
      <c r="G149" s="59"/>
      <c r="H149" s="49"/>
      <c r="I149" s="40" t="str">
        <f t="shared" ca="1" si="1"/>
        <v xml:space="preserve"> - </v>
      </c>
      <c r="J149" s="41"/>
    </row>
    <row r="150" spans="1:10" s="156" customFormat="1" x14ac:dyDescent="0.2">
      <c r="A150" s="56"/>
      <c r="B150" s="45"/>
      <c r="C150" s="46"/>
      <c r="D150" s="47"/>
      <c r="E150" s="48"/>
      <c r="F150" s="46"/>
      <c r="G150" s="59"/>
      <c r="H150" s="49"/>
      <c r="I150" s="40" t="str">
        <f t="shared" ca="1" si="1"/>
        <v xml:space="preserve"> - </v>
      </c>
      <c r="J150" s="41"/>
    </row>
    <row r="151" spans="1:10" s="156" customFormat="1" x14ac:dyDescent="0.2">
      <c r="A151" s="56"/>
      <c r="B151" s="45"/>
      <c r="C151" s="46"/>
      <c r="D151" s="47"/>
      <c r="E151" s="48"/>
      <c r="F151" s="46"/>
      <c r="G151" s="59"/>
      <c r="H151" s="49"/>
      <c r="I151" s="40" t="str">
        <f t="shared" ca="1" si="1"/>
        <v xml:space="preserve"> - </v>
      </c>
      <c r="J151" s="41"/>
    </row>
    <row r="152" spans="1:10" s="156" customFormat="1" x14ac:dyDescent="0.2">
      <c r="A152" s="56"/>
      <c r="B152" s="45"/>
      <c r="C152" s="46"/>
      <c r="D152" s="47"/>
      <c r="E152" s="48"/>
      <c r="F152" s="46"/>
      <c r="G152" s="59"/>
      <c r="H152" s="49"/>
      <c r="I152" s="40" t="str">
        <f t="shared" ca="1" si="1"/>
        <v xml:space="preserve"> - </v>
      </c>
      <c r="J152" s="41"/>
    </row>
    <row r="153" spans="1:10" s="156" customFormat="1" x14ac:dyDescent="0.2">
      <c r="A153" s="56"/>
      <c r="B153" s="45"/>
      <c r="C153" s="46"/>
      <c r="D153" s="47"/>
      <c r="E153" s="48"/>
      <c r="F153" s="46"/>
      <c r="G153" s="59"/>
      <c r="H153" s="49"/>
      <c r="I153" s="40" t="str">
        <f t="shared" ref="I153:I216" ca="1" si="2">IF(AND(ISBLANK(G153),ISBLANK(H153))," - ",OFFSET(I153,-1,0,1,1)+H153-G153)</f>
        <v xml:space="preserve"> - </v>
      </c>
      <c r="J153" s="41"/>
    </row>
    <row r="154" spans="1:10" s="156" customFormat="1" x14ac:dyDescent="0.2">
      <c r="A154" s="56"/>
      <c r="B154" s="45"/>
      <c r="C154" s="46"/>
      <c r="D154" s="47"/>
      <c r="E154" s="48"/>
      <c r="F154" s="46"/>
      <c r="G154" s="59"/>
      <c r="H154" s="49"/>
      <c r="I154" s="40" t="str">
        <f t="shared" ca="1" si="2"/>
        <v xml:space="preserve"> - </v>
      </c>
      <c r="J154" s="41"/>
    </row>
    <row r="155" spans="1:10" s="156" customFormat="1" x14ac:dyDescent="0.2">
      <c r="A155" s="56"/>
      <c r="B155" s="45"/>
      <c r="C155" s="46"/>
      <c r="D155" s="47"/>
      <c r="E155" s="48"/>
      <c r="F155" s="46"/>
      <c r="G155" s="59"/>
      <c r="H155" s="49"/>
      <c r="I155" s="40" t="str">
        <f t="shared" ca="1" si="2"/>
        <v xml:space="preserve"> - </v>
      </c>
      <c r="J155" s="41"/>
    </row>
    <row r="156" spans="1:10" s="156" customFormat="1" x14ac:dyDescent="0.2">
      <c r="A156" s="56"/>
      <c r="B156" s="45"/>
      <c r="C156" s="46"/>
      <c r="D156" s="47"/>
      <c r="E156" s="48"/>
      <c r="F156" s="46"/>
      <c r="G156" s="59"/>
      <c r="H156" s="49"/>
      <c r="I156" s="40" t="str">
        <f t="shared" ca="1" si="2"/>
        <v xml:space="preserve"> - </v>
      </c>
      <c r="J156" s="41"/>
    </row>
    <row r="157" spans="1:10" s="156" customFormat="1" x14ac:dyDescent="0.2">
      <c r="A157" s="56"/>
      <c r="B157" s="45"/>
      <c r="C157" s="46"/>
      <c r="D157" s="47"/>
      <c r="E157" s="48"/>
      <c r="F157" s="46"/>
      <c r="G157" s="59"/>
      <c r="H157" s="49"/>
      <c r="I157" s="40" t="str">
        <f t="shared" ca="1" si="2"/>
        <v xml:space="preserve"> - </v>
      </c>
      <c r="J157" s="41"/>
    </row>
    <row r="158" spans="1:10" s="156" customFormat="1" x14ac:dyDescent="0.2">
      <c r="A158" s="56"/>
      <c r="B158" s="45"/>
      <c r="C158" s="46"/>
      <c r="D158" s="47"/>
      <c r="E158" s="48"/>
      <c r="F158" s="46"/>
      <c r="G158" s="59"/>
      <c r="H158" s="49"/>
      <c r="I158" s="40" t="str">
        <f t="shared" ca="1" si="2"/>
        <v xml:space="preserve"> - </v>
      </c>
      <c r="J158" s="41"/>
    </row>
    <row r="159" spans="1:10" s="156" customFormat="1" x14ac:dyDescent="0.2">
      <c r="A159" s="56"/>
      <c r="B159" s="45"/>
      <c r="C159" s="46"/>
      <c r="D159" s="47"/>
      <c r="E159" s="48"/>
      <c r="F159" s="46"/>
      <c r="G159" s="59"/>
      <c r="H159" s="49"/>
      <c r="I159" s="40" t="str">
        <f t="shared" ca="1" si="2"/>
        <v xml:space="preserve"> - </v>
      </c>
      <c r="J159" s="41"/>
    </row>
    <row r="160" spans="1:10" s="156" customFormat="1" x14ac:dyDescent="0.2">
      <c r="A160" s="56"/>
      <c r="B160" s="45"/>
      <c r="C160" s="46"/>
      <c r="D160" s="47"/>
      <c r="E160" s="48"/>
      <c r="F160" s="46"/>
      <c r="G160" s="59"/>
      <c r="H160" s="49"/>
      <c r="I160" s="40" t="str">
        <f t="shared" ca="1" si="2"/>
        <v xml:space="preserve"> - </v>
      </c>
      <c r="J160" s="41"/>
    </row>
    <row r="161" spans="1:10" s="156" customFormat="1" x14ac:dyDescent="0.2">
      <c r="A161" s="56"/>
      <c r="B161" s="45"/>
      <c r="C161" s="46"/>
      <c r="D161" s="47"/>
      <c r="E161" s="48"/>
      <c r="F161" s="46"/>
      <c r="G161" s="59"/>
      <c r="H161" s="49"/>
      <c r="I161" s="40" t="str">
        <f t="shared" ca="1" si="2"/>
        <v xml:space="preserve"> - </v>
      </c>
      <c r="J161" s="41"/>
    </row>
    <row r="162" spans="1:10" s="156" customFormat="1" x14ac:dyDescent="0.2">
      <c r="A162" s="56"/>
      <c r="B162" s="45"/>
      <c r="C162" s="46"/>
      <c r="D162" s="47"/>
      <c r="E162" s="48"/>
      <c r="F162" s="46"/>
      <c r="G162" s="59"/>
      <c r="H162" s="49"/>
      <c r="I162" s="40" t="str">
        <f t="shared" ca="1" si="2"/>
        <v xml:space="preserve"> - </v>
      </c>
      <c r="J162" s="41"/>
    </row>
    <row r="163" spans="1:10" s="156" customFormat="1" x14ac:dyDescent="0.2">
      <c r="A163" s="56"/>
      <c r="B163" s="45"/>
      <c r="C163" s="46"/>
      <c r="D163" s="47"/>
      <c r="E163" s="48"/>
      <c r="F163" s="46"/>
      <c r="G163" s="59"/>
      <c r="H163" s="49"/>
      <c r="I163" s="40" t="str">
        <f t="shared" ca="1" si="2"/>
        <v xml:space="preserve"> - </v>
      </c>
      <c r="J163" s="41"/>
    </row>
    <row r="164" spans="1:10" s="156" customFormat="1" ht="13.5" customHeight="1" x14ac:dyDescent="0.2">
      <c r="A164" s="56"/>
      <c r="B164" s="45"/>
      <c r="C164" s="46"/>
      <c r="D164" s="47"/>
      <c r="E164" s="48"/>
      <c r="F164" s="46"/>
      <c r="G164" s="59"/>
      <c r="H164" s="49"/>
      <c r="I164" s="40" t="str">
        <f t="shared" ca="1" si="2"/>
        <v xml:space="preserve"> - </v>
      </c>
      <c r="J164" s="41"/>
    </row>
    <row r="165" spans="1:10" s="156" customFormat="1" x14ac:dyDescent="0.2">
      <c r="A165" s="56"/>
      <c r="B165" s="45"/>
      <c r="C165" s="46"/>
      <c r="D165" s="47"/>
      <c r="E165" s="48"/>
      <c r="F165" s="46"/>
      <c r="G165" s="59"/>
      <c r="H165" s="49"/>
      <c r="I165" s="40" t="str">
        <f t="shared" ca="1" si="2"/>
        <v xml:space="preserve"> - </v>
      </c>
      <c r="J165" s="41"/>
    </row>
    <row r="166" spans="1:10" s="156" customFormat="1" x14ac:dyDescent="0.2">
      <c r="A166" s="56"/>
      <c r="B166" s="45"/>
      <c r="C166" s="46"/>
      <c r="D166" s="47"/>
      <c r="E166" s="48"/>
      <c r="F166" s="46"/>
      <c r="G166" s="59"/>
      <c r="H166" s="49"/>
      <c r="I166" s="40" t="str">
        <f t="shared" ca="1" si="2"/>
        <v xml:space="preserve"> - </v>
      </c>
      <c r="J166" s="41"/>
    </row>
    <row r="167" spans="1:10" s="156" customFormat="1" x14ac:dyDescent="0.2">
      <c r="A167" s="56"/>
      <c r="B167" s="45"/>
      <c r="C167" s="46"/>
      <c r="D167" s="47"/>
      <c r="E167" s="48"/>
      <c r="F167" s="46"/>
      <c r="G167" s="59"/>
      <c r="H167" s="49"/>
      <c r="I167" s="40" t="str">
        <f t="shared" ca="1" si="2"/>
        <v xml:space="preserve"> - </v>
      </c>
      <c r="J167" s="41"/>
    </row>
    <row r="168" spans="1:10" s="156" customFormat="1" x14ac:dyDescent="0.2">
      <c r="A168" s="56"/>
      <c r="B168" s="45"/>
      <c r="C168" s="46"/>
      <c r="D168" s="47"/>
      <c r="E168" s="48"/>
      <c r="F168" s="46"/>
      <c r="G168" s="59"/>
      <c r="H168" s="49"/>
      <c r="I168" s="40" t="str">
        <f t="shared" ca="1" si="2"/>
        <v xml:space="preserve"> - </v>
      </c>
      <c r="J168" s="41"/>
    </row>
    <row r="169" spans="1:10" s="156" customFormat="1" x14ac:dyDescent="0.2">
      <c r="A169" s="56"/>
      <c r="B169" s="45"/>
      <c r="C169" s="46"/>
      <c r="D169" s="47"/>
      <c r="E169" s="48"/>
      <c r="F169" s="46"/>
      <c r="G169" s="59"/>
      <c r="H169" s="49"/>
      <c r="I169" s="40" t="str">
        <f t="shared" ca="1" si="2"/>
        <v xml:space="preserve"> - </v>
      </c>
      <c r="J169" s="41"/>
    </row>
    <row r="170" spans="1:10" s="156" customFormat="1" x14ac:dyDescent="0.2">
      <c r="A170" s="56"/>
      <c r="B170" s="45"/>
      <c r="C170" s="46"/>
      <c r="D170" s="47"/>
      <c r="E170" s="48"/>
      <c r="F170" s="46"/>
      <c r="G170" s="59"/>
      <c r="H170" s="49"/>
      <c r="I170" s="40" t="str">
        <f t="shared" ca="1" si="2"/>
        <v xml:space="preserve"> - </v>
      </c>
      <c r="J170" s="41"/>
    </row>
    <row r="171" spans="1:10" s="156" customFormat="1" x14ac:dyDescent="0.2">
      <c r="A171" s="56"/>
      <c r="B171" s="45"/>
      <c r="C171" s="46"/>
      <c r="D171" s="47"/>
      <c r="E171" s="48"/>
      <c r="F171" s="46"/>
      <c r="G171" s="59"/>
      <c r="H171" s="49"/>
      <c r="I171" s="40" t="str">
        <f t="shared" ca="1" si="2"/>
        <v xml:space="preserve"> - </v>
      </c>
      <c r="J171" s="41"/>
    </row>
    <row r="172" spans="1:10" s="156" customFormat="1" x14ac:dyDescent="0.2">
      <c r="A172" s="56"/>
      <c r="B172" s="45"/>
      <c r="C172" s="46"/>
      <c r="D172" s="47"/>
      <c r="E172" s="48"/>
      <c r="F172" s="46"/>
      <c r="G172" s="59"/>
      <c r="H172" s="49"/>
      <c r="I172" s="40" t="str">
        <f t="shared" ca="1" si="2"/>
        <v xml:space="preserve"> - </v>
      </c>
      <c r="J172" s="41"/>
    </row>
    <row r="173" spans="1:10" s="156" customFormat="1" x14ac:dyDescent="0.2">
      <c r="A173" s="56"/>
      <c r="B173" s="45"/>
      <c r="C173" s="46"/>
      <c r="D173" s="47"/>
      <c r="E173" s="48"/>
      <c r="F173" s="46"/>
      <c r="G173" s="59"/>
      <c r="H173" s="49"/>
      <c r="I173" s="40" t="str">
        <f t="shared" ca="1" si="2"/>
        <v xml:space="preserve"> - </v>
      </c>
      <c r="J173" s="41"/>
    </row>
    <row r="174" spans="1:10" s="156" customFormat="1" x14ac:dyDescent="0.2">
      <c r="A174" s="56"/>
      <c r="B174" s="45"/>
      <c r="C174" s="46"/>
      <c r="D174" s="47"/>
      <c r="E174" s="48"/>
      <c r="F174" s="46"/>
      <c r="G174" s="59"/>
      <c r="H174" s="49"/>
      <c r="I174" s="40" t="str">
        <f t="shared" ca="1" si="2"/>
        <v xml:space="preserve"> - </v>
      </c>
      <c r="J174" s="41"/>
    </row>
    <row r="175" spans="1:10" s="156" customFormat="1" x14ac:dyDescent="0.2">
      <c r="A175" s="56"/>
      <c r="B175" s="45"/>
      <c r="C175" s="46"/>
      <c r="D175" s="47"/>
      <c r="E175" s="48"/>
      <c r="F175" s="46"/>
      <c r="G175" s="59"/>
      <c r="H175" s="49"/>
      <c r="I175" s="40" t="str">
        <f t="shared" ca="1" si="2"/>
        <v xml:space="preserve"> - </v>
      </c>
      <c r="J175" s="41"/>
    </row>
    <row r="176" spans="1:10" s="156" customFormat="1" x14ac:dyDescent="0.2">
      <c r="A176" s="56"/>
      <c r="B176" s="45"/>
      <c r="C176" s="46"/>
      <c r="D176" s="47"/>
      <c r="E176" s="48"/>
      <c r="F176" s="46"/>
      <c r="G176" s="59"/>
      <c r="H176" s="49"/>
      <c r="I176" s="40" t="str">
        <f t="shared" ca="1" si="2"/>
        <v xml:space="preserve"> - </v>
      </c>
      <c r="J176" s="41"/>
    </row>
    <row r="177" spans="1:10" s="156" customFormat="1" x14ac:dyDescent="0.2">
      <c r="A177" s="56"/>
      <c r="B177" s="45"/>
      <c r="C177" s="46"/>
      <c r="D177" s="47"/>
      <c r="E177" s="48"/>
      <c r="F177" s="46"/>
      <c r="G177" s="59"/>
      <c r="H177" s="49"/>
      <c r="I177" s="40" t="str">
        <f t="shared" ca="1" si="2"/>
        <v xml:space="preserve"> - </v>
      </c>
      <c r="J177" s="41"/>
    </row>
    <row r="178" spans="1:10" s="156" customFormat="1" x14ac:dyDescent="0.2">
      <c r="A178" s="56"/>
      <c r="B178" s="45"/>
      <c r="C178" s="46"/>
      <c r="D178" s="47"/>
      <c r="E178" s="48"/>
      <c r="F178" s="46"/>
      <c r="G178" s="59"/>
      <c r="H178" s="49"/>
      <c r="I178" s="40" t="str">
        <f t="shared" ca="1" si="2"/>
        <v xml:space="preserve"> - </v>
      </c>
      <c r="J178" s="41"/>
    </row>
    <row r="179" spans="1:10" s="156" customFormat="1" x14ac:dyDescent="0.2">
      <c r="A179" s="56"/>
      <c r="B179" s="45"/>
      <c r="C179" s="46"/>
      <c r="D179" s="47"/>
      <c r="E179" s="48"/>
      <c r="F179" s="46"/>
      <c r="G179" s="59"/>
      <c r="H179" s="49"/>
      <c r="I179" s="40" t="str">
        <f t="shared" ca="1" si="2"/>
        <v xml:space="preserve"> - </v>
      </c>
      <c r="J179" s="41"/>
    </row>
    <row r="180" spans="1:10" s="156" customFormat="1" x14ac:dyDescent="0.2">
      <c r="A180" s="56"/>
      <c r="B180" s="45"/>
      <c r="C180" s="46"/>
      <c r="D180" s="47"/>
      <c r="E180" s="48"/>
      <c r="F180" s="46"/>
      <c r="G180" s="59"/>
      <c r="H180" s="49"/>
      <c r="I180" s="40" t="str">
        <f t="shared" ca="1" si="2"/>
        <v xml:space="preserve"> - </v>
      </c>
      <c r="J180" s="41"/>
    </row>
    <row r="181" spans="1:10" s="156" customFormat="1" x14ac:dyDescent="0.2">
      <c r="A181" s="56"/>
      <c r="B181" s="45"/>
      <c r="C181" s="46"/>
      <c r="D181" s="47"/>
      <c r="E181" s="48"/>
      <c r="F181" s="46"/>
      <c r="G181" s="59"/>
      <c r="H181" s="49"/>
      <c r="I181" s="40" t="str">
        <f t="shared" ca="1" si="2"/>
        <v xml:space="preserve"> - </v>
      </c>
      <c r="J181" s="41"/>
    </row>
    <row r="182" spans="1:10" s="156" customFormat="1" x14ac:dyDescent="0.2">
      <c r="A182" s="56"/>
      <c r="B182" s="45"/>
      <c r="C182" s="46"/>
      <c r="D182" s="47"/>
      <c r="E182" s="48"/>
      <c r="F182" s="46"/>
      <c r="G182" s="59"/>
      <c r="H182" s="49"/>
      <c r="I182" s="40" t="str">
        <f t="shared" ca="1" si="2"/>
        <v xml:space="preserve"> - </v>
      </c>
      <c r="J182" s="41"/>
    </row>
    <row r="183" spans="1:10" s="156" customFormat="1" x14ac:dyDescent="0.2">
      <c r="A183" s="56"/>
      <c r="B183" s="45"/>
      <c r="C183" s="46"/>
      <c r="D183" s="47"/>
      <c r="E183" s="48"/>
      <c r="F183" s="46"/>
      <c r="G183" s="59"/>
      <c r="H183" s="49"/>
      <c r="I183" s="40" t="str">
        <f t="shared" ca="1" si="2"/>
        <v xml:space="preserve"> - </v>
      </c>
      <c r="J183" s="41"/>
    </row>
    <row r="184" spans="1:10" s="156" customFormat="1" x14ac:dyDescent="0.2">
      <c r="A184" s="56"/>
      <c r="B184" s="45"/>
      <c r="C184" s="46"/>
      <c r="D184" s="47"/>
      <c r="E184" s="48"/>
      <c r="F184" s="46"/>
      <c r="G184" s="59"/>
      <c r="H184" s="49"/>
      <c r="I184" s="40" t="str">
        <f t="shared" ca="1" si="2"/>
        <v xml:space="preserve"> - </v>
      </c>
      <c r="J184" s="41"/>
    </row>
    <row r="185" spans="1:10" s="156" customFormat="1" x14ac:dyDescent="0.2">
      <c r="A185" s="56"/>
      <c r="B185" s="45"/>
      <c r="C185" s="46"/>
      <c r="D185" s="47"/>
      <c r="E185" s="48"/>
      <c r="F185" s="46"/>
      <c r="G185" s="59"/>
      <c r="H185" s="49"/>
      <c r="I185" s="40" t="str">
        <f t="shared" ca="1" si="2"/>
        <v xml:space="preserve"> - </v>
      </c>
      <c r="J185" s="41"/>
    </row>
    <row r="186" spans="1:10" s="156" customFormat="1" x14ac:dyDescent="0.2">
      <c r="A186" s="56"/>
      <c r="B186" s="45"/>
      <c r="C186" s="46"/>
      <c r="D186" s="47"/>
      <c r="E186" s="48"/>
      <c r="F186" s="46"/>
      <c r="G186" s="59"/>
      <c r="H186" s="49"/>
      <c r="I186" s="40" t="str">
        <f t="shared" ca="1" si="2"/>
        <v xml:space="preserve"> - </v>
      </c>
      <c r="J186" s="41"/>
    </row>
    <row r="187" spans="1:10" s="156" customFormat="1" x14ac:dyDescent="0.2">
      <c r="A187" s="69"/>
      <c r="B187" s="45"/>
      <c r="C187" s="46"/>
      <c r="D187" s="47"/>
      <c r="E187" s="48"/>
      <c r="F187" s="46"/>
      <c r="G187" s="59"/>
      <c r="H187" s="70"/>
      <c r="I187" s="40" t="str">
        <f t="shared" ca="1" si="2"/>
        <v xml:space="preserve"> - </v>
      </c>
      <c r="J187" s="41"/>
    </row>
    <row r="188" spans="1:10" s="156" customFormat="1" x14ac:dyDescent="0.2">
      <c r="A188" s="69"/>
      <c r="B188" s="45"/>
      <c r="C188" s="46"/>
      <c r="D188" s="47"/>
      <c r="E188" s="48"/>
      <c r="F188" s="46"/>
      <c r="G188" s="59"/>
      <c r="H188" s="49"/>
      <c r="I188" s="40" t="str">
        <f t="shared" ca="1" si="2"/>
        <v xml:space="preserve"> - </v>
      </c>
      <c r="J188" s="41"/>
    </row>
    <row r="189" spans="1:10" s="156" customFormat="1" x14ac:dyDescent="0.2">
      <c r="A189" s="69"/>
      <c r="B189" s="45"/>
      <c r="C189" s="46"/>
      <c r="D189" s="47"/>
      <c r="E189" s="48"/>
      <c r="F189" s="46"/>
      <c r="G189" s="59"/>
      <c r="H189" s="70"/>
      <c r="I189" s="40" t="str">
        <f t="shared" ca="1" si="2"/>
        <v xml:space="preserve"> - </v>
      </c>
      <c r="J189" s="41"/>
    </row>
    <row r="190" spans="1:10" s="156" customFormat="1" x14ac:dyDescent="0.2">
      <c r="A190" s="69"/>
      <c r="B190" s="45"/>
      <c r="C190" s="46"/>
      <c r="D190" s="47"/>
      <c r="E190" s="48"/>
      <c r="F190" s="46"/>
      <c r="G190" s="59"/>
      <c r="H190" s="70"/>
      <c r="I190" s="40" t="str">
        <f t="shared" ca="1" si="2"/>
        <v xml:space="preserve"> - </v>
      </c>
      <c r="J190" s="41"/>
    </row>
    <row r="191" spans="1:10" s="156" customFormat="1" x14ac:dyDescent="0.2">
      <c r="A191" s="69"/>
      <c r="B191" s="45"/>
      <c r="C191" s="46"/>
      <c r="D191" s="47"/>
      <c r="E191" s="48"/>
      <c r="F191" s="46"/>
      <c r="G191" s="59"/>
      <c r="H191" s="70"/>
      <c r="I191" s="40" t="str">
        <f t="shared" ca="1" si="2"/>
        <v xml:space="preserve"> - </v>
      </c>
      <c r="J191" s="41"/>
    </row>
    <row r="192" spans="1:10" s="156" customFormat="1" x14ac:dyDescent="0.2">
      <c r="A192" s="69"/>
      <c r="B192" s="45"/>
      <c r="C192" s="46"/>
      <c r="D192" s="47"/>
      <c r="E192" s="48"/>
      <c r="F192" s="46"/>
      <c r="G192" s="59"/>
      <c r="H192" s="70"/>
      <c r="I192" s="40" t="str">
        <f t="shared" ca="1" si="2"/>
        <v xml:space="preserve"> - </v>
      </c>
      <c r="J192" s="41"/>
    </row>
    <row r="193" spans="1:10" s="156" customFormat="1" x14ac:dyDescent="0.2">
      <c r="A193" s="69"/>
      <c r="B193" s="45"/>
      <c r="C193" s="46"/>
      <c r="D193" s="47"/>
      <c r="E193" s="48"/>
      <c r="F193" s="46"/>
      <c r="G193" s="59"/>
      <c r="H193" s="70"/>
      <c r="I193" s="40" t="str">
        <f t="shared" ca="1" si="2"/>
        <v xml:space="preserve"> - </v>
      </c>
      <c r="J193" s="41"/>
    </row>
    <row r="194" spans="1:10" s="156" customFormat="1" x14ac:dyDescent="0.2">
      <c r="A194" s="69"/>
      <c r="B194" s="45"/>
      <c r="C194" s="46"/>
      <c r="D194" s="47"/>
      <c r="E194" s="48"/>
      <c r="F194" s="46"/>
      <c r="G194" s="59"/>
      <c r="H194" s="70"/>
      <c r="I194" s="40" t="str">
        <f t="shared" ca="1" si="2"/>
        <v xml:space="preserve"> - </v>
      </c>
      <c r="J194" s="41"/>
    </row>
    <row r="195" spans="1:10" s="156" customFormat="1" x14ac:dyDescent="0.2">
      <c r="A195" s="69"/>
      <c r="B195" s="45"/>
      <c r="C195" s="46"/>
      <c r="D195" s="47"/>
      <c r="E195" s="48"/>
      <c r="F195" s="46"/>
      <c r="G195" s="59"/>
      <c r="H195" s="70"/>
      <c r="I195" s="40" t="str">
        <f t="shared" ca="1" si="2"/>
        <v xml:space="preserve"> - </v>
      </c>
      <c r="J195" s="41"/>
    </row>
    <row r="196" spans="1:10" s="156" customFormat="1" x14ac:dyDescent="0.2">
      <c r="A196" s="69"/>
      <c r="B196" s="45"/>
      <c r="C196" s="46"/>
      <c r="D196" s="47"/>
      <c r="E196" s="48"/>
      <c r="F196" s="46"/>
      <c r="G196" s="59"/>
      <c r="H196" s="70"/>
      <c r="I196" s="40" t="str">
        <f t="shared" ca="1" si="2"/>
        <v xml:space="preserve"> - </v>
      </c>
      <c r="J196" s="41"/>
    </row>
    <row r="197" spans="1:10" s="156" customFormat="1" x14ac:dyDescent="0.2">
      <c r="A197" s="35"/>
      <c r="B197" s="45"/>
      <c r="C197" s="46"/>
      <c r="D197" s="47"/>
      <c r="E197" s="48"/>
      <c r="F197" s="46"/>
      <c r="G197" s="59"/>
      <c r="H197" s="49"/>
      <c r="I197" s="40" t="str">
        <f t="shared" ca="1" si="2"/>
        <v xml:space="preserve"> - </v>
      </c>
      <c r="J197" s="41"/>
    </row>
    <row r="198" spans="1:10" s="156" customFormat="1" x14ac:dyDescent="0.2">
      <c r="A198" s="60"/>
      <c r="B198" s="45"/>
      <c r="C198" s="46"/>
      <c r="D198" s="47"/>
      <c r="E198" s="48"/>
      <c r="F198" s="46"/>
      <c r="G198" s="59"/>
      <c r="H198" s="49"/>
      <c r="I198" s="40" t="str">
        <f t="shared" ca="1" si="2"/>
        <v xml:space="preserve"> - </v>
      </c>
      <c r="J198" s="41"/>
    </row>
    <row r="199" spans="1:10" s="156" customFormat="1" x14ac:dyDescent="0.2">
      <c r="A199" s="60"/>
      <c r="B199" s="45"/>
      <c r="C199" s="46"/>
      <c r="D199" s="47"/>
      <c r="E199" s="48"/>
      <c r="F199" s="46"/>
      <c r="G199" s="59"/>
      <c r="H199" s="49"/>
      <c r="I199" s="40" t="str">
        <f t="shared" ca="1" si="2"/>
        <v xml:space="preserve"> - </v>
      </c>
      <c r="J199" s="41"/>
    </row>
    <row r="200" spans="1:10" s="155" customFormat="1" x14ac:dyDescent="0.2">
      <c r="A200" s="71"/>
      <c r="B200" s="72"/>
      <c r="C200" s="73"/>
      <c r="D200" s="74"/>
      <c r="E200" s="74"/>
      <c r="F200" s="73"/>
      <c r="G200" s="75"/>
      <c r="H200" s="59"/>
      <c r="I200" s="40" t="str">
        <f t="shared" ca="1" si="2"/>
        <v xml:space="preserve"> - </v>
      </c>
      <c r="J200" s="54"/>
    </row>
    <row r="201" spans="1:10" s="155" customFormat="1" x14ac:dyDescent="0.2">
      <c r="A201" s="35"/>
      <c r="B201" s="45"/>
      <c r="C201" s="46"/>
      <c r="D201" s="47"/>
      <c r="E201" s="55"/>
      <c r="F201" s="46"/>
      <c r="G201" s="59"/>
      <c r="H201" s="49"/>
      <c r="I201" s="40" t="str">
        <f t="shared" ca="1" si="2"/>
        <v xml:space="preserve"> - </v>
      </c>
      <c r="J201" s="54"/>
    </row>
    <row r="202" spans="1:10" s="155" customFormat="1" x14ac:dyDescent="0.2">
      <c r="A202" s="35"/>
      <c r="B202" s="45"/>
      <c r="C202" s="46"/>
      <c r="D202" s="47"/>
      <c r="E202" s="55"/>
      <c r="F202" s="46"/>
      <c r="G202" s="59"/>
      <c r="H202" s="49"/>
      <c r="I202" s="40" t="str">
        <f t="shared" ca="1" si="2"/>
        <v xml:space="preserve"> - </v>
      </c>
      <c r="J202" s="54"/>
    </row>
    <row r="203" spans="1:10" s="155" customFormat="1" x14ac:dyDescent="0.2">
      <c r="A203" s="60"/>
      <c r="B203" s="45"/>
      <c r="C203" s="46"/>
      <c r="D203" s="47"/>
      <c r="E203" s="55"/>
      <c r="F203" s="46"/>
      <c r="G203" s="59"/>
      <c r="H203" s="49"/>
      <c r="I203" s="40" t="str">
        <f t="shared" ca="1" si="2"/>
        <v xml:space="preserve"> - </v>
      </c>
      <c r="J203" s="54"/>
    </row>
    <row r="204" spans="1:10" s="156" customFormat="1" x14ac:dyDescent="0.2">
      <c r="A204" s="35"/>
      <c r="B204" s="35"/>
      <c r="C204" s="51"/>
      <c r="D204" s="52"/>
      <c r="E204" s="38"/>
      <c r="F204" s="36"/>
      <c r="G204" s="39"/>
      <c r="H204" s="39"/>
      <c r="I204" s="40" t="str">
        <f t="shared" ca="1" si="2"/>
        <v xml:space="preserve"> - </v>
      </c>
      <c r="J204" s="41"/>
    </row>
    <row r="205" spans="1:10" s="156" customFormat="1" x14ac:dyDescent="0.2">
      <c r="A205" s="35"/>
      <c r="B205" s="35"/>
      <c r="C205" s="51"/>
      <c r="D205" s="37"/>
      <c r="E205" s="38"/>
      <c r="F205" s="36"/>
      <c r="G205" s="39"/>
      <c r="H205" s="39"/>
      <c r="I205" s="40" t="str">
        <f t="shared" ca="1" si="2"/>
        <v xml:space="preserve"> - </v>
      </c>
      <c r="J205" s="41"/>
    </row>
    <row r="206" spans="1:10" s="156" customFormat="1" x14ac:dyDescent="0.2">
      <c r="A206" s="35"/>
      <c r="B206" s="35"/>
      <c r="C206" s="36"/>
      <c r="D206" s="37"/>
      <c r="E206" s="38"/>
      <c r="F206" s="36"/>
      <c r="G206" s="39"/>
      <c r="H206" s="39"/>
      <c r="I206" s="40" t="str">
        <f t="shared" ca="1" si="2"/>
        <v xml:space="preserve"> - </v>
      </c>
      <c r="J206" s="41"/>
    </row>
    <row r="207" spans="1:10" s="156" customFormat="1" x14ac:dyDescent="0.2">
      <c r="A207" s="35"/>
      <c r="B207" s="45"/>
      <c r="C207" s="46"/>
      <c r="D207" s="47"/>
      <c r="E207" s="48"/>
      <c r="F207" s="46"/>
      <c r="G207" s="59"/>
      <c r="H207" s="49"/>
      <c r="I207" s="40" t="str">
        <f t="shared" ca="1" si="2"/>
        <v xml:space="preserve"> - </v>
      </c>
      <c r="J207" s="41"/>
    </row>
    <row r="208" spans="1:10" s="156" customFormat="1" x14ac:dyDescent="0.2">
      <c r="A208" s="35"/>
      <c r="B208" s="45"/>
      <c r="C208" s="36"/>
      <c r="D208" s="47"/>
      <c r="E208" s="48"/>
      <c r="F208" s="46"/>
      <c r="G208" s="59"/>
      <c r="H208" s="39"/>
      <c r="I208" s="40" t="str">
        <f t="shared" ca="1" si="2"/>
        <v xml:space="preserve"> - </v>
      </c>
      <c r="J208" s="41"/>
    </row>
    <row r="209" spans="1:10" s="156" customFormat="1" x14ac:dyDescent="0.2">
      <c r="A209" s="35"/>
      <c r="B209" s="35"/>
      <c r="C209" s="36"/>
      <c r="D209" s="37"/>
      <c r="E209" s="38"/>
      <c r="F209" s="36"/>
      <c r="G209" s="39"/>
      <c r="H209" s="39"/>
      <c r="I209" s="40" t="str">
        <f t="shared" ca="1" si="2"/>
        <v xml:space="preserve"> - </v>
      </c>
      <c r="J209" s="41"/>
    </row>
    <row r="210" spans="1:10" s="156" customFormat="1" x14ac:dyDescent="0.2">
      <c r="A210" s="35"/>
      <c r="B210" s="35"/>
      <c r="C210" s="36"/>
      <c r="D210" s="37"/>
      <c r="E210" s="38"/>
      <c r="F210" s="36"/>
      <c r="G210" s="39"/>
      <c r="H210" s="39"/>
      <c r="I210" s="40" t="str">
        <f t="shared" ca="1" si="2"/>
        <v xml:space="preserve"> - </v>
      </c>
      <c r="J210" s="41"/>
    </row>
    <row r="211" spans="1:10" s="156" customFormat="1" x14ac:dyDescent="0.2">
      <c r="A211" s="35"/>
      <c r="B211" s="35"/>
      <c r="C211" s="36"/>
      <c r="D211" s="37"/>
      <c r="E211" s="38"/>
      <c r="F211" s="36"/>
      <c r="G211" s="39"/>
      <c r="H211" s="39"/>
      <c r="I211" s="40" t="str">
        <f t="shared" ca="1" si="2"/>
        <v xml:space="preserve"> - </v>
      </c>
      <c r="J211" s="41"/>
    </row>
    <row r="212" spans="1:10" s="156" customFormat="1" x14ac:dyDescent="0.2">
      <c r="A212" s="35"/>
      <c r="B212" s="35"/>
      <c r="C212" s="51"/>
      <c r="D212" s="52"/>
      <c r="E212" s="38"/>
      <c r="F212" s="36"/>
      <c r="G212" s="39"/>
      <c r="H212" s="39"/>
      <c r="I212" s="40" t="str">
        <f t="shared" ca="1" si="2"/>
        <v xml:space="preserve"> - </v>
      </c>
      <c r="J212" s="41"/>
    </row>
    <row r="213" spans="1:10" s="156" customFormat="1" x14ac:dyDescent="0.2">
      <c r="A213" s="35"/>
      <c r="B213" s="45"/>
      <c r="C213" s="46"/>
      <c r="D213" s="47"/>
      <c r="E213" s="48"/>
      <c r="F213" s="46"/>
      <c r="G213" s="59"/>
      <c r="H213" s="49"/>
      <c r="I213" s="40" t="str">
        <f t="shared" ca="1" si="2"/>
        <v xml:space="preserve"> - </v>
      </c>
      <c r="J213" s="41"/>
    </row>
    <row r="214" spans="1:10" s="156" customFormat="1" x14ac:dyDescent="0.2">
      <c r="A214" s="35"/>
      <c r="B214" s="45"/>
      <c r="C214" s="46"/>
      <c r="D214" s="47"/>
      <c r="E214" s="48"/>
      <c r="F214" s="46"/>
      <c r="G214" s="59"/>
      <c r="H214" s="49"/>
      <c r="I214" s="40" t="str">
        <f t="shared" ca="1" si="2"/>
        <v xml:space="preserve"> - </v>
      </c>
      <c r="J214" s="41"/>
    </row>
    <row r="215" spans="1:10" s="156" customFormat="1" x14ac:dyDescent="0.2">
      <c r="A215" s="35"/>
      <c r="B215" s="45"/>
      <c r="C215" s="46"/>
      <c r="D215" s="47"/>
      <c r="E215" s="48"/>
      <c r="F215" s="46"/>
      <c r="G215" s="59"/>
      <c r="H215" s="49"/>
      <c r="I215" s="40" t="str">
        <f t="shared" ca="1" si="2"/>
        <v xml:space="preserve"> - </v>
      </c>
      <c r="J215" s="41"/>
    </row>
    <row r="216" spans="1:10" s="156" customFormat="1" x14ac:dyDescent="0.2">
      <c r="A216" s="35"/>
      <c r="B216" s="45"/>
      <c r="C216" s="46"/>
      <c r="D216" s="37"/>
      <c r="E216" s="38"/>
      <c r="F216" s="36"/>
      <c r="G216" s="39"/>
      <c r="H216" s="49"/>
      <c r="I216" s="40" t="str">
        <f t="shared" ca="1" si="2"/>
        <v xml:space="preserve"> - </v>
      </c>
      <c r="J216" s="54"/>
    </row>
    <row r="217" spans="1:10" s="156" customFormat="1" x14ac:dyDescent="0.2">
      <c r="A217" s="35"/>
      <c r="B217" s="45"/>
      <c r="C217" s="46"/>
      <c r="D217" s="37"/>
      <c r="E217" s="38"/>
      <c r="F217" s="36"/>
      <c r="G217" s="39"/>
      <c r="H217" s="49"/>
      <c r="I217" s="40" t="str">
        <f t="shared" ref="I217:I272" ca="1" si="3">IF(AND(ISBLANK(G217),ISBLANK(H217))," - ",OFFSET(I217,-1,0,1,1)+H217-G217)</f>
        <v xml:space="preserve"> - </v>
      </c>
      <c r="J217" s="54"/>
    </row>
    <row r="218" spans="1:10" s="156" customFormat="1" x14ac:dyDescent="0.2">
      <c r="A218" s="35"/>
      <c r="B218" s="45"/>
      <c r="C218" s="46"/>
      <c r="D218" s="47"/>
      <c r="E218" s="48"/>
      <c r="F218" s="46"/>
      <c r="G218" s="59"/>
      <c r="H218" s="49"/>
      <c r="I218" s="40" t="str">
        <f t="shared" ca="1" si="3"/>
        <v xml:space="preserve"> - </v>
      </c>
      <c r="J218" s="41"/>
    </row>
    <row r="219" spans="1:10" s="156" customFormat="1" x14ac:dyDescent="0.2">
      <c r="A219" s="35"/>
      <c r="B219" s="45"/>
      <c r="C219" s="46"/>
      <c r="D219" s="47"/>
      <c r="E219" s="48"/>
      <c r="F219" s="46"/>
      <c r="G219" s="59"/>
      <c r="H219" s="49"/>
      <c r="I219" s="40" t="str">
        <f t="shared" ca="1" si="3"/>
        <v xml:space="preserve"> - </v>
      </c>
      <c r="J219" s="41"/>
    </row>
    <row r="220" spans="1:10" s="156" customFormat="1" x14ac:dyDescent="0.2">
      <c r="A220" s="35"/>
      <c r="B220" s="45"/>
      <c r="C220" s="46"/>
      <c r="D220" s="47"/>
      <c r="E220" s="48"/>
      <c r="F220" s="46"/>
      <c r="G220" s="59"/>
      <c r="H220" s="49"/>
      <c r="I220" s="40" t="str">
        <f t="shared" ca="1" si="3"/>
        <v xml:space="preserve"> - </v>
      </c>
      <c r="J220" s="41"/>
    </row>
    <row r="221" spans="1:10" s="156" customFormat="1" x14ac:dyDescent="0.2">
      <c r="A221" s="35"/>
      <c r="B221" s="45"/>
      <c r="C221" s="46"/>
      <c r="D221" s="47"/>
      <c r="E221" s="48"/>
      <c r="F221" s="46"/>
      <c r="G221" s="59"/>
      <c r="H221" s="49"/>
      <c r="I221" s="40" t="str">
        <f t="shared" ca="1" si="3"/>
        <v xml:space="preserve"> - </v>
      </c>
      <c r="J221" s="54"/>
    </row>
    <row r="222" spans="1:10" s="156" customFormat="1" x14ac:dyDescent="0.2">
      <c r="A222" s="35"/>
      <c r="B222" s="45"/>
      <c r="C222" s="46"/>
      <c r="D222" s="47"/>
      <c r="E222" s="48"/>
      <c r="F222" s="46"/>
      <c r="G222" s="59"/>
      <c r="H222" s="49"/>
      <c r="I222" s="40" t="str">
        <f t="shared" ca="1" si="3"/>
        <v xml:space="preserve"> - </v>
      </c>
      <c r="J222" s="54"/>
    </row>
    <row r="223" spans="1:10" s="156" customFormat="1" x14ac:dyDescent="0.2">
      <c r="A223" s="35"/>
      <c r="B223" s="45"/>
      <c r="C223" s="46"/>
      <c r="D223" s="47"/>
      <c r="E223" s="48"/>
      <c r="F223" s="46"/>
      <c r="G223" s="59"/>
      <c r="H223" s="49"/>
      <c r="I223" s="40" t="str">
        <f t="shared" ca="1" si="3"/>
        <v xml:space="preserve"> - </v>
      </c>
      <c r="J223" s="54"/>
    </row>
    <row r="224" spans="1:10" s="156" customFormat="1" x14ac:dyDescent="0.2">
      <c r="A224" s="35"/>
      <c r="B224" s="45"/>
      <c r="C224" s="46"/>
      <c r="D224" s="47"/>
      <c r="E224" s="48"/>
      <c r="F224" s="46"/>
      <c r="G224" s="59"/>
      <c r="H224" s="49"/>
      <c r="I224" s="40" t="str">
        <f t="shared" ca="1" si="3"/>
        <v xml:space="preserve"> - </v>
      </c>
      <c r="J224" s="54"/>
    </row>
    <row r="225" spans="1:10" s="156" customFormat="1" x14ac:dyDescent="0.2">
      <c r="A225" s="35"/>
      <c r="B225" s="45"/>
      <c r="C225" s="46"/>
      <c r="D225" s="47"/>
      <c r="E225" s="48"/>
      <c r="F225" s="46"/>
      <c r="G225" s="59"/>
      <c r="H225" s="49"/>
      <c r="I225" s="40" t="str">
        <f t="shared" ca="1" si="3"/>
        <v xml:space="preserve"> - </v>
      </c>
      <c r="J225" s="54"/>
    </row>
    <row r="226" spans="1:10" s="156" customFormat="1" x14ac:dyDescent="0.2">
      <c r="A226" s="35"/>
      <c r="B226" s="45"/>
      <c r="C226" s="46"/>
      <c r="D226" s="47"/>
      <c r="E226" s="48"/>
      <c r="F226" s="46"/>
      <c r="G226" s="59"/>
      <c r="H226" s="49"/>
      <c r="I226" s="40" t="str">
        <f t="shared" ca="1" si="3"/>
        <v xml:space="preserve"> - </v>
      </c>
      <c r="J226" s="54"/>
    </row>
    <row r="227" spans="1:10" s="156" customFormat="1" x14ac:dyDescent="0.2">
      <c r="A227" s="35"/>
      <c r="B227" s="45"/>
      <c r="C227" s="46"/>
      <c r="D227" s="47"/>
      <c r="E227" s="48"/>
      <c r="F227" s="46"/>
      <c r="G227" s="59"/>
      <c r="H227" s="49"/>
      <c r="I227" s="40" t="str">
        <f t="shared" ca="1" si="3"/>
        <v xml:space="preserve"> - </v>
      </c>
      <c r="J227" s="54"/>
    </row>
    <row r="228" spans="1:10" s="156" customFormat="1" x14ac:dyDescent="0.2">
      <c r="A228" s="35"/>
      <c r="B228" s="45"/>
      <c r="C228" s="46"/>
      <c r="D228" s="47"/>
      <c r="E228" s="48"/>
      <c r="F228" s="46"/>
      <c r="G228" s="59"/>
      <c r="H228" s="49"/>
      <c r="I228" s="40" t="str">
        <f t="shared" ca="1" si="3"/>
        <v xml:space="preserve"> - </v>
      </c>
      <c r="J228" s="54"/>
    </row>
    <row r="229" spans="1:10" s="156" customFormat="1" x14ac:dyDescent="0.2">
      <c r="A229" s="35"/>
      <c r="B229" s="45"/>
      <c r="C229" s="46"/>
      <c r="D229" s="47"/>
      <c r="E229" s="48"/>
      <c r="F229" s="46"/>
      <c r="G229" s="59"/>
      <c r="H229" s="49"/>
      <c r="I229" s="40" t="str">
        <f t="shared" ca="1" si="3"/>
        <v xml:space="preserve"> - </v>
      </c>
      <c r="J229" s="54"/>
    </row>
    <row r="230" spans="1:10" s="156" customFormat="1" x14ac:dyDescent="0.2">
      <c r="A230" s="35"/>
      <c r="B230" s="45"/>
      <c r="C230" s="46"/>
      <c r="D230" s="47"/>
      <c r="E230" s="48"/>
      <c r="F230" s="46"/>
      <c r="G230" s="59"/>
      <c r="H230" s="49"/>
      <c r="I230" s="40" t="str">
        <f t="shared" ca="1" si="3"/>
        <v xml:space="preserve"> - </v>
      </c>
      <c r="J230" s="54"/>
    </row>
    <row r="231" spans="1:10" s="156" customFormat="1" x14ac:dyDescent="0.2">
      <c r="A231" s="35"/>
      <c r="B231" s="45"/>
      <c r="C231" s="46"/>
      <c r="D231" s="47"/>
      <c r="E231" s="48"/>
      <c r="F231" s="46"/>
      <c r="G231" s="59"/>
      <c r="H231" s="49"/>
      <c r="I231" s="40" t="str">
        <f t="shared" ca="1" si="3"/>
        <v xml:space="preserve"> - </v>
      </c>
      <c r="J231" s="54"/>
    </row>
    <row r="232" spans="1:10" s="156" customFormat="1" x14ac:dyDescent="0.2">
      <c r="A232" s="35"/>
      <c r="B232" s="45"/>
      <c r="C232" s="46"/>
      <c r="D232" s="47"/>
      <c r="E232" s="48"/>
      <c r="F232" s="46"/>
      <c r="G232" s="59"/>
      <c r="H232" s="49"/>
      <c r="I232" s="40" t="str">
        <f t="shared" ca="1" si="3"/>
        <v xml:space="preserve"> - </v>
      </c>
      <c r="J232" s="54"/>
    </row>
    <row r="233" spans="1:10" s="156" customFormat="1" x14ac:dyDescent="0.2">
      <c r="A233" s="35"/>
      <c r="B233" s="45"/>
      <c r="C233" s="46"/>
      <c r="D233" s="47"/>
      <c r="E233" s="48"/>
      <c r="F233" s="46"/>
      <c r="G233" s="59"/>
      <c r="H233" s="49"/>
      <c r="I233" s="40" t="str">
        <f t="shared" ca="1" si="3"/>
        <v xml:space="preserve"> - </v>
      </c>
      <c r="J233" s="54"/>
    </row>
    <row r="234" spans="1:10" s="156" customFormat="1" x14ac:dyDescent="0.2">
      <c r="A234" s="35"/>
      <c r="B234" s="45"/>
      <c r="C234" s="46"/>
      <c r="D234" s="47"/>
      <c r="E234" s="48"/>
      <c r="F234" s="46"/>
      <c r="G234" s="59"/>
      <c r="H234" s="49"/>
      <c r="I234" s="40" t="str">
        <f t="shared" ca="1" si="3"/>
        <v xml:space="preserve"> - </v>
      </c>
      <c r="J234" s="54"/>
    </row>
    <row r="235" spans="1:10" s="156" customFormat="1" x14ac:dyDescent="0.2">
      <c r="A235" s="35"/>
      <c r="B235" s="45"/>
      <c r="C235" s="46"/>
      <c r="D235" s="47"/>
      <c r="E235" s="48"/>
      <c r="F235" s="46"/>
      <c r="G235" s="59"/>
      <c r="H235" s="49"/>
      <c r="I235" s="40" t="str">
        <f t="shared" ca="1" si="3"/>
        <v xml:space="preserve"> - </v>
      </c>
      <c r="J235" s="54"/>
    </row>
    <row r="236" spans="1:10" s="156" customFormat="1" x14ac:dyDescent="0.2">
      <c r="A236" s="35"/>
      <c r="B236" s="45"/>
      <c r="C236" s="46"/>
      <c r="D236" s="47"/>
      <c r="E236" s="48"/>
      <c r="F236" s="46"/>
      <c r="G236" s="59"/>
      <c r="H236" s="49"/>
      <c r="I236" s="40" t="str">
        <f t="shared" ca="1" si="3"/>
        <v xml:space="preserve"> - </v>
      </c>
      <c r="J236" s="54"/>
    </row>
    <row r="237" spans="1:10" s="156" customFormat="1" x14ac:dyDescent="0.2">
      <c r="A237" s="35"/>
      <c r="B237" s="45"/>
      <c r="C237" s="46"/>
      <c r="D237" s="47"/>
      <c r="E237" s="48"/>
      <c r="F237" s="46"/>
      <c r="G237" s="59"/>
      <c r="H237" s="49"/>
      <c r="I237" s="40" t="str">
        <f t="shared" ca="1" si="3"/>
        <v xml:space="preserve"> - </v>
      </c>
      <c r="J237" s="54"/>
    </row>
    <row r="238" spans="1:10" s="156" customFormat="1" x14ac:dyDescent="0.2">
      <c r="A238" s="35"/>
      <c r="B238" s="45"/>
      <c r="C238" s="46"/>
      <c r="D238" s="47"/>
      <c r="E238" s="48"/>
      <c r="F238" s="46"/>
      <c r="G238" s="59"/>
      <c r="H238" s="49"/>
      <c r="I238" s="40" t="str">
        <f t="shared" ca="1" si="3"/>
        <v xml:space="preserve"> - </v>
      </c>
      <c r="J238" s="54"/>
    </row>
    <row r="239" spans="1:10" s="156" customFormat="1" x14ac:dyDescent="0.2">
      <c r="A239" s="35"/>
      <c r="B239" s="45"/>
      <c r="C239" s="46"/>
      <c r="D239" s="47"/>
      <c r="E239" s="48"/>
      <c r="F239" s="46"/>
      <c r="G239" s="59"/>
      <c r="H239" s="49"/>
      <c r="I239" s="40" t="str">
        <f t="shared" ca="1" si="3"/>
        <v xml:space="preserve"> - </v>
      </c>
      <c r="J239" s="54"/>
    </row>
    <row r="240" spans="1:10" s="156" customFormat="1" x14ac:dyDescent="0.2">
      <c r="A240" s="35"/>
      <c r="B240" s="45"/>
      <c r="C240" s="46"/>
      <c r="D240" s="47"/>
      <c r="E240" s="48"/>
      <c r="F240" s="46"/>
      <c r="G240" s="59"/>
      <c r="H240" s="49"/>
      <c r="I240" s="40" t="str">
        <f t="shared" ca="1" si="3"/>
        <v xml:space="preserve"> - </v>
      </c>
      <c r="J240" s="54"/>
    </row>
    <row r="241" spans="1:10" s="156" customFormat="1" x14ac:dyDescent="0.2">
      <c r="A241" s="35"/>
      <c r="B241" s="45"/>
      <c r="C241" s="46"/>
      <c r="D241" s="47"/>
      <c r="E241" s="48"/>
      <c r="F241" s="46"/>
      <c r="G241" s="59"/>
      <c r="H241" s="49"/>
      <c r="I241" s="40" t="str">
        <f t="shared" ca="1" si="3"/>
        <v xml:space="preserve"> - </v>
      </c>
      <c r="J241" s="54"/>
    </row>
    <row r="242" spans="1:10" s="156" customFormat="1" x14ac:dyDescent="0.2">
      <c r="A242" s="35"/>
      <c r="B242" s="45"/>
      <c r="C242" s="46"/>
      <c r="D242" s="47"/>
      <c r="E242" s="48"/>
      <c r="F242" s="46"/>
      <c r="G242" s="59"/>
      <c r="H242" s="49"/>
      <c r="I242" s="40" t="str">
        <f t="shared" ca="1" si="3"/>
        <v xml:space="preserve"> - </v>
      </c>
      <c r="J242" s="54"/>
    </row>
    <row r="243" spans="1:10" s="156" customFormat="1" x14ac:dyDescent="0.2">
      <c r="A243" s="35"/>
      <c r="B243" s="35"/>
      <c r="C243" s="46"/>
      <c r="D243" s="52"/>
      <c r="E243" s="76"/>
      <c r="F243" s="51"/>
      <c r="G243" s="77"/>
      <c r="H243" s="39"/>
      <c r="I243" s="40" t="str">
        <f t="shared" ca="1" si="3"/>
        <v xml:space="preserve"> - </v>
      </c>
      <c r="J243" s="54"/>
    </row>
    <row r="244" spans="1:10" s="156" customFormat="1" x14ac:dyDescent="0.2">
      <c r="A244" s="35"/>
      <c r="B244" s="35"/>
      <c r="C244" s="46"/>
      <c r="D244" s="52"/>
      <c r="E244" s="76"/>
      <c r="F244" s="51"/>
      <c r="G244" s="77"/>
      <c r="H244" s="39"/>
      <c r="I244" s="40" t="str">
        <f t="shared" ca="1" si="3"/>
        <v xml:space="preserve"> - </v>
      </c>
      <c r="J244" s="54"/>
    </row>
    <row r="245" spans="1:10" s="156" customFormat="1" x14ac:dyDescent="0.2">
      <c r="A245" s="35"/>
      <c r="B245" s="35"/>
      <c r="C245" s="46"/>
      <c r="D245" s="37"/>
      <c r="E245" s="76"/>
      <c r="F245" s="36"/>
      <c r="G245" s="77"/>
      <c r="H245" s="39"/>
      <c r="I245" s="40" t="str">
        <f t="shared" ca="1" si="3"/>
        <v xml:space="preserve"> - </v>
      </c>
      <c r="J245" s="54"/>
    </row>
    <row r="246" spans="1:10" s="156" customFormat="1" x14ac:dyDescent="0.2">
      <c r="A246" s="35"/>
      <c r="B246" s="45"/>
      <c r="C246" s="46"/>
      <c r="D246" s="47"/>
      <c r="E246" s="55"/>
      <c r="F246" s="46"/>
      <c r="G246" s="78"/>
      <c r="H246" s="59"/>
      <c r="I246" s="40" t="str">
        <f t="shared" ca="1" si="3"/>
        <v xml:space="preserve"> - </v>
      </c>
      <c r="J246" s="54"/>
    </row>
    <row r="247" spans="1:10" s="156" customFormat="1" x14ac:dyDescent="0.2">
      <c r="A247" s="35"/>
      <c r="B247" s="35"/>
      <c r="C247" s="46"/>
      <c r="D247" s="37"/>
      <c r="E247" s="38"/>
      <c r="F247" s="51"/>
      <c r="G247" s="39"/>
      <c r="H247" s="39"/>
      <c r="I247" s="40" t="str">
        <f t="shared" ca="1" si="3"/>
        <v xml:space="preserve"> - </v>
      </c>
      <c r="J247" s="54"/>
    </row>
    <row r="248" spans="1:10" s="156" customFormat="1" x14ac:dyDescent="0.2">
      <c r="A248" s="35"/>
      <c r="B248" s="35"/>
      <c r="C248" s="46"/>
      <c r="D248" s="37"/>
      <c r="E248" s="38"/>
      <c r="F248" s="36"/>
      <c r="G248" s="39"/>
      <c r="H248" s="39"/>
      <c r="I248" s="40" t="str">
        <f t="shared" ca="1" si="3"/>
        <v xml:space="preserve"> - </v>
      </c>
      <c r="J248" s="54"/>
    </row>
    <row r="249" spans="1:10" s="156" customFormat="1" x14ac:dyDescent="0.2">
      <c r="A249" s="35"/>
      <c r="B249" s="35"/>
      <c r="C249" s="46"/>
      <c r="D249" s="37"/>
      <c r="E249" s="38"/>
      <c r="F249" s="36"/>
      <c r="G249" s="39"/>
      <c r="H249" s="39"/>
      <c r="I249" s="40" t="str">
        <f t="shared" ca="1" si="3"/>
        <v xml:space="preserve"> - </v>
      </c>
      <c r="J249" s="54"/>
    </row>
    <row r="250" spans="1:10" s="156" customFormat="1" x14ac:dyDescent="0.2">
      <c r="A250" s="35"/>
      <c r="B250" s="35"/>
      <c r="C250" s="46"/>
      <c r="D250" s="52"/>
      <c r="E250" s="38"/>
      <c r="F250" s="36"/>
      <c r="G250" s="77"/>
      <c r="H250" s="77"/>
      <c r="I250" s="40" t="str">
        <f t="shared" ca="1" si="3"/>
        <v xml:space="preserve"> - </v>
      </c>
      <c r="J250" s="54"/>
    </row>
    <row r="251" spans="1:10" s="156" customFormat="1" x14ac:dyDescent="0.2">
      <c r="A251" s="35"/>
      <c r="B251" s="45"/>
      <c r="C251" s="46"/>
      <c r="D251" s="47"/>
      <c r="E251" s="48"/>
      <c r="F251" s="46"/>
      <c r="G251" s="78"/>
      <c r="H251" s="70"/>
      <c r="I251" s="40" t="str">
        <f t="shared" ca="1" si="3"/>
        <v xml:space="preserve"> - </v>
      </c>
      <c r="J251" s="54"/>
    </row>
    <row r="252" spans="1:10" s="156" customFormat="1" x14ac:dyDescent="0.2">
      <c r="A252" s="35"/>
      <c r="B252" s="35"/>
      <c r="C252" s="46"/>
      <c r="D252" s="52"/>
      <c r="E252" s="38"/>
      <c r="F252" s="36"/>
      <c r="G252" s="77"/>
      <c r="H252" s="77"/>
      <c r="I252" s="40" t="str">
        <f t="shared" ca="1" si="3"/>
        <v xml:space="preserve"> - </v>
      </c>
      <c r="J252" s="54"/>
    </row>
    <row r="253" spans="1:10" s="156" customFormat="1" x14ac:dyDescent="0.2">
      <c r="A253" s="35"/>
      <c r="B253" s="35"/>
      <c r="C253" s="46"/>
      <c r="D253" s="52"/>
      <c r="E253" s="38"/>
      <c r="F253" s="36"/>
      <c r="G253" s="77"/>
      <c r="H253" s="77"/>
      <c r="I253" s="40" t="str">
        <f t="shared" ca="1" si="3"/>
        <v xml:space="preserve"> - </v>
      </c>
      <c r="J253" s="54"/>
    </row>
    <row r="254" spans="1:10" s="156" customFormat="1" x14ac:dyDescent="0.2">
      <c r="A254" s="35"/>
      <c r="B254" s="35"/>
      <c r="C254" s="46"/>
      <c r="D254" s="52"/>
      <c r="E254" s="38"/>
      <c r="F254" s="36"/>
      <c r="G254" s="77"/>
      <c r="H254" s="77"/>
      <c r="I254" s="40" t="str">
        <f t="shared" ca="1" si="3"/>
        <v xml:space="preserve"> - </v>
      </c>
      <c r="J254" s="54"/>
    </row>
    <row r="255" spans="1:10" s="156" customFormat="1" x14ac:dyDescent="0.2">
      <c r="A255" s="35"/>
      <c r="B255" s="45"/>
      <c r="C255" s="46"/>
      <c r="D255" s="47"/>
      <c r="E255" s="48"/>
      <c r="F255" s="46"/>
      <c r="G255" s="78"/>
      <c r="H255" s="70"/>
      <c r="I255" s="40" t="str">
        <f t="shared" ca="1" si="3"/>
        <v xml:space="preserve"> - </v>
      </c>
      <c r="J255" s="54"/>
    </row>
    <row r="256" spans="1:10" s="156" customFormat="1" x14ac:dyDescent="0.2">
      <c r="A256" s="35"/>
      <c r="B256" s="35"/>
      <c r="C256" s="46"/>
      <c r="D256" s="52"/>
      <c r="E256" s="76"/>
      <c r="F256" s="36"/>
      <c r="G256" s="77"/>
      <c r="H256" s="77"/>
      <c r="I256" s="40" t="str">
        <f t="shared" ca="1" si="3"/>
        <v xml:space="preserve"> - </v>
      </c>
      <c r="J256" s="54"/>
    </row>
    <row r="257" spans="1:10" s="156" customFormat="1" x14ac:dyDescent="0.2">
      <c r="A257" s="35"/>
      <c r="B257" s="35"/>
      <c r="C257" s="46"/>
      <c r="D257" s="52"/>
      <c r="E257" s="38"/>
      <c r="F257" s="36"/>
      <c r="G257" s="77"/>
      <c r="H257" s="77"/>
      <c r="I257" s="40" t="str">
        <f t="shared" ca="1" si="3"/>
        <v xml:space="preserve"> - </v>
      </c>
      <c r="J257" s="54"/>
    </row>
    <row r="258" spans="1:10" s="156" customFormat="1" x14ac:dyDescent="0.2">
      <c r="A258" s="35"/>
      <c r="B258" s="35"/>
      <c r="C258" s="46"/>
      <c r="D258" s="52"/>
      <c r="E258" s="38"/>
      <c r="F258" s="51"/>
      <c r="G258" s="77"/>
      <c r="H258" s="77"/>
      <c r="I258" s="40" t="str">
        <f t="shared" ca="1" si="3"/>
        <v xml:space="preserve"> - </v>
      </c>
      <c r="J258" s="54"/>
    </row>
    <row r="259" spans="1:10" s="156" customFormat="1" x14ac:dyDescent="0.2">
      <c r="A259" s="35"/>
      <c r="B259" s="45"/>
      <c r="C259" s="46"/>
      <c r="D259" s="47"/>
      <c r="E259" s="48"/>
      <c r="F259" s="46"/>
      <c r="G259" s="59"/>
      <c r="H259" s="70"/>
      <c r="I259" s="40" t="str">
        <f t="shared" ca="1" si="3"/>
        <v xml:space="preserve"> - </v>
      </c>
      <c r="J259" s="54"/>
    </row>
    <row r="260" spans="1:10" s="156" customFormat="1" x14ac:dyDescent="0.2">
      <c r="A260" s="35"/>
      <c r="B260" s="35"/>
      <c r="C260" s="46"/>
      <c r="D260" s="52"/>
      <c r="E260" s="38"/>
      <c r="F260" s="36"/>
      <c r="G260" s="39"/>
      <c r="H260" s="77"/>
      <c r="I260" s="40" t="str">
        <f t="shared" ca="1" si="3"/>
        <v xml:space="preserve"> - </v>
      </c>
      <c r="J260" s="54"/>
    </row>
    <row r="261" spans="1:10" s="156" customFormat="1" x14ac:dyDescent="0.2">
      <c r="A261" s="35"/>
      <c r="B261" s="35"/>
      <c r="C261" s="46"/>
      <c r="D261" s="52"/>
      <c r="E261" s="38"/>
      <c r="F261" s="36"/>
      <c r="G261" s="39"/>
      <c r="H261" s="77"/>
      <c r="I261" s="40" t="str">
        <f t="shared" ca="1" si="3"/>
        <v xml:space="preserve"> - </v>
      </c>
      <c r="J261" s="54"/>
    </row>
    <row r="262" spans="1:10" s="156" customFormat="1" x14ac:dyDescent="0.2">
      <c r="A262" s="35"/>
      <c r="B262" s="35"/>
      <c r="C262" s="51"/>
      <c r="D262" s="52"/>
      <c r="E262" s="38"/>
      <c r="F262" s="36"/>
      <c r="G262" s="39"/>
      <c r="H262" s="77"/>
      <c r="I262" s="40" t="str">
        <f t="shared" ca="1" si="3"/>
        <v xml:space="preserve"> - </v>
      </c>
      <c r="J262" s="54"/>
    </row>
    <row r="263" spans="1:10" s="156" customFormat="1" x14ac:dyDescent="0.2">
      <c r="A263" s="35"/>
      <c r="B263" s="35"/>
      <c r="C263" s="51"/>
      <c r="D263" s="52"/>
      <c r="E263" s="38"/>
      <c r="F263" s="36"/>
      <c r="G263" s="39"/>
      <c r="H263" s="77"/>
      <c r="I263" s="40" t="str">
        <f t="shared" ca="1" si="3"/>
        <v xml:space="preserve"> - </v>
      </c>
      <c r="J263" s="54"/>
    </row>
    <row r="264" spans="1:10" s="156" customFormat="1" x14ac:dyDescent="0.2">
      <c r="A264" s="60"/>
      <c r="B264" s="45"/>
      <c r="C264" s="46"/>
      <c r="D264" s="47"/>
      <c r="E264" s="48"/>
      <c r="F264" s="46"/>
      <c r="G264" s="78"/>
      <c r="H264" s="70"/>
      <c r="I264" s="40" t="str">
        <f t="shared" ca="1" si="3"/>
        <v xml:space="preserve"> - </v>
      </c>
      <c r="J264" s="54"/>
    </row>
    <row r="265" spans="1:10" s="156" customFormat="1" x14ac:dyDescent="0.2">
      <c r="A265" s="60"/>
      <c r="B265" s="45"/>
      <c r="C265" s="46"/>
      <c r="D265" s="47"/>
      <c r="E265" s="48"/>
      <c r="F265" s="46"/>
      <c r="G265" s="59"/>
      <c r="H265" s="70"/>
      <c r="I265" s="40" t="str">
        <f t="shared" ca="1" si="3"/>
        <v xml:space="preserve"> - </v>
      </c>
      <c r="J265" s="54"/>
    </row>
    <row r="266" spans="1:10" s="156" customFormat="1" x14ac:dyDescent="0.2">
      <c r="A266" s="60"/>
      <c r="B266" s="45"/>
      <c r="C266" s="46"/>
      <c r="D266" s="47"/>
      <c r="E266" s="48"/>
      <c r="F266" s="46"/>
      <c r="G266" s="59"/>
      <c r="H266" s="70"/>
      <c r="I266" s="40" t="str">
        <f t="shared" ca="1" si="3"/>
        <v xml:space="preserve"> - </v>
      </c>
      <c r="J266" s="54"/>
    </row>
    <row r="267" spans="1:10" s="156" customFormat="1" x14ac:dyDescent="0.2">
      <c r="A267" s="60"/>
      <c r="B267" s="45"/>
      <c r="C267" s="46"/>
      <c r="D267" s="47"/>
      <c r="E267" s="48"/>
      <c r="F267" s="46"/>
      <c r="G267" s="59"/>
      <c r="H267" s="70"/>
      <c r="I267" s="40" t="str">
        <f t="shared" ca="1" si="3"/>
        <v xml:space="preserve"> - </v>
      </c>
      <c r="J267" s="54"/>
    </row>
    <row r="268" spans="1:10" s="156" customFormat="1" x14ac:dyDescent="0.2">
      <c r="A268" s="35"/>
      <c r="B268" s="35"/>
      <c r="C268" s="51"/>
      <c r="D268" s="52"/>
      <c r="E268" s="38"/>
      <c r="F268" s="36"/>
      <c r="G268" s="39"/>
      <c r="H268" s="77"/>
      <c r="I268" s="40" t="str">
        <f t="shared" ca="1" si="3"/>
        <v xml:space="preserve"> - </v>
      </c>
      <c r="J268" s="54"/>
    </row>
    <row r="269" spans="1:10" s="156" customFormat="1" x14ac:dyDescent="0.2">
      <c r="A269" s="35"/>
      <c r="B269" s="35"/>
      <c r="C269" s="51"/>
      <c r="D269" s="52"/>
      <c r="E269" s="38"/>
      <c r="F269" s="51"/>
      <c r="G269" s="39"/>
      <c r="H269" s="77"/>
      <c r="I269" s="40" t="str">
        <f t="shared" ca="1" si="3"/>
        <v xml:space="preserve"> - </v>
      </c>
      <c r="J269" s="54"/>
    </row>
    <row r="270" spans="1:10" s="156" customFormat="1" x14ac:dyDescent="0.2">
      <c r="A270" s="35"/>
      <c r="B270" s="35"/>
      <c r="C270" s="51"/>
      <c r="D270" s="52"/>
      <c r="E270" s="38"/>
      <c r="F270" s="36"/>
      <c r="G270" s="39"/>
      <c r="H270" s="77"/>
      <c r="I270" s="40" t="str">
        <f t="shared" ca="1" si="3"/>
        <v xml:space="preserve"> - </v>
      </c>
      <c r="J270" s="54"/>
    </row>
    <row r="271" spans="1:10" s="156" customFormat="1" x14ac:dyDescent="0.2">
      <c r="A271" s="79"/>
      <c r="B271" s="45"/>
      <c r="C271" s="46"/>
      <c r="D271" s="47"/>
      <c r="E271" s="55"/>
      <c r="F271" s="46"/>
      <c r="G271" s="78"/>
      <c r="H271" s="78"/>
      <c r="I271" s="40" t="str">
        <f t="shared" ca="1" si="3"/>
        <v xml:space="preserve"> - </v>
      </c>
      <c r="J271" s="54"/>
    </row>
    <row r="272" spans="1:10" s="156" customFormat="1" x14ac:dyDescent="0.2">
      <c r="A272" s="60"/>
      <c r="B272" s="45"/>
      <c r="C272" s="46"/>
      <c r="D272" s="47"/>
      <c r="E272" s="55"/>
      <c r="F272" s="46"/>
      <c r="G272" s="78"/>
      <c r="H272" s="78"/>
      <c r="I272" s="40" t="str">
        <f t="shared" ca="1" si="3"/>
        <v xml:space="preserve"> - </v>
      </c>
      <c r="J272" s="54"/>
    </row>
    <row r="273" spans="1:10" ht="14.25" x14ac:dyDescent="0.2">
      <c r="A273" s="80"/>
      <c r="B273" s="81"/>
      <c r="C273" s="82"/>
      <c r="D273" s="83"/>
      <c r="E273" s="84"/>
      <c r="F273" s="82"/>
      <c r="G273" s="85"/>
      <c r="H273" s="85"/>
      <c r="I273" s="86"/>
      <c r="J273"/>
    </row>
    <row r="274" spans="1:10" x14ac:dyDescent="0.2">
      <c r="G274" s="9">
        <f>SUBTOTAL(9, G18:G273)</f>
        <v>1803254.25725</v>
      </c>
      <c r="H274" s="9">
        <f>SUBTOTAL(9, H24:H270)</f>
        <v>1042600</v>
      </c>
    </row>
    <row r="275" spans="1:10" x14ac:dyDescent="0.2">
      <c r="G275" s="9">
        <f>G274-H274</f>
        <v>760654.25725000002</v>
      </c>
    </row>
    <row r="277" spans="1:10" x14ac:dyDescent="0.2">
      <c r="G277" s="9">
        <v>312415.13</v>
      </c>
    </row>
    <row r="279" spans="1:10" x14ac:dyDescent="0.2">
      <c r="G279" s="9">
        <v>862280.07545015798</v>
      </c>
    </row>
    <row r="280" spans="1:10" x14ac:dyDescent="0.2">
      <c r="G280" s="9">
        <v>39827.659999999996</v>
      </c>
    </row>
    <row r="281" spans="1:10" x14ac:dyDescent="0.2">
      <c r="G281" s="9">
        <f>G280-G279</f>
        <v>-822452.41545015795</v>
      </c>
    </row>
    <row r="282" spans="1:10" s="9" customFormat="1" x14ac:dyDescent="0.2">
      <c r="A282" s="8"/>
      <c r="B282" s="13"/>
      <c r="C282" s="8"/>
      <c r="D282" s="8"/>
      <c r="E282" s="8"/>
      <c r="F282" s="8"/>
      <c r="J282" s="8"/>
    </row>
    <row r="283" spans="1:10" s="9" customFormat="1" x14ac:dyDescent="0.2">
      <c r="A283" s="8"/>
      <c r="B283" s="13"/>
      <c r="C283" s="8"/>
      <c r="D283" s="8"/>
      <c r="E283" s="8"/>
      <c r="F283" s="8"/>
      <c r="J283" s="8"/>
    </row>
    <row r="284" spans="1:10" s="9" customFormat="1" x14ac:dyDescent="0.2">
      <c r="A284" s="8"/>
      <c r="B284" s="13"/>
      <c r="C284" s="8"/>
      <c r="D284" s="8"/>
      <c r="E284" s="8"/>
      <c r="F284" s="8"/>
      <c r="J284" s="8"/>
    </row>
  </sheetData>
  <conditionalFormatting sqref="I15:I272">
    <cfRule type="cellIs" dxfId="119" priority="3" stopIfTrue="1" operator="lessThan">
      <formula>0</formula>
    </cfRule>
  </conditionalFormatting>
  <conditionalFormatting sqref="I3">
    <cfRule type="cellIs" dxfId="118" priority="1" stopIfTrue="1" operator="lessThan">
      <formula>0</formula>
    </cfRule>
  </conditionalFormatting>
  <dataValidations count="5">
    <dataValidation type="list" allowBlank="1" showInputMessage="1" showErrorMessage="1" sqref="E257:E270 G265:G270 E247:E255 G247 G259:G263 E204:E242 G209:G215 G189 G180:G187 H96 H64:H80 G17:G147 E15:E199" xr:uid="{813C2FBA-1AEB-41C2-AD90-760BDA84BFA9}">
      <formula1>categoryList</formula1>
    </dataValidation>
    <dataValidation type="list" allowBlank="1" showInputMessage="1" showErrorMessage="1" sqref="A209:A270 B209:B272 A15:B208" xr:uid="{9A71F718-7602-4AE4-9696-1443DB1CC419}">
      <formula1>dateList</formula1>
    </dataValidation>
    <dataValidation type="list" allowBlank="1" showInputMessage="1" showErrorMessage="1" sqref="C250:C251 C206:C247 C197:C203 C15:C186" xr:uid="{59B4BAD9-3CF2-48B3-B03A-E0058A58DDDF}">
      <formula1>numList</formula1>
    </dataValidation>
    <dataValidation type="list" allowBlank="1" showInputMessage="1" showErrorMessage="1" sqref="D257 D205:D249 D197:D199 D181:D186 D15:D40 D64:D147" xr:uid="{CB1E85E2-CDD0-4086-8531-9DA9BB7A87B4}">
      <formula1>payeeList</formula1>
    </dataValidation>
    <dataValidation type="list" allowBlank="1" showInputMessage="1" showErrorMessage="1" sqref="F15:F270" xr:uid="{D9BB1C61-1104-49D6-BD94-71844B7A144D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DEDF934-B4C4-46E0-B1A2-48D1402974B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57" id="{B5A2BFCC-6954-473B-B06E-FCE9A96283C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I15:I272</xm:sqref>
        </x14:conditionalFormatting>
        <x14:conditionalFormatting xmlns:xm="http://schemas.microsoft.com/office/excel/2006/main">
          <x14:cfRule type="iconSet" priority="59" id="{E8938D1F-DAB9-413D-8267-32488C11859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I22:I272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8A9DA-DC92-4C4E-82BC-4642F719F8AC}">
  <sheetPr>
    <pageSetUpPr fitToPage="1"/>
  </sheetPr>
  <dimension ref="A1:J275"/>
  <sheetViews>
    <sheetView showGridLines="0" zoomScale="115" zoomScaleNormal="115" workbookViewId="0">
      <pane ySplit="14" topLeftCell="A99" activePane="bottomLeft" state="frozen"/>
      <selection activeCell="B18" sqref="B18"/>
      <selection pane="bottomLeft" activeCell="I105" sqref="I105"/>
    </sheetView>
  </sheetViews>
  <sheetFormatPr defaultRowHeight="12.75" x14ac:dyDescent="0.2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6384" width="9" style="8"/>
  </cols>
  <sheetData>
    <row r="1" spans="1:10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43344</v>
      </c>
    </row>
    <row r="2" spans="1:10" ht="18.75" hidden="1" x14ac:dyDescent="0.2">
      <c r="A2" s="1" t="s">
        <v>3</v>
      </c>
      <c r="B2" s="2"/>
    </row>
    <row r="3" spans="1:10" ht="15" hidden="1" x14ac:dyDescent="0.25">
      <c r="H3" s="14" t="s">
        <v>4</v>
      </c>
      <c r="I3" s="15">
        <f ca="1">VLOOKUP(9E+100,Table1345678910111213345678910111213345678910111213678910[Balance],1)</f>
        <v>1174301.6441709567</v>
      </c>
    </row>
    <row r="4" spans="1:10" ht="15" hidden="1" x14ac:dyDescent="0.25">
      <c r="H4" s="17" t="s">
        <v>6</v>
      </c>
      <c r="I4" s="18">
        <f>SUMIF(Table1345678910111213345678910111213345678910111213678910[R],"=r",Table1345678910111213345678910111213345678910111213678910[Deposit,
Credit (+)])+SUMIF(Table1345678910111213345678910111213345678910111213678910[R],"=c",Table1345678910111213345678910111213345678910111213678910[Deposit,
Credit (+)])-SUMIF(Table1345678910111213345678910111213345678910111213678910[R],"=R",Table1345678910111213345678910111213345678910111213678910[Withdrawal,
Payment (-)])-SUMIF(Table1345678910111213345678910111213345678910111213678910[R],"=C",Table1345678910111213345678910111213345678910111213678910[Withdrawal,
Payment (-)])</f>
        <v>0</v>
      </c>
    </row>
    <row r="5" spans="1:10" hidden="1" x14ac:dyDescent="0.2">
      <c r="H5" s="20"/>
    </row>
    <row r="6" spans="1:10" hidden="1" x14ac:dyDescent="0.2">
      <c r="H6" s="20"/>
    </row>
    <row r="7" spans="1:10" hidden="1" x14ac:dyDescent="0.2">
      <c r="H7" s="20"/>
    </row>
    <row r="8" spans="1:10" hidden="1" x14ac:dyDescent="0.2">
      <c r="H8" s="20"/>
    </row>
    <row r="9" spans="1:10" hidden="1" x14ac:dyDescent="0.2">
      <c r="H9" s="20"/>
    </row>
    <row r="10" spans="1:10" hidden="1" x14ac:dyDescent="0.2">
      <c r="H10" s="20"/>
    </row>
    <row r="11" spans="1:10" hidden="1" x14ac:dyDescent="0.2">
      <c r="H11" s="20"/>
    </row>
    <row r="12" spans="1:10" hidden="1" x14ac:dyDescent="0.2">
      <c r="H12" s="20"/>
    </row>
    <row r="13" spans="1:10" s="23" customFormat="1" ht="17.25" hidden="1" customHeight="1" x14ac:dyDescent="0.2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</row>
    <row r="14" spans="1:10" s="157" customFormat="1" ht="30" x14ac:dyDescent="0.2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33" t="s">
        <v>24</v>
      </c>
    </row>
    <row r="15" spans="1:10" s="155" customFormat="1" x14ac:dyDescent="0.2">
      <c r="A15" s="34"/>
      <c r="B15" s="35"/>
      <c r="C15" s="36"/>
      <c r="D15" s="37" t="s">
        <v>1127</v>
      </c>
      <c r="E15" s="38"/>
      <c r="F15" s="36"/>
      <c r="G15" s="39"/>
      <c r="H15" s="39"/>
      <c r="I15" s="40">
        <f ca="1">Aug!I129</f>
        <v>2362660.0345449611</v>
      </c>
      <c r="J15" s="41"/>
    </row>
    <row r="16" spans="1:10" s="155" customFormat="1" x14ac:dyDescent="0.2">
      <c r="A16" s="35">
        <v>43347</v>
      </c>
      <c r="B16" s="161"/>
      <c r="C16" s="162" t="s">
        <v>1139</v>
      </c>
      <c r="D16" s="163" t="s">
        <v>28</v>
      </c>
      <c r="E16" s="164"/>
      <c r="F16" s="162"/>
      <c r="G16" s="177">
        <v>10064</v>
      </c>
      <c r="H16" s="165"/>
      <c r="I16" s="40">
        <f t="shared" ref="I16:I84" ca="1" si="0">IF(AND(ISBLANK(G16),ISBLANK(H16))," - ",OFFSET(I16,-1,0,1,1)+H16-G16)</f>
        <v>2352596.0345449611</v>
      </c>
      <c r="J16" s="166" t="s">
        <v>1231</v>
      </c>
    </row>
    <row r="17" spans="1:10" s="155" customFormat="1" x14ac:dyDescent="0.2">
      <c r="A17" s="35">
        <v>43347</v>
      </c>
      <c r="B17" s="45"/>
      <c r="C17" s="46" t="s">
        <v>1140</v>
      </c>
      <c r="D17" s="47" t="s">
        <v>30</v>
      </c>
      <c r="E17" s="68"/>
      <c r="F17" s="46"/>
      <c r="G17" s="90">
        <v>170</v>
      </c>
      <c r="H17" s="59"/>
      <c r="I17" s="40">
        <f t="shared" ca="1" si="0"/>
        <v>2352426.0345449611</v>
      </c>
      <c r="J17" s="41" t="s">
        <v>1231</v>
      </c>
    </row>
    <row r="18" spans="1:10" s="155" customFormat="1" x14ac:dyDescent="0.2">
      <c r="A18" s="35">
        <v>43347</v>
      </c>
      <c r="B18" s="45"/>
      <c r="C18" s="51" t="s">
        <v>1141</v>
      </c>
      <c r="D18" s="52" t="s">
        <v>32</v>
      </c>
      <c r="E18" s="38"/>
      <c r="F18" s="51"/>
      <c r="G18" s="92">
        <v>155</v>
      </c>
      <c r="H18" s="53"/>
      <c r="I18" s="40">
        <f t="shared" ca="1" si="0"/>
        <v>2352271.0345449611</v>
      </c>
      <c r="J18" s="54" t="s">
        <v>1231</v>
      </c>
    </row>
    <row r="19" spans="1:10" s="155" customFormat="1" x14ac:dyDescent="0.2">
      <c r="A19" s="35">
        <v>43347</v>
      </c>
      <c r="B19" s="178"/>
      <c r="C19" s="179" t="s">
        <v>120</v>
      </c>
      <c r="D19" s="180" t="s">
        <v>1014</v>
      </c>
      <c r="E19" s="181"/>
      <c r="F19" s="179"/>
      <c r="G19" s="182"/>
      <c r="H19" s="185">
        <v>2000</v>
      </c>
      <c r="I19" s="40">
        <f t="shared" ca="1" si="0"/>
        <v>2354271.0345449611</v>
      </c>
      <c r="J19" s="188"/>
    </row>
    <row r="20" spans="1:10" s="155" customFormat="1" x14ac:dyDescent="0.2">
      <c r="A20" s="35">
        <v>43347</v>
      </c>
      <c r="B20" s="178"/>
      <c r="C20" s="179" t="s">
        <v>120</v>
      </c>
      <c r="D20" s="180" t="s">
        <v>1014</v>
      </c>
      <c r="E20" s="181"/>
      <c r="F20" s="179"/>
      <c r="G20" s="182"/>
      <c r="H20" s="185">
        <v>2000</v>
      </c>
      <c r="I20" s="40">
        <f t="shared" ca="1" si="0"/>
        <v>2356271.0345449611</v>
      </c>
      <c r="J20" s="188"/>
    </row>
    <row r="21" spans="1:10" s="155" customFormat="1" x14ac:dyDescent="0.2">
      <c r="A21" s="35">
        <v>43347</v>
      </c>
      <c r="B21" s="178"/>
      <c r="C21" s="179" t="s">
        <v>120</v>
      </c>
      <c r="D21" s="180" t="s">
        <v>1233</v>
      </c>
      <c r="E21" s="181"/>
      <c r="F21" s="179"/>
      <c r="G21" s="182"/>
      <c r="H21" s="185">
        <v>45.22</v>
      </c>
      <c r="I21" s="40">
        <f t="shared" ca="1" si="0"/>
        <v>2356316.2545449613</v>
      </c>
      <c r="J21" s="188"/>
    </row>
    <row r="22" spans="1:10" s="155" customFormat="1" x14ac:dyDescent="0.2">
      <c r="A22" s="35">
        <v>43349</v>
      </c>
      <c r="B22" s="45"/>
      <c r="C22" s="51" t="s">
        <v>1142</v>
      </c>
      <c r="D22" s="52" t="s">
        <v>435</v>
      </c>
      <c r="E22" s="38"/>
      <c r="F22" s="51"/>
      <c r="G22" s="92">
        <v>600</v>
      </c>
      <c r="H22" s="53"/>
      <c r="I22" s="40">
        <f t="shared" ca="1" si="0"/>
        <v>2355716.2545449613</v>
      </c>
      <c r="J22" s="54" t="s">
        <v>1231</v>
      </c>
    </row>
    <row r="23" spans="1:10" s="41" customFormat="1" x14ac:dyDescent="0.2">
      <c r="A23" s="35">
        <v>43349</v>
      </c>
      <c r="B23" s="45"/>
      <c r="C23" s="46" t="s">
        <v>1143</v>
      </c>
      <c r="D23" s="47" t="s">
        <v>45</v>
      </c>
      <c r="E23" s="48"/>
      <c r="F23" s="46"/>
      <c r="G23" s="90">
        <v>1590</v>
      </c>
      <c r="H23" s="49"/>
      <c r="I23" s="40">
        <f t="shared" ca="1" si="0"/>
        <v>2354126.2545449613</v>
      </c>
      <c r="J23" s="54" t="s">
        <v>1231</v>
      </c>
    </row>
    <row r="24" spans="1:10" s="41" customFormat="1" ht="24" x14ac:dyDescent="0.2">
      <c r="A24" s="35">
        <v>43349</v>
      </c>
      <c r="B24" s="45"/>
      <c r="C24" s="46" t="s">
        <v>1144</v>
      </c>
      <c r="D24" s="47" t="s">
        <v>1145</v>
      </c>
      <c r="E24" s="48"/>
      <c r="F24" s="46"/>
      <c r="G24" s="90">
        <v>950</v>
      </c>
      <c r="H24" s="49"/>
      <c r="I24" s="40">
        <f t="shared" ca="1" si="0"/>
        <v>2353176.2545449613</v>
      </c>
      <c r="J24" s="54" t="s">
        <v>1231</v>
      </c>
    </row>
    <row r="25" spans="1:10" s="156" customFormat="1" x14ac:dyDescent="0.2">
      <c r="A25" s="35">
        <v>43349</v>
      </c>
      <c r="B25" s="116"/>
      <c r="C25" s="117" t="s">
        <v>1146</v>
      </c>
      <c r="D25" s="118" t="s">
        <v>197</v>
      </c>
      <c r="E25" s="119"/>
      <c r="F25" s="117"/>
      <c r="G25" s="123">
        <v>850</v>
      </c>
      <c r="H25" s="121"/>
      <c r="I25" s="40">
        <f t="shared" ca="1" si="0"/>
        <v>2352326.2545449613</v>
      </c>
      <c r="J25" s="122" t="s">
        <v>1231</v>
      </c>
    </row>
    <row r="26" spans="1:10" s="156" customFormat="1" x14ac:dyDescent="0.2">
      <c r="A26" s="35">
        <v>43349</v>
      </c>
      <c r="B26" s="45"/>
      <c r="C26" s="46" t="s">
        <v>1147</v>
      </c>
      <c r="D26" s="47" t="s">
        <v>319</v>
      </c>
      <c r="E26" s="68"/>
      <c r="F26" s="46"/>
      <c r="G26" s="90">
        <v>1864.41</v>
      </c>
      <c r="H26" s="49"/>
      <c r="I26" s="40">
        <f t="shared" ca="1" si="0"/>
        <v>2350461.8445449611</v>
      </c>
      <c r="J26" s="41" t="s">
        <v>1231</v>
      </c>
    </row>
    <row r="27" spans="1:10" s="156" customFormat="1" ht="14.25" customHeight="1" x14ac:dyDescent="0.2">
      <c r="A27" s="35">
        <v>43349</v>
      </c>
      <c r="B27" s="116"/>
      <c r="C27" s="117" t="s">
        <v>1148</v>
      </c>
      <c r="D27" s="118" t="s">
        <v>1149</v>
      </c>
      <c r="E27" s="160"/>
      <c r="F27" s="117"/>
      <c r="G27" s="123">
        <v>300</v>
      </c>
      <c r="H27" s="121"/>
      <c r="I27" s="40">
        <f t="shared" ca="1" si="0"/>
        <v>2350161.8445449611</v>
      </c>
      <c r="J27" s="122" t="s">
        <v>1232</v>
      </c>
    </row>
    <row r="28" spans="1:10" s="156" customFormat="1" x14ac:dyDescent="0.2">
      <c r="A28" s="35">
        <v>43349</v>
      </c>
      <c r="B28" s="116"/>
      <c r="C28" s="117" t="s">
        <v>1150</v>
      </c>
      <c r="D28" s="118" t="s">
        <v>146</v>
      </c>
      <c r="E28" s="119"/>
      <c r="F28" s="117"/>
      <c r="G28" s="123">
        <v>540</v>
      </c>
      <c r="H28" s="121"/>
      <c r="I28" s="40">
        <f t="shared" ca="1" si="0"/>
        <v>2349621.8445449611</v>
      </c>
      <c r="J28" s="122" t="s">
        <v>1231</v>
      </c>
    </row>
    <row r="29" spans="1:10" s="156" customFormat="1" x14ac:dyDescent="0.2">
      <c r="A29" s="35">
        <v>43349</v>
      </c>
      <c r="B29" s="116"/>
      <c r="C29" s="117" t="s">
        <v>1151</v>
      </c>
      <c r="D29" s="118" t="s">
        <v>278</v>
      </c>
      <c r="E29" s="160"/>
      <c r="F29" s="117"/>
      <c r="G29" s="123">
        <v>2500</v>
      </c>
      <c r="H29" s="121"/>
      <c r="I29" s="40">
        <f t="shared" ca="1" si="0"/>
        <v>2347121.8445449611</v>
      </c>
      <c r="J29" s="122" t="s">
        <v>1231</v>
      </c>
    </row>
    <row r="30" spans="1:10" s="156" customFormat="1" ht="24" x14ac:dyDescent="0.2">
      <c r="A30" s="35">
        <v>43349</v>
      </c>
      <c r="B30" s="116"/>
      <c r="C30" s="117" t="s">
        <v>1152</v>
      </c>
      <c r="D30" s="118" t="s">
        <v>1153</v>
      </c>
      <c r="E30" s="160"/>
      <c r="F30" s="117"/>
      <c r="G30" s="123">
        <v>500</v>
      </c>
      <c r="H30" s="121"/>
      <c r="I30" s="40">
        <f t="shared" ca="1" si="0"/>
        <v>2346621.8445449611</v>
      </c>
      <c r="J30" s="122" t="s">
        <v>1232</v>
      </c>
    </row>
    <row r="31" spans="1:10" s="156" customFormat="1" x14ac:dyDescent="0.2">
      <c r="A31" s="35">
        <v>43349</v>
      </c>
      <c r="B31" s="116"/>
      <c r="C31" s="117" t="s">
        <v>1154</v>
      </c>
      <c r="D31" s="47" t="s">
        <v>369</v>
      </c>
      <c r="E31" s="160"/>
      <c r="F31" s="117"/>
      <c r="G31" s="123">
        <v>351.75</v>
      </c>
      <c r="H31" s="121"/>
      <c r="I31" s="40">
        <f t="shared" ca="1" si="0"/>
        <v>2346270.0945449611</v>
      </c>
      <c r="J31" s="122" t="s">
        <v>1231</v>
      </c>
    </row>
    <row r="32" spans="1:10" s="156" customFormat="1" x14ac:dyDescent="0.2">
      <c r="A32" s="35">
        <v>43349</v>
      </c>
      <c r="B32" s="45"/>
      <c r="C32" s="46" t="s">
        <v>1155</v>
      </c>
      <c r="D32" s="47" t="s">
        <v>189</v>
      </c>
      <c r="E32" s="48"/>
      <c r="F32" s="46"/>
      <c r="G32" s="90">
        <v>5679.43</v>
      </c>
      <c r="H32" s="49"/>
      <c r="I32" s="40">
        <f t="shared" ca="1" si="0"/>
        <v>2340590.6645449609</v>
      </c>
      <c r="J32" s="41" t="s">
        <v>1232</v>
      </c>
    </row>
    <row r="33" spans="1:10" s="156" customFormat="1" x14ac:dyDescent="0.2">
      <c r="A33" s="35">
        <v>43349</v>
      </c>
      <c r="B33" s="45"/>
      <c r="C33" s="46" t="s">
        <v>1156</v>
      </c>
      <c r="D33" s="47" t="s">
        <v>69</v>
      </c>
      <c r="E33" s="48"/>
      <c r="F33" s="46"/>
      <c r="G33" s="90">
        <v>450</v>
      </c>
      <c r="H33" s="49"/>
      <c r="I33" s="40">
        <f t="shared" ca="1" si="0"/>
        <v>2340140.6645449609</v>
      </c>
      <c r="J33" s="41" t="s">
        <v>1231</v>
      </c>
    </row>
    <row r="34" spans="1:10" s="156" customFormat="1" x14ac:dyDescent="0.2">
      <c r="A34" s="35">
        <v>43349</v>
      </c>
      <c r="B34" s="45"/>
      <c r="C34" s="46" t="s">
        <v>1157</v>
      </c>
      <c r="D34" s="47" t="s">
        <v>205</v>
      </c>
      <c r="E34" s="48"/>
      <c r="F34" s="46"/>
      <c r="G34" s="90">
        <v>6336.5</v>
      </c>
      <c r="H34" s="49"/>
      <c r="I34" s="40">
        <f t="shared" ca="1" si="0"/>
        <v>2333804.1645449609</v>
      </c>
      <c r="J34" s="41" t="s">
        <v>1231</v>
      </c>
    </row>
    <row r="35" spans="1:10" s="156" customFormat="1" x14ac:dyDescent="0.2">
      <c r="A35" s="35">
        <v>43349</v>
      </c>
      <c r="B35" s="45"/>
      <c r="C35" s="46" t="s">
        <v>1158</v>
      </c>
      <c r="D35" s="47" t="s">
        <v>205</v>
      </c>
      <c r="E35" s="68"/>
      <c r="F35" s="46"/>
      <c r="G35" s="90">
        <v>5079.95</v>
      </c>
      <c r="H35" s="49"/>
      <c r="I35" s="40">
        <f t="shared" ca="1" si="0"/>
        <v>2328724.2145449608</v>
      </c>
      <c r="J35" s="41" t="s">
        <v>1231</v>
      </c>
    </row>
    <row r="36" spans="1:10" s="156" customFormat="1" x14ac:dyDescent="0.2">
      <c r="A36" s="35">
        <v>43349</v>
      </c>
      <c r="B36" s="45"/>
      <c r="C36" s="46" t="s">
        <v>1159</v>
      </c>
      <c r="D36" s="47" t="s">
        <v>67</v>
      </c>
      <c r="E36" s="68"/>
      <c r="F36" s="46"/>
      <c r="G36" s="90">
        <v>1122.5</v>
      </c>
      <c r="H36" s="49"/>
      <c r="I36" s="40">
        <f t="shared" ca="1" si="0"/>
        <v>2327601.7145449608</v>
      </c>
      <c r="J36" s="41" t="s">
        <v>1231</v>
      </c>
    </row>
    <row r="37" spans="1:10" s="156" customFormat="1" x14ac:dyDescent="0.2">
      <c r="A37" s="35">
        <v>43349</v>
      </c>
      <c r="B37" s="45"/>
      <c r="C37" s="46" t="s">
        <v>1160</v>
      </c>
      <c r="D37" s="47" t="s">
        <v>77</v>
      </c>
      <c r="E37" s="48"/>
      <c r="F37" s="46"/>
      <c r="G37" s="90">
        <v>0</v>
      </c>
      <c r="H37" s="49"/>
      <c r="I37" s="40">
        <f t="shared" ca="1" si="0"/>
        <v>2327601.7145449608</v>
      </c>
      <c r="J37" s="41" t="s">
        <v>1232</v>
      </c>
    </row>
    <row r="38" spans="1:10" s="156" customFormat="1" x14ac:dyDescent="0.2">
      <c r="A38" s="35">
        <v>43349</v>
      </c>
      <c r="B38" s="45"/>
      <c r="C38" s="46" t="s">
        <v>1161</v>
      </c>
      <c r="D38" s="47" t="s">
        <v>209</v>
      </c>
      <c r="E38" s="48"/>
      <c r="F38" s="46"/>
      <c r="G38" s="90">
        <v>475.65</v>
      </c>
      <c r="H38" s="49"/>
      <c r="I38" s="40">
        <f t="shared" ca="1" si="0"/>
        <v>2327126.0645449609</v>
      </c>
      <c r="J38" s="41" t="s">
        <v>1231</v>
      </c>
    </row>
    <row r="39" spans="1:10" s="156" customFormat="1" x14ac:dyDescent="0.2">
      <c r="A39" s="35">
        <v>43349</v>
      </c>
      <c r="B39" s="45"/>
      <c r="C39" s="46" t="s">
        <v>1162</v>
      </c>
      <c r="D39" s="47" t="s">
        <v>209</v>
      </c>
      <c r="E39" s="68"/>
      <c r="F39" s="46"/>
      <c r="G39" s="90">
        <v>164.85</v>
      </c>
      <c r="H39" s="49"/>
      <c r="I39" s="40">
        <f t="shared" ca="1" si="0"/>
        <v>2326961.2145449608</v>
      </c>
      <c r="J39" s="41" t="s">
        <v>1231</v>
      </c>
    </row>
    <row r="40" spans="1:10" s="156" customFormat="1" x14ac:dyDescent="0.2">
      <c r="A40" s="35">
        <v>43356</v>
      </c>
      <c r="B40" s="45"/>
      <c r="C40" s="46" t="s">
        <v>1163</v>
      </c>
      <c r="D40" s="47" t="s">
        <v>1164</v>
      </c>
      <c r="E40" s="68"/>
      <c r="F40" s="46"/>
      <c r="G40" s="90">
        <v>0</v>
      </c>
      <c r="H40" s="49"/>
      <c r="I40" s="40">
        <f t="shared" ca="1" si="0"/>
        <v>2326961.2145449608</v>
      </c>
      <c r="J40" s="41" t="s">
        <v>1232</v>
      </c>
    </row>
    <row r="41" spans="1:10" s="156" customFormat="1" x14ac:dyDescent="0.2">
      <c r="A41" s="35">
        <v>43356</v>
      </c>
      <c r="B41" s="45"/>
      <c r="C41" s="46" t="s">
        <v>1165</v>
      </c>
      <c r="D41" s="47" t="s">
        <v>1166</v>
      </c>
      <c r="E41" s="68"/>
      <c r="F41" s="46"/>
      <c r="G41" s="90">
        <v>157.05000000000001</v>
      </c>
      <c r="H41" s="49"/>
      <c r="I41" s="40">
        <f t="shared" ca="1" si="0"/>
        <v>2326804.1645449609</v>
      </c>
      <c r="J41" s="41" t="s">
        <v>1231</v>
      </c>
    </row>
    <row r="42" spans="1:10" s="156" customFormat="1" x14ac:dyDescent="0.2">
      <c r="A42" s="35">
        <v>43356</v>
      </c>
      <c r="B42" s="45"/>
      <c r="C42" s="46" t="s">
        <v>1167</v>
      </c>
      <c r="D42" s="47" t="s">
        <v>198</v>
      </c>
      <c r="E42" s="48"/>
      <c r="F42" s="46"/>
      <c r="G42" s="90">
        <v>390</v>
      </c>
      <c r="H42" s="49"/>
      <c r="I42" s="40">
        <f t="shared" ca="1" si="0"/>
        <v>2326414.1645449609</v>
      </c>
      <c r="J42" s="41" t="s">
        <v>1231</v>
      </c>
    </row>
    <row r="43" spans="1:10" s="156" customFormat="1" x14ac:dyDescent="0.2">
      <c r="A43" s="35">
        <v>43356</v>
      </c>
      <c r="B43" s="45"/>
      <c r="C43" s="46" t="s">
        <v>1168</v>
      </c>
      <c r="D43" s="47" t="s">
        <v>1169</v>
      </c>
      <c r="E43" s="48"/>
      <c r="F43" s="46"/>
      <c r="G43" s="90">
        <v>4781.7299999999996</v>
      </c>
      <c r="H43" s="49"/>
      <c r="I43" s="40">
        <f t="shared" ca="1" si="0"/>
        <v>2321632.434544961</v>
      </c>
      <c r="J43" s="41" t="s">
        <v>1231</v>
      </c>
    </row>
    <row r="44" spans="1:10" s="156" customFormat="1" x14ac:dyDescent="0.2">
      <c r="A44" s="35">
        <v>43356</v>
      </c>
      <c r="B44" s="45"/>
      <c r="C44" s="46" t="s">
        <v>1170</v>
      </c>
      <c r="D44" s="47" t="s">
        <v>439</v>
      </c>
      <c r="E44" s="68"/>
      <c r="F44" s="46"/>
      <c r="G44" s="90">
        <v>1236.9000000000001</v>
      </c>
      <c r="H44" s="49"/>
      <c r="I44" s="40">
        <f t="shared" ca="1" si="0"/>
        <v>2320395.5345449611</v>
      </c>
      <c r="J44" s="41" t="s">
        <v>1231</v>
      </c>
    </row>
    <row r="45" spans="1:10" s="156" customFormat="1" ht="24" x14ac:dyDescent="0.2">
      <c r="A45" s="35">
        <v>43356</v>
      </c>
      <c r="B45" s="45"/>
      <c r="C45" s="46" t="s">
        <v>1171</v>
      </c>
      <c r="D45" s="47" t="s">
        <v>59</v>
      </c>
      <c r="E45" s="68"/>
      <c r="F45" s="46"/>
      <c r="G45" s="90">
        <v>2000</v>
      </c>
      <c r="H45" s="49"/>
      <c r="I45" s="40">
        <f t="shared" ca="1" si="0"/>
        <v>2318395.5345449611</v>
      </c>
      <c r="J45" s="41" t="s">
        <v>1231</v>
      </c>
    </row>
    <row r="46" spans="1:10" s="156" customFormat="1" x14ac:dyDescent="0.2">
      <c r="A46" s="35">
        <v>43356</v>
      </c>
      <c r="B46" s="45"/>
      <c r="C46" s="46" t="s">
        <v>1172</v>
      </c>
      <c r="D46" s="47" t="s">
        <v>298</v>
      </c>
      <c r="E46" s="48"/>
      <c r="F46" s="46"/>
      <c r="G46" s="90">
        <v>120</v>
      </c>
      <c r="H46" s="49"/>
      <c r="I46" s="40">
        <f t="shared" ca="1" si="0"/>
        <v>2318275.5345449611</v>
      </c>
      <c r="J46" s="41" t="s">
        <v>1231</v>
      </c>
    </row>
    <row r="47" spans="1:10" s="156" customFormat="1" x14ac:dyDescent="0.2">
      <c r="A47" s="35">
        <v>43356</v>
      </c>
      <c r="B47" s="45"/>
      <c r="C47" s="46" t="s">
        <v>1173</v>
      </c>
      <c r="D47" s="47" t="s">
        <v>1174</v>
      </c>
      <c r="E47" s="48"/>
      <c r="F47" s="46"/>
      <c r="G47" s="90">
        <v>900</v>
      </c>
      <c r="H47" s="49"/>
      <c r="I47" s="40">
        <f t="shared" ca="1" si="0"/>
        <v>2317375.5345449611</v>
      </c>
      <c r="J47" s="41" t="s">
        <v>1231</v>
      </c>
    </row>
    <row r="48" spans="1:10" s="156" customFormat="1" ht="24" x14ac:dyDescent="0.2">
      <c r="A48" s="35">
        <v>43356</v>
      </c>
      <c r="B48" s="45"/>
      <c r="C48" s="46" t="s">
        <v>1175</v>
      </c>
      <c r="D48" s="47" t="s">
        <v>590</v>
      </c>
      <c r="E48" s="48"/>
      <c r="F48" s="46"/>
      <c r="G48" s="90">
        <v>3000</v>
      </c>
      <c r="H48" s="49"/>
      <c r="I48" s="40">
        <f t="shared" ca="1" si="0"/>
        <v>2314375.5345449611</v>
      </c>
      <c r="J48" s="41" t="s">
        <v>1231</v>
      </c>
    </row>
    <row r="49" spans="1:10" s="156" customFormat="1" x14ac:dyDescent="0.2">
      <c r="A49" s="35">
        <v>43356</v>
      </c>
      <c r="B49" s="45"/>
      <c r="C49" s="46" t="s">
        <v>1176</v>
      </c>
      <c r="D49" s="47" t="s">
        <v>1177</v>
      </c>
      <c r="E49" s="48"/>
      <c r="F49" s="46"/>
      <c r="G49" s="90">
        <v>431.88</v>
      </c>
      <c r="H49" s="49"/>
      <c r="I49" s="40">
        <f t="shared" ca="1" si="0"/>
        <v>2313943.6545449612</v>
      </c>
      <c r="J49" s="41" t="s">
        <v>1231</v>
      </c>
    </row>
    <row r="50" spans="1:10" s="156" customFormat="1" x14ac:dyDescent="0.2">
      <c r="A50" s="35">
        <v>43356</v>
      </c>
      <c r="B50" s="45"/>
      <c r="C50" s="46" t="s">
        <v>1178</v>
      </c>
      <c r="D50" s="47" t="s">
        <v>57</v>
      </c>
      <c r="E50" s="68"/>
      <c r="F50" s="46"/>
      <c r="G50" s="90">
        <v>2890.95</v>
      </c>
      <c r="H50" s="49"/>
      <c r="I50" s="40">
        <f t="shared" ca="1" si="0"/>
        <v>2311052.704544961</v>
      </c>
      <c r="J50" s="41" t="s">
        <v>1231</v>
      </c>
    </row>
    <row r="51" spans="1:10" s="156" customFormat="1" x14ac:dyDescent="0.2">
      <c r="A51" s="35">
        <v>43356</v>
      </c>
      <c r="B51" s="45"/>
      <c r="C51" s="46" t="s">
        <v>1179</v>
      </c>
      <c r="D51" s="47" t="s">
        <v>1180</v>
      </c>
      <c r="E51" s="68"/>
      <c r="F51" s="46"/>
      <c r="G51" s="90">
        <v>3225</v>
      </c>
      <c r="H51" s="49"/>
      <c r="I51" s="40">
        <f t="shared" ca="1" si="0"/>
        <v>2307827.704544961</v>
      </c>
      <c r="J51" s="41" t="s">
        <v>1231</v>
      </c>
    </row>
    <row r="52" spans="1:10" s="156" customFormat="1" x14ac:dyDescent="0.2">
      <c r="A52" s="35">
        <v>43356</v>
      </c>
      <c r="B52" s="45"/>
      <c r="C52" s="46" t="s">
        <v>1181</v>
      </c>
      <c r="D52" s="47" t="s">
        <v>64</v>
      </c>
      <c r="E52" s="48"/>
      <c r="F52" s="46"/>
      <c r="G52" s="90">
        <v>224</v>
      </c>
      <c r="H52" s="49"/>
      <c r="I52" s="40">
        <f t="shared" ca="1" si="0"/>
        <v>2307603.704544961</v>
      </c>
      <c r="J52" s="41" t="s">
        <v>1231</v>
      </c>
    </row>
    <row r="53" spans="1:10" s="156" customFormat="1" x14ac:dyDescent="0.2">
      <c r="A53" s="35">
        <v>43356</v>
      </c>
      <c r="B53" s="45"/>
      <c r="C53" s="46" t="s">
        <v>1182</v>
      </c>
      <c r="D53" s="47" t="s">
        <v>201</v>
      </c>
      <c r="E53" s="48"/>
      <c r="F53" s="46"/>
      <c r="G53" s="90">
        <v>2875.64</v>
      </c>
      <c r="H53" s="49"/>
      <c r="I53" s="40">
        <f t="shared" ca="1" si="0"/>
        <v>2304728.0645449609</v>
      </c>
      <c r="J53" s="41" t="s">
        <v>1231</v>
      </c>
    </row>
    <row r="54" spans="1:10" s="156" customFormat="1" x14ac:dyDescent="0.2">
      <c r="A54" s="35">
        <v>43356</v>
      </c>
      <c r="B54" s="45"/>
      <c r="C54" s="46" t="s">
        <v>1183</v>
      </c>
      <c r="D54" s="47" t="s">
        <v>79</v>
      </c>
      <c r="E54" s="48"/>
      <c r="F54" s="46"/>
      <c r="G54" s="90">
        <v>2880</v>
      </c>
      <c r="H54" s="49"/>
      <c r="I54" s="40">
        <f t="shared" ca="1" si="0"/>
        <v>2301848.0645449609</v>
      </c>
      <c r="J54" s="41" t="s">
        <v>1231</v>
      </c>
    </row>
    <row r="55" spans="1:10" s="156" customFormat="1" x14ac:dyDescent="0.2">
      <c r="A55" s="35">
        <v>43356</v>
      </c>
      <c r="B55" s="178"/>
      <c r="C55" s="179" t="s">
        <v>1184</v>
      </c>
      <c r="D55" s="180" t="s">
        <v>251</v>
      </c>
      <c r="E55" s="181"/>
      <c r="F55" s="179"/>
      <c r="G55" s="185">
        <v>116100</v>
      </c>
      <c r="H55" s="182"/>
      <c r="I55" s="40">
        <f t="shared" ca="1" si="0"/>
        <v>2185748.0645449609</v>
      </c>
      <c r="J55" s="184" t="s">
        <v>1231</v>
      </c>
    </row>
    <row r="56" spans="1:10" s="156" customFormat="1" x14ac:dyDescent="0.2">
      <c r="A56" s="35">
        <v>43356</v>
      </c>
      <c r="B56" s="178"/>
      <c r="C56" s="179" t="s">
        <v>1185</v>
      </c>
      <c r="D56" s="180" t="s">
        <v>1186</v>
      </c>
      <c r="E56" s="181"/>
      <c r="F56" s="179"/>
      <c r="G56" s="185">
        <v>4200</v>
      </c>
      <c r="H56" s="182"/>
      <c r="I56" s="40">
        <f t="shared" ca="1" si="0"/>
        <v>2181548.0645449609</v>
      </c>
      <c r="J56" s="184" t="s">
        <v>1231</v>
      </c>
    </row>
    <row r="57" spans="1:10" s="156" customFormat="1" x14ac:dyDescent="0.2">
      <c r="A57" s="35">
        <v>43356</v>
      </c>
      <c r="B57" s="45"/>
      <c r="C57" s="46" t="s">
        <v>126</v>
      </c>
      <c r="D57" s="47" t="s">
        <v>617</v>
      </c>
      <c r="E57" s="48"/>
      <c r="F57" s="46"/>
      <c r="G57" s="90">
        <v>97143.65</v>
      </c>
      <c r="H57" s="49"/>
      <c r="I57" s="40">
        <f t="shared" ca="1" si="0"/>
        <v>2084404.4145449609</v>
      </c>
      <c r="J57" s="41" t="s">
        <v>1231</v>
      </c>
    </row>
    <row r="58" spans="1:10" s="156" customFormat="1" ht="24" x14ac:dyDescent="0.2">
      <c r="A58" s="35">
        <v>43356</v>
      </c>
      <c r="B58" s="45"/>
      <c r="C58" s="46" t="s">
        <v>126</v>
      </c>
      <c r="D58" s="47" t="s">
        <v>1187</v>
      </c>
      <c r="E58" s="48"/>
      <c r="F58" s="46"/>
      <c r="G58" s="90">
        <v>12225</v>
      </c>
      <c r="H58" s="49"/>
      <c r="I58" s="40">
        <f t="shared" ca="1" si="0"/>
        <v>2072179.4145449609</v>
      </c>
      <c r="J58" s="41" t="s">
        <v>1231</v>
      </c>
    </row>
    <row r="59" spans="1:10" s="156" customFormat="1" x14ac:dyDescent="0.2">
      <c r="A59" s="35">
        <v>43356</v>
      </c>
      <c r="B59" s="45"/>
      <c r="C59" s="46" t="s">
        <v>126</v>
      </c>
      <c r="D59" s="47" t="s">
        <v>611</v>
      </c>
      <c r="E59" s="48"/>
      <c r="F59" s="46"/>
      <c r="G59" s="90">
        <v>100824.46940200399</v>
      </c>
      <c r="H59" s="49"/>
      <c r="I59" s="40">
        <f t="shared" ca="1" si="0"/>
        <v>1971354.9451429569</v>
      </c>
      <c r="J59" s="41" t="s">
        <v>1232</v>
      </c>
    </row>
    <row r="60" spans="1:10" s="156" customFormat="1" x14ac:dyDescent="0.2">
      <c r="A60" s="35">
        <v>43364</v>
      </c>
      <c r="B60" s="45"/>
      <c r="C60" s="46" t="s">
        <v>1188</v>
      </c>
      <c r="D60" s="47" t="s">
        <v>143</v>
      </c>
      <c r="E60" s="68"/>
      <c r="F60" s="46"/>
      <c r="G60" s="90">
        <v>566.20000000000005</v>
      </c>
      <c r="H60" s="49"/>
      <c r="I60" s="40">
        <f t="shared" ca="1" si="0"/>
        <v>1970788.745142957</v>
      </c>
      <c r="J60" s="41" t="s">
        <v>1231</v>
      </c>
    </row>
    <row r="61" spans="1:10" s="156" customFormat="1" x14ac:dyDescent="0.2">
      <c r="A61" s="35">
        <v>43364</v>
      </c>
      <c r="B61" s="45"/>
      <c r="C61" s="46" t="s">
        <v>1189</v>
      </c>
      <c r="D61" s="47" t="s">
        <v>140</v>
      </c>
      <c r="E61" s="68"/>
      <c r="F61" s="46"/>
      <c r="G61" s="90">
        <v>186.4</v>
      </c>
      <c r="H61" s="49"/>
      <c r="I61" s="40">
        <f t="shared" ca="1" si="0"/>
        <v>1970602.3451429571</v>
      </c>
      <c r="J61" s="41" t="s">
        <v>1231</v>
      </c>
    </row>
    <row r="62" spans="1:10" s="156" customFormat="1" x14ac:dyDescent="0.2">
      <c r="A62" s="35">
        <v>43364</v>
      </c>
      <c r="B62" s="45"/>
      <c r="C62" s="46" t="s">
        <v>1190</v>
      </c>
      <c r="D62" s="47" t="s">
        <v>535</v>
      </c>
      <c r="E62" s="48"/>
      <c r="F62" s="46"/>
      <c r="G62" s="90">
        <v>400</v>
      </c>
      <c r="H62" s="49"/>
      <c r="I62" s="40">
        <f t="shared" ca="1" si="0"/>
        <v>1970202.3451429571</v>
      </c>
      <c r="J62" s="41" t="s">
        <v>1231</v>
      </c>
    </row>
    <row r="63" spans="1:10" s="156" customFormat="1" x14ac:dyDescent="0.2">
      <c r="A63" s="35">
        <v>43364</v>
      </c>
      <c r="B63" s="45"/>
      <c r="C63" s="46" t="s">
        <v>1191</v>
      </c>
      <c r="D63" s="47" t="s">
        <v>144</v>
      </c>
      <c r="E63" s="68"/>
      <c r="F63" s="46"/>
      <c r="G63" s="90">
        <v>2643.07</v>
      </c>
      <c r="H63" s="49"/>
      <c r="I63" s="40">
        <f t="shared" ca="1" si="0"/>
        <v>1967559.275142957</v>
      </c>
      <c r="J63" s="41" t="s">
        <v>1231</v>
      </c>
    </row>
    <row r="64" spans="1:10" s="156" customFormat="1" x14ac:dyDescent="0.2">
      <c r="A64" s="35">
        <v>43364</v>
      </c>
      <c r="B64" s="45"/>
      <c r="C64" s="46" t="s">
        <v>1192</v>
      </c>
      <c r="D64" s="47" t="s">
        <v>269</v>
      </c>
      <c r="E64" s="48"/>
      <c r="F64" s="46"/>
      <c r="G64" s="90">
        <v>339.6</v>
      </c>
      <c r="H64" s="49"/>
      <c r="I64" s="40">
        <f t="shared" ca="1" si="0"/>
        <v>1967219.6751429569</v>
      </c>
      <c r="J64" s="41" t="s">
        <v>1231</v>
      </c>
    </row>
    <row r="65" spans="1:10" s="156" customFormat="1" x14ac:dyDescent="0.2">
      <c r="A65" s="35">
        <v>43364</v>
      </c>
      <c r="B65" s="45"/>
      <c r="C65" s="46" t="s">
        <v>1193</v>
      </c>
      <c r="D65" s="47" t="s">
        <v>48</v>
      </c>
      <c r="E65" s="68"/>
      <c r="F65" s="46"/>
      <c r="G65" s="90">
        <v>37.799999999999997</v>
      </c>
      <c r="H65" s="48"/>
      <c r="I65" s="40">
        <f t="shared" ca="1" si="0"/>
        <v>1967181.8751429569</v>
      </c>
      <c r="J65" s="41" t="s">
        <v>1231</v>
      </c>
    </row>
    <row r="66" spans="1:10" s="156" customFormat="1" x14ac:dyDescent="0.2">
      <c r="A66" s="35">
        <v>43364</v>
      </c>
      <c r="B66" s="45"/>
      <c r="C66" s="46" t="s">
        <v>1194</v>
      </c>
      <c r="D66" s="47" t="s">
        <v>145</v>
      </c>
      <c r="E66" s="68"/>
      <c r="F66" s="46"/>
      <c r="G66" s="90">
        <v>14</v>
      </c>
      <c r="H66" s="48"/>
      <c r="I66" s="40">
        <f t="shared" ca="1" si="0"/>
        <v>1967167.8751429569</v>
      </c>
      <c r="J66" s="41" t="s">
        <v>1231</v>
      </c>
    </row>
    <row r="67" spans="1:10" s="156" customFormat="1" x14ac:dyDescent="0.2">
      <c r="A67" s="56">
        <v>43364</v>
      </c>
      <c r="B67" s="45"/>
      <c r="C67" s="46" t="s">
        <v>1195</v>
      </c>
      <c r="D67" s="47" t="s">
        <v>388</v>
      </c>
      <c r="E67" s="68"/>
      <c r="F67" s="46"/>
      <c r="G67" s="90">
        <v>100</v>
      </c>
      <c r="H67" s="48"/>
      <c r="I67" s="40">
        <f t="shared" ca="1" si="0"/>
        <v>1967067.8751429569</v>
      </c>
      <c r="J67" s="41" t="s">
        <v>1231</v>
      </c>
    </row>
    <row r="68" spans="1:10" s="156" customFormat="1" x14ac:dyDescent="0.2">
      <c r="A68" s="56">
        <v>43364</v>
      </c>
      <c r="B68" s="45"/>
      <c r="C68" s="46" t="s">
        <v>1196</v>
      </c>
      <c r="D68" s="47" t="s">
        <v>53</v>
      </c>
      <c r="E68" s="48"/>
      <c r="F68" s="46"/>
      <c r="G68" s="90">
        <v>242.15</v>
      </c>
      <c r="H68" s="48"/>
      <c r="I68" s="40">
        <f t="shared" ca="1" si="0"/>
        <v>1966825.7251429569</v>
      </c>
      <c r="J68" s="41" t="s">
        <v>1231</v>
      </c>
    </row>
    <row r="69" spans="1:10" s="156" customFormat="1" x14ac:dyDescent="0.2">
      <c r="A69" s="56">
        <v>43364</v>
      </c>
      <c r="B69" s="45"/>
      <c r="C69" s="46" t="s">
        <v>1197</v>
      </c>
      <c r="D69" s="47" t="s">
        <v>146</v>
      </c>
      <c r="E69" s="48"/>
      <c r="F69" s="46"/>
      <c r="G69" s="90">
        <v>360</v>
      </c>
      <c r="H69" s="48"/>
      <c r="I69" s="40">
        <f t="shared" ca="1" si="0"/>
        <v>1966465.7251429569</v>
      </c>
      <c r="J69" s="41" t="s">
        <v>1231</v>
      </c>
    </row>
    <row r="70" spans="1:10" s="156" customFormat="1" x14ac:dyDescent="0.2">
      <c r="A70" s="56">
        <v>43364</v>
      </c>
      <c r="B70" s="45"/>
      <c r="C70" s="46" t="s">
        <v>1198</v>
      </c>
      <c r="D70" s="47" t="s">
        <v>56</v>
      </c>
      <c r="E70" s="68"/>
      <c r="F70" s="46"/>
      <c r="G70" s="90">
        <v>3710</v>
      </c>
      <c r="H70" s="48"/>
      <c r="I70" s="40">
        <f t="shared" ca="1" si="0"/>
        <v>1962755.7251429569</v>
      </c>
      <c r="J70" s="41" t="s">
        <v>1231</v>
      </c>
    </row>
    <row r="71" spans="1:10" s="156" customFormat="1" x14ac:dyDescent="0.2">
      <c r="A71" s="56">
        <v>43364</v>
      </c>
      <c r="B71" s="45"/>
      <c r="C71" s="46" t="s">
        <v>1199</v>
      </c>
      <c r="D71" s="47" t="s">
        <v>456</v>
      </c>
      <c r="E71" s="48"/>
      <c r="F71" s="46"/>
      <c r="G71" s="90">
        <v>540</v>
      </c>
      <c r="H71" s="48"/>
      <c r="I71" s="40">
        <f t="shared" ca="1" si="0"/>
        <v>1962215.7251429569</v>
      </c>
      <c r="J71" s="41" t="s">
        <v>1231</v>
      </c>
    </row>
    <row r="72" spans="1:10" s="156" customFormat="1" x14ac:dyDescent="0.2">
      <c r="A72" s="56">
        <v>43364</v>
      </c>
      <c r="B72" s="45"/>
      <c r="C72" s="46" t="s">
        <v>1200</v>
      </c>
      <c r="D72" s="47" t="s">
        <v>148</v>
      </c>
      <c r="E72" s="48"/>
      <c r="F72" s="46"/>
      <c r="G72" s="90">
        <v>5300</v>
      </c>
      <c r="H72" s="48"/>
      <c r="I72" s="40">
        <f t="shared" ca="1" si="0"/>
        <v>1956915.7251429569</v>
      </c>
      <c r="J72" s="41" t="s">
        <v>1231</v>
      </c>
    </row>
    <row r="73" spans="1:10" s="156" customFormat="1" x14ac:dyDescent="0.2">
      <c r="A73" s="56">
        <v>43364</v>
      </c>
      <c r="B73" s="45"/>
      <c r="C73" s="46" t="s">
        <v>1201</v>
      </c>
      <c r="D73" s="47" t="s">
        <v>1180</v>
      </c>
      <c r="E73" s="48"/>
      <c r="F73" s="46"/>
      <c r="G73" s="90">
        <v>500</v>
      </c>
      <c r="H73" s="48"/>
      <c r="I73" s="40">
        <f t="shared" ca="1" si="0"/>
        <v>1956415.7251429569</v>
      </c>
      <c r="J73" s="41" t="s">
        <v>1231</v>
      </c>
    </row>
    <row r="74" spans="1:10" s="156" customFormat="1" ht="15.75" customHeight="1" x14ac:dyDescent="0.2">
      <c r="A74" s="56">
        <v>43364</v>
      </c>
      <c r="B74" s="45"/>
      <c r="C74" s="46" t="s">
        <v>1202</v>
      </c>
      <c r="D74" s="47" t="s">
        <v>69</v>
      </c>
      <c r="E74" s="48"/>
      <c r="F74" s="46"/>
      <c r="G74" s="90">
        <v>450</v>
      </c>
      <c r="H74" s="48"/>
      <c r="I74" s="40">
        <f t="shared" ca="1" si="0"/>
        <v>1955965.7251429569</v>
      </c>
      <c r="J74" s="41" t="s">
        <v>1231</v>
      </c>
    </row>
    <row r="75" spans="1:10" s="156" customFormat="1" x14ac:dyDescent="0.2">
      <c r="A75" s="56">
        <v>43364</v>
      </c>
      <c r="B75" s="45"/>
      <c r="C75" s="46" t="s">
        <v>1203</v>
      </c>
      <c r="D75" s="47" t="s">
        <v>68</v>
      </c>
      <c r="E75" s="48"/>
      <c r="F75" s="46"/>
      <c r="G75" s="90">
        <v>798.85</v>
      </c>
      <c r="H75" s="48"/>
      <c r="I75" s="40">
        <f t="shared" ca="1" si="0"/>
        <v>1955166.8751429569</v>
      </c>
      <c r="J75" s="41" t="s">
        <v>1231</v>
      </c>
    </row>
    <row r="76" spans="1:10" s="156" customFormat="1" x14ac:dyDescent="0.2">
      <c r="A76" s="56">
        <v>43364</v>
      </c>
      <c r="B76" s="45"/>
      <c r="C76" s="154" t="s">
        <v>1204</v>
      </c>
      <c r="D76" s="47" t="s">
        <v>68</v>
      </c>
      <c r="E76" s="48"/>
      <c r="F76" s="46"/>
      <c r="G76" s="90">
        <v>1375.25</v>
      </c>
      <c r="H76" s="48"/>
      <c r="I76" s="40">
        <f t="shared" ca="1" si="0"/>
        <v>1953791.6251429569</v>
      </c>
      <c r="J76" s="41" t="s">
        <v>1231</v>
      </c>
    </row>
    <row r="77" spans="1:10" s="156" customFormat="1" x14ac:dyDescent="0.2">
      <c r="A77" s="56">
        <v>43364</v>
      </c>
      <c r="B77" s="45"/>
      <c r="C77" s="46" t="s">
        <v>1205</v>
      </c>
      <c r="D77" s="158" t="s">
        <v>68</v>
      </c>
      <c r="E77" s="48"/>
      <c r="F77" s="46"/>
      <c r="G77" s="90">
        <v>15.15</v>
      </c>
      <c r="H77" s="49"/>
      <c r="I77" s="40">
        <f t="shared" ca="1" si="0"/>
        <v>1953776.4751429569</v>
      </c>
      <c r="J77" s="41" t="s">
        <v>1231</v>
      </c>
    </row>
    <row r="78" spans="1:10" s="156" customFormat="1" x14ac:dyDescent="0.2">
      <c r="A78" s="56">
        <v>43364</v>
      </c>
      <c r="B78" s="45"/>
      <c r="C78" s="46" t="s">
        <v>1206</v>
      </c>
      <c r="D78" s="158" t="s">
        <v>201</v>
      </c>
      <c r="E78" s="48"/>
      <c r="F78" s="46"/>
      <c r="G78" s="90">
        <v>1799.21</v>
      </c>
      <c r="H78" s="49"/>
      <c r="I78" s="40">
        <f t="shared" ca="1" si="0"/>
        <v>1951977.265142957</v>
      </c>
      <c r="J78" s="41" t="s">
        <v>1231</v>
      </c>
    </row>
    <row r="79" spans="1:10" s="156" customFormat="1" x14ac:dyDescent="0.2">
      <c r="A79" s="56">
        <v>43364</v>
      </c>
      <c r="B79" s="45"/>
      <c r="C79" s="46" t="s">
        <v>1207</v>
      </c>
      <c r="D79" s="158" t="s">
        <v>202</v>
      </c>
      <c r="E79" s="48"/>
      <c r="F79" s="46"/>
      <c r="G79" s="90">
        <v>203</v>
      </c>
      <c r="H79" s="49"/>
      <c r="I79" s="40">
        <f t="shared" ca="1" si="0"/>
        <v>1951774.265142957</v>
      </c>
      <c r="J79" s="41" t="s">
        <v>1231</v>
      </c>
    </row>
    <row r="80" spans="1:10" s="156" customFormat="1" x14ac:dyDescent="0.2">
      <c r="A80" s="56">
        <v>43364</v>
      </c>
      <c r="B80" s="45"/>
      <c r="C80" s="46" t="s">
        <v>1208</v>
      </c>
      <c r="D80" s="47" t="s">
        <v>893</v>
      </c>
      <c r="E80" s="48"/>
      <c r="F80" s="46"/>
      <c r="G80" s="90">
        <v>90</v>
      </c>
      <c r="H80" s="49"/>
      <c r="I80" s="40">
        <f t="shared" ca="1" si="0"/>
        <v>1951684.265142957</v>
      </c>
      <c r="J80" s="41" t="s">
        <v>1231</v>
      </c>
    </row>
    <row r="81" spans="1:10" s="156" customFormat="1" x14ac:dyDescent="0.2">
      <c r="A81" s="56">
        <v>43364</v>
      </c>
      <c r="B81" s="61"/>
      <c r="C81" s="62" t="s">
        <v>1209</v>
      </c>
      <c r="D81" s="159" t="s">
        <v>369</v>
      </c>
      <c r="E81" s="64"/>
      <c r="F81" s="62"/>
      <c r="G81" s="103">
        <v>2435.75</v>
      </c>
      <c r="H81" s="66"/>
      <c r="I81" s="40">
        <f t="shared" ca="1" si="0"/>
        <v>1949248.515142957</v>
      </c>
      <c r="J81" s="67" t="s">
        <v>1231</v>
      </c>
    </row>
    <row r="82" spans="1:10" s="156" customFormat="1" x14ac:dyDescent="0.2">
      <c r="A82" s="56">
        <v>43364</v>
      </c>
      <c r="B82" s="104"/>
      <c r="C82" s="105" t="s">
        <v>1210</v>
      </c>
      <c r="D82" s="106" t="s">
        <v>152</v>
      </c>
      <c r="E82" s="107"/>
      <c r="F82" s="105"/>
      <c r="G82" s="133">
        <v>38.6</v>
      </c>
      <c r="H82" s="109"/>
      <c r="I82" s="40">
        <f t="shared" ca="1" si="0"/>
        <v>1949209.9151429569</v>
      </c>
      <c r="J82" s="110" t="s">
        <v>1231</v>
      </c>
    </row>
    <row r="83" spans="1:10" s="156" customFormat="1" x14ac:dyDescent="0.2">
      <c r="A83" s="56">
        <v>43364</v>
      </c>
      <c r="B83" s="45"/>
      <c r="C83" s="46" t="s">
        <v>1211</v>
      </c>
      <c r="D83" s="47" t="s">
        <v>40</v>
      </c>
      <c r="E83" s="48"/>
      <c r="F83" s="46"/>
      <c r="G83" s="90">
        <v>166</v>
      </c>
      <c r="H83" s="49"/>
      <c r="I83" s="40">
        <f t="shared" ca="1" si="0"/>
        <v>1949043.9151429569</v>
      </c>
      <c r="J83" s="41" t="s">
        <v>1231</v>
      </c>
    </row>
    <row r="84" spans="1:10" s="156" customFormat="1" x14ac:dyDescent="0.2">
      <c r="A84" s="56">
        <v>43364</v>
      </c>
      <c r="B84" s="45"/>
      <c r="C84" s="46" t="s">
        <v>1212</v>
      </c>
      <c r="D84" s="158" t="s">
        <v>189</v>
      </c>
      <c r="E84" s="48"/>
      <c r="F84" s="46"/>
      <c r="G84" s="90">
        <v>6459.26</v>
      </c>
      <c r="H84" s="49"/>
      <c r="I84" s="40">
        <f t="shared" ca="1" si="0"/>
        <v>1942584.6551429569</v>
      </c>
      <c r="J84" s="41" t="s">
        <v>1231</v>
      </c>
    </row>
    <row r="85" spans="1:10" s="156" customFormat="1" x14ac:dyDescent="0.2">
      <c r="A85" s="56">
        <v>43364</v>
      </c>
      <c r="B85" s="45"/>
      <c r="C85" s="46" t="s">
        <v>1213</v>
      </c>
      <c r="D85" s="47" t="s">
        <v>319</v>
      </c>
      <c r="E85" s="48"/>
      <c r="F85" s="46"/>
      <c r="G85" s="90">
        <v>1087.8599999999999</v>
      </c>
      <c r="H85" s="49"/>
      <c r="I85" s="40">
        <f ca="1">IF(AND(ISBLANK(G85),ISBLANK(H85))," - ",OFFSET(I85,-1,0,1,1)+H85-G85)</f>
        <v>1941496.7951429568</v>
      </c>
      <c r="J85" s="41" t="s">
        <v>1231</v>
      </c>
    </row>
    <row r="86" spans="1:10" s="156" customFormat="1" x14ac:dyDescent="0.2">
      <c r="A86" s="56">
        <v>43364</v>
      </c>
      <c r="B86" s="45"/>
      <c r="C86" s="46" t="s">
        <v>1214</v>
      </c>
      <c r="D86" s="47" t="s">
        <v>205</v>
      </c>
      <c r="E86" s="48"/>
      <c r="F86" s="46"/>
      <c r="G86" s="90">
        <v>8752.2900000000009</v>
      </c>
      <c r="H86" s="49"/>
      <c r="I86" s="40">
        <f ca="1">IF(AND(ISBLANK(G86),ISBLANK(H86))," - ",OFFSET(I86,-1,0,1,1)+H86-G86)</f>
        <v>1932744.5051429567</v>
      </c>
      <c r="J86" s="41" t="s">
        <v>1231</v>
      </c>
    </row>
    <row r="87" spans="1:10" s="156" customFormat="1" x14ac:dyDescent="0.2">
      <c r="A87" s="56">
        <v>43364</v>
      </c>
      <c r="B87" s="178"/>
      <c r="C87" s="179" t="s">
        <v>1215</v>
      </c>
      <c r="D87" s="180" t="s">
        <v>73</v>
      </c>
      <c r="E87" s="181"/>
      <c r="F87" s="179"/>
      <c r="G87" s="185">
        <v>60816</v>
      </c>
      <c r="H87" s="182"/>
      <c r="I87" s="40">
        <f ca="1">IF(AND(ISBLANK(G87),ISBLANK(H87))," - ",OFFSET(I87,-1,0,1,1)+H87-G87)</f>
        <v>1871928.5051429567</v>
      </c>
      <c r="J87" s="184" t="s">
        <v>1231</v>
      </c>
    </row>
    <row r="88" spans="1:10" s="156" customFormat="1" x14ac:dyDescent="0.2">
      <c r="A88" s="56">
        <v>43364</v>
      </c>
      <c r="B88" s="45"/>
      <c r="C88" s="46" t="s">
        <v>1216</v>
      </c>
      <c r="D88" s="96" t="s">
        <v>50</v>
      </c>
      <c r="E88" s="97"/>
      <c r="F88" s="95"/>
      <c r="G88" s="113">
        <v>11700</v>
      </c>
      <c r="H88" s="101"/>
      <c r="I88" s="40">
        <f t="shared" ref="I88:I151" ca="1" si="1">IF(AND(ISBLANK(G88),ISBLANK(H88))," - ",OFFSET(I88,-1,0,1,1)+H88-G88)</f>
        <v>1860228.5051429567</v>
      </c>
      <c r="J88" s="99" t="s">
        <v>1231</v>
      </c>
    </row>
    <row r="89" spans="1:10" s="156" customFormat="1" x14ac:dyDescent="0.2">
      <c r="A89" s="56">
        <v>43364</v>
      </c>
      <c r="B89" s="45"/>
      <c r="C89" s="46" t="s">
        <v>1217</v>
      </c>
      <c r="D89" s="47" t="s">
        <v>1218</v>
      </c>
      <c r="E89" s="48"/>
      <c r="F89" s="46"/>
      <c r="G89" s="90">
        <v>100000</v>
      </c>
      <c r="H89" s="49"/>
      <c r="I89" s="40">
        <f t="shared" ca="1" si="1"/>
        <v>1760228.5051429567</v>
      </c>
      <c r="J89" s="41" t="s">
        <v>1232</v>
      </c>
    </row>
    <row r="90" spans="1:10" s="156" customFormat="1" x14ac:dyDescent="0.2">
      <c r="A90" s="56">
        <v>43364</v>
      </c>
      <c r="B90" s="94"/>
      <c r="C90" s="95" t="s">
        <v>1219</v>
      </c>
      <c r="D90" s="96" t="s">
        <v>316</v>
      </c>
      <c r="E90" s="97"/>
      <c r="F90" s="95"/>
      <c r="G90" s="113">
        <v>23050</v>
      </c>
      <c r="H90" s="59"/>
      <c r="I90" s="40">
        <f t="shared" ca="1" si="1"/>
        <v>1737178.5051429567</v>
      </c>
      <c r="J90" s="99" t="s">
        <v>1231</v>
      </c>
    </row>
    <row r="91" spans="1:10" s="156" customFormat="1" x14ac:dyDescent="0.2">
      <c r="A91" s="56">
        <v>43364</v>
      </c>
      <c r="B91" s="45"/>
      <c r="C91" s="46" t="s">
        <v>1220</v>
      </c>
      <c r="D91" s="47" t="s">
        <v>802</v>
      </c>
      <c r="E91" s="48"/>
      <c r="F91" s="46"/>
      <c r="G91" s="90">
        <v>119648.55</v>
      </c>
      <c r="H91" s="49"/>
      <c r="I91" s="40">
        <f t="shared" ca="1" si="1"/>
        <v>1617529.9551429567</v>
      </c>
      <c r="J91" s="41" t="s">
        <v>1231</v>
      </c>
    </row>
    <row r="92" spans="1:10" s="156" customFormat="1" x14ac:dyDescent="0.2">
      <c r="A92" s="56">
        <v>43364</v>
      </c>
      <c r="B92" s="45"/>
      <c r="C92" s="46" t="s">
        <v>1221</v>
      </c>
      <c r="D92" s="47" t="s">
        <v>209</v>
      </c>
      <c r="E92" s="48"/>
      <c r="F92" s="46"/>
      <c r="G92" s="90">
        <v>501.95</v>
      </c>
      <c r="H92" s="49"/>
      <c r="I92" s="40">
        <f t="shared" ca="1" si="1"/>
        <v>1617028.0051429567</v>
      </c>
      <c r="J92" s="41" t="s">
        <v>1231</v>
      </c>
    </row>
    <row r="93" spans="1:10" s="156" customFormat="1" x14ac:dyDescent="0.2">
      <c r="A93" s="56">
        <v>43373</v>
      </c>
      <c r="B93" s="45"/>
      <c r="C93" s="46" t="s">
        <v>157</v>
      </c>
      <c r="D93" s="47" t="s">
        <v>135</v>
      </c>
      <c r="E93" s="48"/>
      <c r="F93" s="46"/>
      <c r="G93" s="90">
        <v>75526.34</v>
      </c>
      <c r="H93" s="49"/>
      <c r="I93" s="40">
        <f t="shared" ca="1" si="1"/>
        <v>1541501.6651429567</v>
      </c>
      <c r="J93" s="41" t="s">
        <v>1231</v>
      </c>
    </row>
    <row r="94" spans="1:10" s="156" customFormat="1" x14ac:dyDescent="0.2">
      <c r="A94" s="56">
        <v>43373</v>
      </c>
      <c r="B94" s="45"/>
      <c r="C94" s="46" t="s">
        <v>1222</v>
      </c>
      <c r="D94" s="47" t="s">
        <v>136</v>
      </c>
      <c r="E94" s="48"/>
      <c r="F94" s="46"/>
      <c r="G94" s="90">
        <v>20157</v>
      </c>
      <c r="H94" s="49"/>
      <c r="I94" s="40">
        <f t="shared" ca="1" si="1"/>
        <v>1521344.6651429567</v>
      </c>
      <c r="J94" s="41" t="s">
        <v>1231</v>
      </c>
    </row>
    <row r="95" spans="1:10" s="156" customFormat="1" x14ac:dyDescent="0.2">
      <c r="A95" s="56">
        <v>43373</v>
      </c>
      <c r="B95" s="45"/>
      <c r="C95" s="46" t="s">
        <v>1223</v>
      </c>
      <c r="D95" s="47" t="s">
        <v>137</v>
      </c>
      <c r="E95" s="48"/>
      <c r="F95" s="46"/>
      <c r="G95" s="90">
        <v>1383.6</v>
      </c>
      <c r="H95" s="49"/>
      <c r="I95" s="40">
        <f t="shared" ca="1" si="1"/>
        <v>1519961.0651429566</v>
      </c>
      <c r="J95" s="41" t="s">
        <v>1231</v>
      </c>
    </row>
    <row r="96" spans="1:10" s="156" customFormat="1" x14ac:dyDescent="0.2">
      <c r="A96" s="56">
        <v>43373</v>
      </c>
      <c r="B96" s="94"/>
      <c r="C96" s="46" t="s">
        <v>1224</v>
      </c>
      <c r="D96" s="47" t="s">
        <v>137</v>
      </c>
      <c r="E96" s="97"/>
      <c r="F96" s="95"/>
      <c r="G96" s="113">
        <v>233.8</v>
      </c>
      <c r="H96" s="101"/>
      <c r="I96" s="40">
        <f t="shared" ca="1" si="1"/>
        <v>1519727.2651429565</v>
      </c>
      <c r="J96" s="99" t="s">
        <v>1231</v>
      </c>
    </row>
    <row r="97" spans="1:10" s="156" customFormat="1" x14ac:dyDescent="0.2">
      <c r="A97" s="56">
        <v>43373</v>
      </c>
      <c r="B97" s="94"/>
      <c r="C97" s="46" t="s">
        <v>1225</v>
      </c>
      <c r="D97" s="47" t="s">
        <v>32</v>
      </c>
      <c r="E97" s="97"/>
      <c r="F97" s="95"/>
      <c r="G97" s="113">
        <v>4499</v>
      </c>
      <c r="H97" s="101"/>
      <c r="I97" s="40">
        <f t="shared" ca="1" si="1"/>
        <v>1515228.2651429565</v>
      </c>
      <c r="J97" s="99" t="s">
        <v>1231</v>
      </c>
    </row>
    <row r="98" spans="1:10" s="156" customFormat="1" x14ac:dyDescent="0.2">
      <c r="A98" s="56">
        <v>43373</v>
      </c>
      <c r="B98" s="94"/>
      <c r="C98" s="46" t="s">
        <v>1226</v>
      </c>
      <c r="D98" s="96" t="s">
        <v>189</v>
      </c>
      <c r="E98" s="97"/>
      <c r="F98" s="95"/>
      <c r="G98" s="113">
        <v>3000</v>
      </c>
      <c r="H98" s="101"/>
      <c r="I98" s="40">
        <f t="shared" ca="1" si="1"/>
        <v>1512228.2651429565</v>
      </c>
      <c r="J98" s="99" t="s">
        <v>1232</v>
      </c>
    </row>
    <row r="99" spans="1:10" s="156" customFormat="1" x14ac:dyDescent="0.2">
      <c r="A99" s="56">
        <v>43373</v>
      </c>
      <c r="B99" s="45"/>
      <c r="C99" s="46" t="s">
        <v>1227</v>
      </c>
      <c r="D99" s="47" t="s">
        <v>197</v>
      </c>
      <c r="E99" s="48"/>
      <c r="F99" s="46"/>
      <c r="G99" s="90">
        <v>850</v>
      </c>
      <c r="H99" s="49"/>
      <c r="I99" s="40">
        <f t="shared" ca="1" si="1"/>
        <v>1511378.2651429565</v>
      </c>
      <c r="J99" s="41" t="s">
        <v>1231</v>
      </c>
    </row>
    <row r="100" spans="1:10" s="156" customFormat="1" ht="24" x14ac:dyDescent="0.2">
      <c r="A100" s="56">
        <v>43367</v>
      </c>
      <c r="B100" s="45"/>
      <c r="C100" s="46" t="s">
        <v>126</v>
      </c>
      <c r="D100" s="47" t="s">
        <v>1228</v>
      </c>
      <c r="E100" s="48"/>
      <c r="F100" s="46"/>
      <c r="G100" s="90">
        <v>42444.46</v>
      </c>
      <c r="H100" s="49"/>
      <c r="I100" s="40">
        <f t="shared" ca="1" si="1"/>
        <v>1468933.8051429566</v>
      </c>
      <c r="J100" s="41" t="s">
        <v>1231</v>
      </c>
    </row>
    <row r="101" spans="1:10" s="156" customFormat="1" x14ac:dyDescent="0.2">
      <c r="A101" s="56">
        <v>43367</v>
      </c>
      <c r="B101" s="178"/>
      <c r="C101" s="179" t="s">
        <v>126</v>
      </c>
      <c r="D101" s="180" t="s">
        <v>1229</v>
      </c>
      <c r="E101" s="181"/>
      <c r="F101" s="179"/>
      <c r="G101" s="185">
        <v>23159.550972000001</v>
      </c>
      <c r="H101" s="182"/>
      <c r="I101" s="40">
        <f t="shared" ca="1" si="1"/>
        <v>1445774.2541709566</v>
      </c>
      <c r="J101" s="184" t="s">
        <v>1231</v>
      </c>
    </row>
    <row r="102" spans="1:10" s="156" customFormat="1" x14ac:dyDescent="0.2">
      <c r="A102" s="56">
        <v>43369</v>
      </c>
      <c r="B102" s="45"/>
      <c r="C102" s="46" t="s">
        <v>126</v>
      </c>
      <c r="D102" s="47" t="s">
        <v>1230</v>
      </c>
      <c r="E102" s="48"/>
      <c r="F102" s="46"/>
      <c r="G102" s="90">
        <v>270165.21000000002</v>
      </c>
      <c r="H102" s="49"/>
      <c r="I102" s="40">
        <f t="shared" ca="1" si="1"/>
        <v>1175609.0441709566</v>
      </c>
      <c r="J102" s="41" t="s">
        <v>1232</v>
      </c>
    </row>
    <row r="103" spans="1:10" s="156" customFormat="1" x14ac:dyDescent="0.2">
      <c r="A103" s="56">
        <v>43373</v>
      </c>
      <c r="B103" s="45"/>
      <c r="C103" s="46" t="s">
        <v>1348</v>
      </c>
      <c r="D103" s="47" t="s">
        <v>568</v>
      </c>
      <c r="E103" s="48"/>
      <c r="F103" s="46"/>
      <c r="G103" s="90">
        <v>2500</v>
      </c>
      <c r="H103" s="49"/>
      <c r="I103" s="40">
        <f t="shared" ca="1" si="1"/>
        <v>1173109.0441709566</v>
      </c>
      <c r="J103" s="41" t="s">
        <v>1231</v>
      </c>
    </row>
    <row r="104" spans="1:10" s="156" customFormat="1" x14ac:dyDescent="0.2">
      <c r="A104" s="56"/>
      <c r="B104" s="45"/>
      <c r="C104" s="46"/>
      <c r="D104" s="47" t="s">
        <v>133</v>
      </c>
      <c r="E104" s="48"/>
      <c r="F104" s="46"/>
      <c r="G104" s="59">
        <v>7.4</v>
      </c>
      <c r="H104" s="49"/>
      <c r="I104" s="40">
        <f t="shared" ca="1" si="1"/>
        <v>1173101.6441709567</v>
      </c>
      <c r="J104" s="41"/>
    </row>
    <row r="105" spans="1:10" s="156" customFormat="1" x14ac:dyDescent="0.2">
      <c r="A105" s="56">
        <v>43735</v>
      </c>
      <c r="B105" s="45"/>
      <c r="C105" s="46" t="s">
        <v>120</v>
      </c>
      <c r="D105" s="47" t="s">
        <v>1662</v>
      </c>
      <c r="E105" s="48"/>
      <c r="F105" s="46"/>
      <c r="G105" s="59"/>
      <c r="H105" s="49">
        <v>1200</v>
      </c>
      <c r="I105" s="40">
        <f t="shared" ca="1" si="1"/>
        <v>1174301.6441709567</v>
      </c>
      <c r="J105" s="41"/>
    </row>
    <row r="106" spans="1:10" s="156" customFormat="1" x14ac:dyDescent="0.2">
      <c r="A106" s="56"/>
      <c r="B106" s="45"/>
      <c r="C106" s="46"/>
      <c r="D106" s="47"/>
      <c r="E106" s="48"/>
      <c r="F106" s="46"/>
      <c r="G106" s="59"/>
      <c r="H106" s="49"/>
      <c r="I106" s="40" t="str">
        <f t="shared" ca="1" si="1"/>
        <v xml:space="preserve"> - </v>
      </c>
      <c r="J106" s="41"/>
    </row>
    <row r="107" spans="1:10" s="156" customFormat="1" x14ac:dyDescent="0.2">
      <c r="A107" s="56"/>
      <c r="B107" s="45"/>
      <c r="C107" s="46"/>
      <c r="D107" s="47"/>
      <c r="E107" s="48"/>
      <c r="F107" s="46"/>
      <c r="G107" s="59"/>
      <c r="H107" s="49"/>
      <c r="I107" s="40" t="str">
        <f t="shared" ca="1" si="1"/>
        <v xml:space="preserve"> - </v>
      </c>
      <c r="J107" s="41"/>
    </row>
    <row r="108" spans="1:10" s="156" customFormat="1" x14ac:dyDescent="0.2">
      <c r="A108" s="56"/>
      <c r="B108" s="61"/>
      <c r="C108" s="62"/>
      <c r="D108" s="63"/>
      <c r="E108" s="64"/>
      <c r="F108" s="62"/>
      <c r="G108" s="65"/>
      <c r="H108" s="66"/>
      <c r="I108" s="40" t="str">
        <f t="shared" ca="1" si="1"/>
        <v xml:space="preserve"> - </v>
      </c>
      <c r="J108" s="67"/>
    </row>
    <row r="109" spans="1:10" s="156" customFormat="1" x14ac:dyDescent="0.2">
      <c r="A109" s="56"/>
      <c r="B109" s="45"/>
      <c r="C109" s="46"/>
      <c r="D109" s="47"/>
      <c r="E109" s="48"/>
      <c r="F109" s="46"/>
      <c r="G109" s="59"/>
      <c r="H109" s="49"/>
      <c r="I109" s="40" t="str">
        <f t="shared" ca="1" si="1"/>
        <v xml:space="preserve"> - </v>
      </c>
      <c r="J109" s="41"/>
    </row>
    <row r="110" spans="1:10" s="156" customFormat="1" x14ac:dyDescent="0.2">
      <c r="A110" s="56"/>
      <c r="B110" s="45"/>
      <c r="C110" s="46"/>
      <c r="D110" s="47"/>
      <c r="E110" s="48"/>
      <c r="F110" s="46"/>
      <c r="G110" s="59"/>
      <c r="H110" s="49"/>
      <c r="I110" s="40" t="str">
        <f t="shared" ca="1" si="1"/>
        <v xml:space="preserve"> - </v>
      </c>
      <c r="J110" s="41"/>
    </row>
    <row r="111" spans="1:10" s="156" customFormat="1" x14ac:dyDescent="0.2">
      <c r="A111" s="56"/>
      <c r="B111" s="45"/>
      <c r="C111" s="46"/>
      <c r="D111" s="47"/>
      <c r="E111" s="48"/>
      <c r="F111" s="46"/>
      <c r="G111" s="59"/>
      <c r="H111" s="49"/>
      <c r="I111" s="40" t="str">
        <f t="shared" ca="1" si="1"/>
        <v xml:space="preserve"> - </v>
      </c>
      <c r="J111" s="41"/>
    </row>
    <row r="112" spans="1:10" s="156" customFormat="1" x14ac:dyDescent="0.2">
      <c r="A112" s="56"/>
      <c r="B112" s="45"/>
      <c r="C112" s="46"/>
      <c r="D112" s="47"/>
      <c r="E112" s="68"/>
      <c r="F112" s="46"/>
      <c r="G112" s="59"/>
      <c r="H112" s="49"/>
      <c r="I112" s="40" t="str">
        <f t="shared" ca="1" si="1"/>
        <v xml:space="preserve"> - </v>
      </c>
      <c r="J112" s="41"/>
    </row>
    <row r="113" spans="1:10" s="156" customFormat="1" x14ac:dyDescent="0.2">
      <c r="A113" s="56"/>
      <c r="B113" s="45"/>
      <c r="C113" s="46"/>
      <c r="D113" s="47"/>
      <c r="E113" s="68"/>
      <c r="F113" s="46"/>
      <c r="G113" s="59"/>
      <c r="H113" s="49"/>
      <c r="I113" s="40" t="str">
        <f t="shared" ca="1" si="1"/>
        <v xml:space="preserve"> - </v>
      </c>
      <c r="J113" s="41"/>
    </row>
    <row r="114" spans="1:10" s="156" customFormat="1" x14ac:dyDescent="0.2">
      <c r="A114" s="56"/>
      <c r="B114" s="45"/>
      <c r="C114" s="46"/>
      <c r="D114" s="47"/>
      <c r="E114" s="68"/>
      <c r="F114" s="46"/>
      <c r="G114" s="59"/>
      <c r="H114" s="49"/>
      <c r="I114" s="40" t="str">
        <f t="shared" ca="1" si="1"/>
        <v xml:space="preserve"> - </v>
      </c>
      <c r="J114" s="41"/>
    </row>
    <row r="115" spans="1:10" s="156" customFormat="1" x14ac:dyDescent="0.2">
      <c r="A115" s="56"/>
      <c r="B115" s="45"/>
      <c r="C115" s="46"/>
      <c r="D115" s="47"/>
      <c r="E115" s="68"/>
      <c r="F115" s="46"/>
      <c r="G115" s="59"/>
      <c r="H115" s="49"/>
      <c r="I115" s="40" t="str">
        <f t="shared" ca="1" si="1"/>
        <v xml:space="preserve"> - </v>
      </c>
      <c r="J115" s="41"/>
    </row>
    <row r="116" spans="1:10" s="156" customFormat="1" x14ac:dyDescent="0.2">
      <c r="A116" s="56"/>
      <c r="B116" s="45"/>
      <c r="C116" s="46"/>
      <c r="D116" s="47"/>
      <c r="E116" s="48"/>
      <c r="F116" s="46"/>
      <c r="G116" s="59"/>
      <c r="H116" s="49"/>
      <c r="I116" s="40" t="str">
        <f t="shared" ca="1" si="1"/>
        <v xml:space="preserve"> - </v>
      </c>
      <c r="J116" s="41"/>
    </row>
    <row r="117" spans="1:10" s="156" customFormat="1" x14ac:dyDescent="0.2">
      <c r="A117" s="56"/>
      <c r="B117" s="45"/>
      <c r="C117" s="46"/>
      <c r="D117" s="47"/>
      <c r="E117" s="48"/>
      <c r="F117" s="46"/>
      <c r="G117" s="59"/>
      <c r="H117" s="49"/>
      <c r="I117" s="40" t="str">
        <f t="shared" ca="1" si="1"/>
        <v xml:space="preserve"> - </v>
      </c>
      <c r="J117" s="41"/>
    </row>
    <row r="118" spans="1:10" s="156" customFormat="1" ht="12.75" customHeight="1" x14ac:dyDescent="0.2">
      <c r="A118" s="56"/>
      <c r="B118" s="45"/>
      <c r="C118" s="46"/>
      <c r="D118" s="47"/>
      <c r="E118" s="48"/>
      <c r="F118" s="46"/>
      <c r="G118" s="59"/>
      <c r="H118" s="49"/>
      <c r="I118" s="40" t="str">
        <f t="shared" ca="1" si="1"/>
        <v xml:space="preserve"> - </v>
      </c>
      <c r="J118" s="41"/>
    </row>
    <row r="119" spans="1:10" s="156" customFormat="1" x14ac:dyDescent="0.2">
      <c r="A119" s="56"/>
      <c r="B119" s="94"/>
      <c r="C119" s="46"/>
      <c r="D119" s="47"/>
      <c r="E119" s="97"/>
      <c r="F119" s="95"/>
      <c r="G119" s="98"/>
      <c r="H119" s="101"/>
      <c r="I119" s="40" t="str">
        <f t="shared" ca="1" si="1"/>
        <v xml:space="preserve"> - </v>
      </c>
      <c r="J119" s="99"/>
    </row>
    <row r="120" spans="1:10" s="156" customFormat="1" ht="15" customHeight="1" x14ac:dyDescent="0.2">
      <c r="A120" s="56"/>
      <c r="B120" s="45"/>
      <c r="C120" s="46"/>
      <c r="D120" s="47"/>
      <c r="E120" s="48"/>
      <c r="F120" s="46"/>
      <c r="G120" s="59"/>
      <c r="H120" s="49"/>
      <c r="I120" s="40" t="str">
        <f t="shared" ca="1" si="1"/>
        <v xml:space="preserve"> - </v>
      </c>
      <c r="J120" s="41"/>
    </row>
    <row r="121" spans="1:10" s="156" customFormat="1" x14ac:dyDescent="0.2">
      <c r="A121" s="56"/>
      <c r="B121" s="45"/>
      <c r="C121" s="46"/>
      <c r="D121" s="47"/>
      <c r="E121" s="48"/>
      <c r="F121" s="46"/>
      <c r="G121" s="59"/>
      <c r="H121" s="49"/>
      <c r="I121" s="40" t="str">
        <f t="shared" ca="1" si="1"/>
        <v xml:space="preserve"> - </v>
      </c>
      <c r="J121" s="41"/>
    </row>
    <row r="122" spans="1:10" s="156" customFormat="1" x14ac:dyDescent="0.2">
      <c r="A122" s="56"/>
      <c r="B122" s="45"/>
      <c r="C122" s="46"/>
      <c r="D122" s="47"/>
      <c r="E122" s="48"/>
      <c r="F122" s="46"/>
      <c r="G122" s="59"/>
      <c r="H122" s="49"/>
      <c r="I122" s="40" t="str">
        <f t="shared" ca="1" si="1"/>
        <v xml:space="preserve"> - </v>
      </c>
      <c r="J122" s="41"/>
    </row>
    <row r="123" spans="1:10" s="156" customFormat="1" x14ac:dyDescent="0.2">
      <c r="A123" s="56"/>
      <c r="B123" s="94"/>
      <c r="C123" s="102"/>
      <c r="D123" s="96"/>
      <c r="E123" s="97"/>
      <c r="F123" s="95"/>
      <c r="G123" s="98"/>
      <c r="H123" s="101"/>
      <c r="I123" s="40" t="str">
        <f t="shared" ca="1" si="1"/>
        <v xml:space="preserve"> - </v>
      </c>
      <c r="J123" s="99"/>
    </row>
    <row r="124" spans="1:10" s="156" customFormat="1" x14ac:dyDescent="0.2">
      <c r="A124" s="56"/>
      <c r="B124" s="45"/>
      <c r="C124" s="154"/>
      <c r="D124" s="47"/>
      <c r="E124" s="48"/>
      <c r="F124" s="46"/>
      <c r="G124" s="49"/>
      <c r="H124" s="49"/>
      <c r="I124" s="40" t="str">
        <f t="shared" ca="1" si="1"/>
        <v xml:space="preserve"> - </v>
      </c>
      <c r="J124" s="41"/>
    </row>
    <row r="125" spans="1:10" s="156" customFormat="1" x14ac:dyDescent="0.2">
      <c r="A125" s="56"/>
      <c r="B125" s="104"/>
      <c r="C125" s="154"/>
      <c r="D125" s="47"/>
      <c r="E125" s="107"/>
      <c r="F125" s="105"/>
      <c r="G125" s="108"/>
      <c r="H125" s="109"/>
      <c r="I125" s="40" t="str">
        <f t="shared" ca="1" si="1"/>
        <v xml:space="preserve"> - </v>
      </c>
      <c r="J125" s="110"/>
    </row>
    <row r="126" spans="1:10" s="156" customFormat="1" x14ac:dyDescent="0.2">
      <c r="A126" s="56"/>
      <c r="B126" s="104"/>
      <c r="C126" s="154"/>
      <c r="D126" s="47"/>
      <c r="E126" s="107"/>
      <c r="F126" s="105"/>
      <c r="G126" s="108"/>
      <c r="H126" s="109"/>
      <c r="I126" s="40" t="str">
        <f t="shared" ca="1" si="1"/>
        <v xml:space="preserve"> - </v>
      </c>
      <c r="J126" s="110"/>
    </row>
    <row r="127" spans="1:10" s="156" customFormat="1" x14ac:dyDescent="0.2">
      <c r="A127" s="56"/>
      <c r="B127" s="104"/>
      <c r="C127" s="154"/>
      <c r="D127" s="47"/>
      <c r="E127" s="107"/>
      <c r="F127" s="105"/>
      <c r="G127" s="108"/>
      <c r="H127" s="109"/>
      <c r="I127" s="40" t="str">
        <f t="shared" ca="1" si="1"/>
        <v xml:space="preserve"> - </v>
      </c>
      <c r="J127" s="110"/>
    </row>
    <row r="128" spans="1:10" s="156" customFormat="1" x14ac:dyDescent="0.2">
      <c r="A128" s="56"/>
      <c r="B128" s="45"/>
      <c r="C128" s="46"/>
      <c r="D128" s="47"/>
      <c r="E128" s="48"/>
      <c r="F128" s="46"/>
      <c r="G128" s="59"/>
      <c r="H128" s="49"/>
      <c r="I128" s="40" t="str">
        <f t="shared" ca="1" si="1"/>
        <v xml:space="preserve"> - </v>
      </c>
      <c r="J128" s="41"/>
    </row>
    <row r="129" spans="1:10" s="156" customFormat="1" x14ac:dyDescent="0.2">
      <c r="A129" s="56"/>
      <c r="B129" s="45"/>
      <c r="C129" s="46"/>
      <c r="D129" s="47"/>
      <c r="E129" s="48"/>
      <c r="F129" s="46"/>
      <c r="G129" s="59"/>
      <c r="H129" s="49"/>
      <c r="I129" s="40" t="str">
        <f t="shared" ca="1" si="1"/>
        <v xml:space="preserve"> - </v>
      </c>
      <c r="J129" s="41"/>
    </row>
    <row r="130" spans="1:10" s="156" customFormat="1" x14ac:dyDescent="0.2">
      <c r="A130" s="56"/>
      <c r="B130" s="45"/>
      <c r="C130" s="46"/>
      <c r="D130" s="47"/>
      <c r="E130" s="48"/>
      <c r="F130" s="46"/>
      <c r="G130" s="59"/>
      <c r="H130" s="49"/>
      <c r="I130" s="40" t="str">
        <f t="shared" ca="1" si="1"/>
        <v xml:space="preserve"> - </v>
      </c>
      <c r="J130" s="41"/>
    </row>
    <row r="131" spans="1:10" s="156" customFormat="1" x14ac:dyDescent="0.2">
      <c r="A131" s="56"/>
      <c r="B131" s="45"/>
      <c r="C131" s="46"/>
      <c r="D131" s="47"/>
      <c r="E131" s="48"/>
      <c r="F131" s="46"/>
      <c r="G131" s="59"/>
      <c r="H131" s="49"/>
      <c r="I131" s="40" t="str">
        <f t="shared" ca="1" si="1"/>
        <v xml:space="preserve"> - </v>
      </c>
      <c r="J131" s="41"/>
    </row>
    <row r="132" spans="1:10" s="156" customFormat="1" x14ac:dyDescent="0.2">
      <c r="A132" s="56"/>
      <c r="B132" s="45"/>
      <c r="C132" s="46"/>
      <c r="D132" s="47"/>
      <c r="E132" s="48"/>
      <c r="F132" s="46"/>
      <c r="G132" s="59"/>
      <c r="H132" s="49"/>
      <c r="I132" s="40" t="str">
        <f t="shared" ca="1" si="1"/>
        <v xml:space="preserve"> - </v>
      </c>
      <c r="J132" s="41"/>
    </row>
    <row r="133" spans="1:10" s="156" customFormat="1" x14ac:dyDescent="0.2">
      <c r="A133" s="56"/>
      <c r="B133" s="45"/>
      <c r="C133" s="46"/>
      <c r="D133" s="47"/>
      <c r="E133" s="48"/>
      <c r="F133" s="46"/>
      <c r="G133" s="59"/>
      <c r="H133" s="49"/>
      <c r="I133" s="40" t="str">
        <f t="shared" ca="1" si="1"/>
        <v xml:space="preserve"> - </v>
      </c>
      <c r="J133" s="41"/>
    </row>
    <row r="134" spans="1:10" s="156" customFormat="1" x14ac:dyDescent="0.2">
      <c r="A134" s="56"/>
      <c r="B134" s="45"/>
      <c r="C134" s="46"/>
      <c r="D134" s="47"/>
      <c r="E134" s="48"/>
      <c r="F134" s="46"/>
      <c r="G134" s="59"/>
      <c r="H134" s="49"/>
      <c r="I134" s="40" t="str">
        <f t="shared" ca="1" si="1"/>
        <v xml:space="preserve"> - </v>
      </c>
      <c r="J134" s="41"/>
    </row>
    <row r="135" spans="1:10" s="156" customFormat="1" x14ac:dyDescent="0.2">
      <c r="A135" s="56"/>
      <c r="B135" s="45"/>
      <c r="C135" s="46"/>
      <c r="D135" s="47"/>
      <c r="E135" s="48"/>
      <c r="F135" s="46"/>
      <c r="G135" s="59"/>
      <c r="H135" s="49"/>
      <c r="I135" s="40" t="str">
        <f t="shared" ca="1" si="1"/>
        <v xml:space="preserve"> - </v>
      </c>
      <c r="J135" s="41"/>
    </row>
    <row r="136" spans="1:10" s="156" customFormat="1" x14ac:dyDescent="0.2">
      <c r="A136" s="56"/>
      <c r="B136" s="45"/>
      <c r="C136" s="46"/>
      <c r="D136" s="47"/>
      <c r="E136" s="48"/>
      <c r="F136" s="46"/>
      <c r="G136" s="59"/>
      <c r="H136" s="49"/>
      <c r="I136" s="40" t="str">
        <f t="shared" ca="1" si="1"/>
        <v xml:space="preserve"> - </v>
      </c>
      <c r="J136" s="41"/>
    </row>
    <row r="137" spans="1:10" s="156" customFormat="1" x14ac:dyDescent="0.2">
      <c r="A137" s="56"/>
      <c r="B137" s="45"/>
      <c r="C137" s="46"/>
      <c r="D137" s="47"/>
      <c r="E137" s="48"/>
      <c r="F137" s="46"/>
      <c r="G137" s="59"/>
      <c r="H137" s="49"/>
      <c r="I137" s="40" t="str">
        <f t="shared" ca="1" si="1"/>
        <v xml:space="preserve"> - </v>
      </c>
      <c r="J137" s="41"/>
    </row>
    <row r="138" spans="1:10" s="156" customFormat="1" x14ac:dyDescent="0.2">
      <c r="A138" s="56"/>
      <c r="B138" s="45"/>
      <c r="C138" s="46"/>
      <c r="D138" s="47"/>
      <c r="E138" s="48"/>
      <c r="F138" s="46"/>
      <c r="G138" s="59"/>
      <c r="H138" s="49"/>
      <c r="I138" s="40" t="str">
        <f t="shared" ca="1" si="1"/>
        <v xml:space="preserve"> - </v>
      </c>
      <c r="J138" s="41"/>
    </row>
    <row r="139" spans="1:10" s="156" customFormat="1" x14ac:dyDescent="0.2">
      <c r="A139" s="56"/>
      <c r="B139" s="45"/>
      <c r="C139" s="46"/>
      <c r="D139" s="47"/>
      <c r="E139" s="48"/>
      <c r="F139" s="46"/>
      <c r="G139" s="59"/>
      <c r="H139" s="49"/>
      <c r="I139" s="40" t="str">
        <f t="shared" ca="1" si="1"/>
        <v xml:space="preserve"> - </v>
      </c>
      <c r="J139" s="41"/>
    </row>
    <row r="140" spans="1:10" s="156" customFormat="1" x14ac:dyDescent="0.2">
      <c r="A140" s="56"/>
      <c r="B140" s="45"/>
      <c r="C140" s="46"/>
      <c r="D140" s="47"/>
      <c r="E140" s="48"/>
      <c r="F140" s="46"/>
      <c r="G140" s="59"/>
      <c r="H140" s="49"/>
      <c r="I140" s="40" t="str">
        <f t="shared" ca="1" si="1"/>
        <v xml:space="preserve"> - </v>
      </c>
      <c r="J140" s="41"/>
    </row>
    <row r="141" spans="1:10" s="156" customFormat="1" x14ac:dyDescent="0.2">
      <c r="A141" s="56"/>
      <c r="B141" s="45"/>
      <c r="C141" s="46"/>
      <c r="D141" s="47"/>
      <c r="E141" s="48"/>
      <c r="F141" s="46"/>
      <c r="G141" s="59"/>
      <c r="H141" s="49"/>
      <c r="I141" s="40" t="str">
        <f t="shared" ca="1" si="1"/>
        <v xml:space="preserve"> - </v>
      </c>
      <c r="J141" s="41"/>
    </row>
    <row r="142" spans="1:10" s="156" customFormat="1" x14ac:dyDescent="0.2">
      <c r="A142" s="56"/>
      <c r="B142" s="45"/>
      <c r="C142" s="46"/>
      <c r="D142" s="47"/>
      <c r="E142" s="48"/>
      <c r="F142" s="46"/>
      <c r="G142" s="59"/>
      <c r="H142" s="49"/>
      <c r="I142" s="40" t="str">
        <f t="shared" ca="1" si="1"/>
        <v xml:space="preserve"> - </v>
      </c>
      <c r="J142" s="41"/>
    </row>
    <row r="143" spans="1:10" s="156" customFormat="1" x14ac:dyDescent="0.2">
      <c r="A143" s="56"/>
      <c r="B143" s="45"/>
      <c r="C143" s="46"/>
      <c r="D143" s="47"/>
      <c r="E143" s="48"/>
      <c r="F143" s="46"/>
      <c r="G143" s="59"/>
      <c r="H143" s="49"/>
      <c r="I143" s="40" t="str">
        <f t="shared" ca="1" si="1"/>
        <v xml:space="preserve"> - </v>
      </c>
      <c r="J143" s="41"/>
    </row>
    <row r="144" spans="1:10" s="156" customFormat="1" x14ac:dyDescent="0.2">
      <c r="A144" s="56"/>
      <c r="B144" s="45"/>
      <c r="C144" s="46"/>
      <c r="D144" s="47"/>
      <c r="E144" s="48"/>
      <c r="F144" s="46"/>
      <c r="G144" s="59"/>
      <c r="H144" s="49"/>
      <c r="I144" s="40" t="str">
        <f t="shared" ca="1" si="1"/>
        <v xml:space="preserve"> - </v>
      </c>
      <c r="J144" s="41"/>
    </row>
    <row r="145" spans="1:10" s="156" customFormat="1" x14ac:dyDescent="0.2">
      <c r="A145" s="56"/>
      <c r="B145" s="45"/>
      <c r="C145" s="46"/>
      <c r="D145" s="47"/>
      <c r="E145" s="48"/>
      <c r="F145" s="46"/>
      <c r="G145" s="59"/>
      <c r="H145" s="49"/>
      <c r="I145" s="40" t="str">
        <f t="shared" ca="1" si="1"/>
        <v xml:space="preserve"> - </v>
      </c>
      <c r="J145" s="41"/>
    </row>
    <row r="146" spans="1:10" s="156" customFormat="1" x14ac:dyDescent="0.2">
      <c r="A146" s="56"/>
      <c r="B146" s="45"/>
      <c r="C146" s="46"/>
      <c r="D146" s="47"/>
      <c r="E146" s="48"/>
      <c r="F146" s="46"/>
      <c r="G146" s="59"/>
      <c r="H146" s="49"/>
      <c r="I146" s="40" t="str">
        <f t="shared" ca="1" si="1"/>
        <v xml:space="preserve"> - </v>
      </c>
      <c r="J146" s="41"/>
    </row>
    <row r="147" spans="1:10" s="156" customFormat="1" x14ac:dyDescent="0.2">
      <c r="A147" s="56"/>
      <c r="B147" s="45"/>
      <c r="C147" s="46"/>
      <c r="D147" s="47"/>
      <c r="E147" s="48"/>
      <c r="F147" s="46"/>
      <c r="G147" s="59"/>
      <c r="H147" s="49"/>
      <c r="I147" s="40" t="str">
        <f t="shared" ca="1" si="1"/>
        <v xml:space="preserve"> - </v>
      </c>
      <c r="J147" s="41"/>
    </row>
    <row r="148" spans="1:10" s="156" customFormat="1" x14ac:dyDescent="0.2">
      <c r="A148" s="56"/>
      <c r="B148" s="45"/>
      <c r="C148" s="46"/>
      <c r="D148" s="47"/>
      <c r="E148" s="48"/>
      <c r="F148" s="46"/>
      <c r="G148" s="59"/>
      <c r="H148" s="49"/>
      <c r="I148" s="40" t="str">
        <f t="shared" ca="1" si="1"/>
        <v xml:space="preserve"> - </v>
      </c>
      <c r="J148" s="41"/>
    </row>
    <row r="149" spans="1:10" s="156" customFormat="1" x14ac:dyDescent="0.2">
      <c r="A149" s="56"/>
      <c r="B149" s="45"/>
      <c r="C149" s="46"/>
      <c r="D149" s="47"/>
      <c r="E149" s="48"/>
      <c r="F149" s="46"/>
      <c r="G149" s="59"/>
      <c r="H149" s="49"/>
      <c r="I149" s="40" t="str">
        <f t="shared" ca="1" si="1"/>
        <v xml:space="preserve"> - </v>
      </c>
      <c r="J149" s="41"/>
    </row>
    <row r="150" spans="1:10" s="156" customFormat="1" x14ac:dyDescent="0.2">
      <c r="A150" s="56"/>
      <c r="B150" s="45"/>
      <c r="C150" s="46"/>
      <c r="D150" s="47"/>
      <c r="E150" s="48"/>
      <c r="F150" s="46"/>
      <c r="G150" s="59"/>
      <c r="H150" s="49"/>
      <c r="I150" s="40" t="str">
        <f t="shared" ca="1" si="1"/>
        <v xml:space="preserve"> - </v>
      </c>
      <c r="J150" s="41"/>
    </row>
    <row r="151" spans="1:10" s="156" customFormat="1" x14ac:dyDescent="0.2">
      <c r="A151" s="56"/>
      <c r="B151" s="45"/>
      <c r="C151" s="46"/>
      <c r="D151" s="47"/>
      <c r="E151" s="48"/>
      <c r="F151" s="46"/>
      <c r="G151" s="59"/>
      <c r="H151" s="49"/>
      <c r="I151" s="40" t="str">
        <f t="shared" ca="1" si="1"/>
        <v xml:space="preserve"> - </v>
      </c>
      <c r="J151" s="41"/>
    </row>
    <row r="152" spans="1:10" s="156" customFormat="1" x14ac:dyDescent="0.2">
      <c r="A152" s="56"/>
      <c r="B152" s="45"/>
      <c r="C152" s="46"/>
      <c r="D152" s="47"/>
      <c r="E152" s="48"/>
      <c r="F152" s="46"/>
      <c r="G152" s="59"/>
      <c r="H152" s="49"/>
      <c r="I152" s="40" t="str">
        <f t="shared" ref="I152:I215" ca="1" si="2">IF(AND(ISBLANK(G152),ISBLANK(H152))," - ",OFFSET(I152,-1,0,1,1)+H152-G152)</f>
        <v xml:space="preserve"> - </v>
      </c>
      <c r="J152" s="41"/>
    </row>
    <row r="153" spans="1:10" s="156" customFormat="1" x14ac:dyDescent="0.2">
      <c r="A153" s="56"/>
      <c r="B153" s="45"/>
      <c r="C153" s="46"/>
      <c r="D153" s="47"/>
      <c r="E153" s="48"/>
      <c r="F153" s="46"/>
      <c r="G153" s="59"/>
      <c r="H153" s="49"/>
      <c r="I153" s="40" t="str">
        <f t="shared" ca="1" si="2"/>
        <v xml:space="preserve"> - </v>
      </c>
      <c r="J153" s="41"/>
    </row>
    <row r="154" spans="1:10" s="156" customFormat="1" x14ac:dyDescent="0.2">
      <c r="A154" s="56"/>
      <c r="B154" s="45"/>
      <c r="C154" s="46"/>
      <c r="D154" s="47"/>
      <c r="E154" s="48"/>
      <c r="F154" s="46"/>
      <c r="G154" s="59"/>
      <c r="H154" s="49"/>
      <c r="I154" s="40" t="str">
        <f t="shared" ca="1" si="2"/>
        <v xml:space="preserve"> - </v>
      </c>
      <c r="J154" s="41"/>
    </row>
    <row r="155" spans="1:10" s="156" customFormat="1" ht="13.5" customHeight="1" x14ac:dyDescent="0.2">
      <c r="A155" s="56"/>
      <c r="B155" s="45"/>
      <c r="C155" s="46"/>
      <c r="D155" s="47"/>
      <c r="E155" s="48"/>
      <c r="F155" s="46"/>
      <c r="G155" s="59"/>
      <c r="H155" s="49"/>
      <c r="I155" s="40" t="str">
        <f t="shared" ca="1" si="2"/>
        <v xml:space="preserve"> - </v>
      </c>
      <c r="J155" s="41"/>
    </row>
    <row r="156" spans="1:10" s="156" customFormat="1" x14ac:dyDescent="0.2">
      <c r="A156" s="56"/>
      <c r="B156" s="45"/>
      <c r="C156" s="46"/>
      <c r="D156" s="47"/>
      <c r="E156" s="48"/>
      <c r="F156" s="46"/>
      <c r="G156" s="59"/>
      <c r="H156" s="49"/>
      <c r="I156" s="40" t="str">
        <f t="shared" ca="1" si="2"/>
        <v xml:space="preserve"> - </v>
      </c>
      <c r="J156" s="41"/>
    </row>
    <row r="157" spans="1:10" s="156" customFormat="1" x14ac:dyDescent="0.2">
      <c r="A157" s="56"/>
      <c r="B157" s="45"/>
      <c r="C157" s="46"/>
      <c r="D157" s="47"/>
      <c r="E157" s="48"/>
      <c r="F157" s="46"/>
      <c r="G157" s="59"/>
      <c r="H157" s="49"/>
      <c r="I157" s="40" t="str">
        <f t="shared" ca="1" si="2"/>
        <v xml:space="preserve"> - </v>
      </c>
      <c r="J157" s="41"/>
    </row>
    <row r="158" spans="1:10" s="156" customFormat="1" x14ac:dyDescent="0.2">
      <c r="A158" s="56"/>
      <c r="B158" s="45"/>
      <c r="C158" s="46"/>
      <c r="D158" s="47"/>
      <c r="E158" s="48"/>
      <c r="F158" s="46"/>
      <c r="G158" s="59"/>
      <c r="H158" s="49"/>
      <c r="I158" s="40" t="str">
        <f t="shared" ca="1" si="2"/>
        <v xml:space="preserve"> - </v>
      </c>
      <c r="J158" s="41"/>
    </row>
    <row r="159" spans="1:10" s="156" customFormat="1" x14ac:dyDescent="0.2">
      <c r="A159" s="56"/>
      <c r="B159" s="45"/>
      <c r="C159" s="46"/>
      <c r="D159" s="47"/>
      <c r="E159" s="48"/>
      <c r="F159" s="46"/>
      <c r="G159" s="59"/>
      <c r="H159" s="49"/>
      <c r="I159" s="40" t="str">
        <f t="shared" ca="1" si="2"/>
        <v xml:space="preserve"> - </v>
      </c>
      <c r="J159" s="41"/>
    </row>
    <row r="160" spans="1:10" s="156" customFormat="1" x14ac:dyDescent="0.2">
      <c r="A160" s="56"/>
      <c r="B160" s="45"/>
      <c r="C160" s="46"/>
      <c r="D160" s="47"/>
      <c r="E160" s="48"/>
      <c r="F160" s="46"/>
      <c r="G160" s="59"/>
      <c r="H160" s="49"/>
      <c r="I160" s="40" t="str">
        <f t="shared" ca="1" si="2"/>
        <v xml:space="preserve"> - </v>
      </c>
      <c r="J160" s="41"/>
    </row>
    <row r="161" spans="1:10" s="156" customFormat="1" x14ac:dyDescent="0.2">
      <c r="A161" s="56"/>
      <c r="B161" s="45"/>
      <c r="C161" s="46"/>
      <c r="D161" s="47"/>
      <c r="E161" s="48"/>
      <c r="F161" s="46"/>
      <c r="G161" s="59"/>
      <c r="H161" s="49"/>
      <c r="I161" s="40" t="str">
        <f t="shared" ca="1" si="2"/>
        <v xml:space="preserve"> - </v>
      </c>
      <c r="J161" s="41"/>
    </row>
    <row r="162" spans="1:10" s="156" customFormat="1" x14ac:dyDescent="0.2">
      <c r="A162" s="56"/>
      <c r="B162" s="45"/>
      <c r="C162" s="46"/>
      <c r="D162" s="47"/>
      <c r="E162" s="48"/>
      <c r="F162" s="46"/>
      <c r="G162" s="59"/>
      <c r="H162" s="49"/>
      <c r="I162" s="40" t="str">
        <f t="shared" ca="1" si="2"/>
        <v xml:space="preserve"> - </v>
      </c>
      <c r="J162" s="41"/>
    </row>
    <row r="163" spans="1:10" s="156" customFormat="1" x14ac:dyDescent="0.2">
      <c r="A163" s="56"/>
      <c r="B163" s="45"/>
      <c r="C163" s="46"/>
      <c r="D163" s="47"/>
      <c r="E163" s="48"/>
      <c r="F163" s="46"/>
      <c r="G163" s="59"/>
      <c r="H163" s="49"/>
      <c r="I163" s="40" t="str">
        <f t="shared" ca="1" si="2"/>
        <v xml:space="preserve"> - </v>
      </c>
      <c r="J163" s="41"/>
    </row>
    <row r="164" spans="1:10" s="156" customFormat="1" x14ac:dyDescent="0.2">
      <c r="A164" s="56"/>
      <c r="B164" s="45"/>
      <c r="C164" s="46"/>
      <c r="D164" s="47"/>
      <c r="E164" s="48"/>
      <c r="F164" s="46"/>
      <c r="G164" s="59"/>
      <c r="H164" s="49"/>
      <c r="I164" s="40" t="str">
        <f t="shared" ca="1" si="2"/>
        <v xml:space="preserve"> - </v>
      </c>
      <c r="J164" s="41"/>
    </row>
    <row r="165" spans="1:10" s="156" customFormat="1" x14ac:dyDescent="0.2">
      <c r="A165" s="56"/>
      <c r="B165" s="45"/>
      <c r="C165" s="46"/>
      <c r="D165" s="47"/>
      <c r="E165" s="48"/>
      <c r="F165" s="46"/>
      <c r="G165" s="59"/>
      <c r="H165" s="49"/>
      <c r="I165" s="40" t="str">
        <f t="shared" ca="1" si="2"/>
        <v xml:space="preserve"> - </v>
      </c>
      <c r="J165" s="41"/>
    </row>
    <row r="166" spans="1:10" s="156" customFormat="1" x14ac:dyDescent="0.2">
      <c r="A166" s="56"/>
      <c r="B166" s="45"/>
      <c r="C166" s="46"/>
      <c r="D166" s="47"/>
      <c r="E166" s="48"/>
      <c r="F166" s="46"/>
      <c r="G166" s="59"/>
      <c r="H166" s="49"/>
      <c r="I166" s="40" t="str">
        <f t="shared" ca="1" si="2"/>
        <v xml:space="preserve"> - </v>
      </c>
      <c r="J166" s="41"/>
    </row>
    <row r="167" spans="1:10" s="156" customFormat="1" x14ac:dyDescent="0.2">
      <c r="A167" s="56"/>
      <c r="B167" s="45"/>
      <c r="C167" s="46"/>
      <c r="D167" s="47"/>
      <c r="E167" s="48"/>
      <c r="F167" s="46"/>
      <c r="G167" s="59"/>
      <c r="H167" s="49"/>
      <c r="I167" s="40" t="str">
        <f t="shared" ca="1" si="2"/>
        <v xml:space="preserve"> - </v>
      </c>
      <c r="J167" s="41"/>
    </row>
    <row r="168" spans="1:10" s="156" customFormat="1" x14ac:dyDescent="0.2">
      <c r="A168" s="56"/>
      <c r="B168" s="45"/>
      <c r="C168" s="46"/>
      <c r="D168" s="47"/>
      <c r="E168" s="48"/>
      <c r="F168" s="46"/>
      <c r="G168" s="59"/>
      <c r="H168" s="49"/>
      <c r="I168" s="40" t="str">
        <f t="shared" ca="1" si="2"/>
        <v xml:space="preserve"> - </v>
      </c>
      <c r="J168" s="41"/>
    </row>
    <row r="169" spans="1:10" s="156" customFormat="1" x14ac:dyDescent="0.2">
      <c r="A169" s="56"/>
      <c r="B169" s="45"/>
      <c r="C169" s="46"/>
      <c r="D169" s="47"/>
      <c r="E169" s="48"/>
      <c r="F169" s="46"/>
      <c r="G169" s="59"/>
      <c r="H169" s="49"/>
      <c r="I169" s="40" t="str">
        <f t="shared" ca="1" si="2"/>
        <v xml:space="preserve"> - </v>
      </c>
      <c r="J169" s="41"/>
    </row>
    <row r="170" spans="1:10" s="156" customFormat="1" x14ac:dyDescent="0.2">
      <c r="A170" s="56"/>
      <c r="B170" s="45"/>
      <c r="C170" s="46"/>
      <c r="D170" s="47"/>
      <c r="E170" s="48"/>
      <c r="F170" s="46"/>
      <c r="G170" s="59"/>
      <c r="H170" s="49"/>
      <c r="I170" s="40" t="str">
        <f t="shared" ca="1" si="2"/>
        <v xml:space="preserve"> - </v>
      </c>
      <c r="J170" s="41"/>
    </row>
    <row r="171" spans="1:10" s="156" customFormat="1" x14ac:dyDescent="0.2">
      <c r="A171" s="56"/>
      <c r="B171" s="45"/>
      <c r="C171" s="46"/>
      <c r="D171" s="47"/>
      <c r="E171" s="48"/>
      <c r="F171" s="46"/>
      <c r="G171" s="59"/>
      <c r="H171" s="49"/>
      <c r="I171" s="40" t="str">
        <f t="shared" ca="1" si="2"/>
        <v xml:space="preserve"> - </v>
      </c>
      <c r="J171" s="41"/>
    </row>
    <row r="172" spans="1:10" s="156" customFormat="1" x14ac:dyDescent="0.2">
      <c r="A172" s="56"/>
      <c r="B172" s="45"/>
      <c r="C172" s="46"/>
      <c r="D172" s="47"/>
      <c r="E172" s="48"/>
      <c r="F172" s="46"/>
      <c r="G172" s="59"/>
      <c r="H172" s="49"/>
      <c r="I172" s="40" t="str">
        <f t="shared" ca="1" si="2"/>
        <v xml:space="preserve"> - </v>
      </c>
      <c r="J172" s="41"/>
    </row>
    <row r="173" spans="1:10" s="156" customFormat="1" x14ac:dyDescent="0.2">
      <c r="A173" s="56"/>
      <c r="B173" s="45"/>
      <c r="C173" s="46"/>
      <c r="D173" s="47"/>
      <c r="E173" s="48"/>
      <c r="F173" s="46"/>
      <c r="G173" s="59"/>
      <c r="H173" s="49"/>
      <c r="I173" s="40" t="str">
        <f t="shared" ca="1" si="2"/>
        <v xml:space="preserve"> - </v>
      </c>
      <c r="J173" s="41"/>
    </row>
    <row r="174" spans="1:10" s="156" customFormat="1" x14ac:dyDescent="0.2">
      <c r="A174" s="56"/>
      <c r="B174" s="45"/>
      <c r="C174" s="46"/>
      <c r="D174" s="47"/>
      <c r="E174" s="48"/>
      <c r="F174" s="46"/>
      <c r="G174" s="59"/>
      <c r="H174" s="49"/>
      <c r="I174" s="40" t="str">
        <f t="shared" ca="1" si="2"/>
        <v xml:space="preserve"> - </v>
      </c>
      <c r="J174" s="41"/>
    </row>
    <row r="175" spans="1:10" s="156" customFormat="1" x14ac:dyDescent="0.2">
      <c r="A175" s="56"/>
      <c r="B175" s="45"/>
      <c r="C175" s="46"/>
      <c r="D175" s="47"/>
      <c r="E175" s="48"/>
      <c r="F175" s="46"/>
      <c r="G175" s="59"/>
      <c r="H175" s="49"/>
      <c r="I175" s="40" t="str">
        <f t="shared" ca="1" si="2"/>
        <v xml:space="preserve"> - </v>
      </c>
      <c r="J175" s="41"/>
    </row>
    <row r="176" spans="1:10" s="156" customFormat="1" x14ac:dyDescent="0.2">
      <c r="A176" s="56"/>
      <c r="B176" s="45"/>
      <c r="C176" s="46"/>
      <c r="D176" s="47"/>
      <c r="E176" s="48"/>
      <c r="F176" s="46"/>
      <c r="G176" s="59"/>
      <c r="H176" s="49"/>
      <c r="I176" s="40" t="str">
        <f t="shared" ca="1" si="2"/>
        <v xml:space="preserve"> - </v>
      </c>
      <c r="J176" s="41"/>
    </row>
    <row r="177" spans="1:10" s="156" customFormat="1" x14ac:dyDescent="0.2">
      <c r="A177" s="56"/>
      <c r="B177" s="45"/>
      <c r="C177" s="46"/>
      <c r="D177" s="47"/>
      <c r="E177" s="48"/>
      <c r="F177" s="46"/>
      <c r="G177" s="59"/>
      <c r="H177" s="49"/>
      <c r="I177" s="40" t="str">
        <f t="shared" ca="1" si="2"/>
        <v xml:space="preserve"> - </v>
      </c>
      <c r="J177" s="41"/>
    </row>
    <row r="178" spans="1:10" s="156" customFormat="1" x14ac:dyDescent="0.2">
      <c r="A178" s="69"/>
      <c r="B178" s="45"/>
      <c r="C178" s="46"/>
      <c r="D178" s="47"/>
      <c r="E178" s="48"/>
      <c r="F178" s="46"/>
      <c r="G178" s="59"/>
      <c r="H178" s="70"/>
      <c r="I178" s="40" t="str">
        <f t="shared" ca="1" si="2"/>
        <v xml:space="preserve"> - </v>
      </c>
      <c r="J178" s="41"/>
    </row>
    <row r="179" spans="1:10" s="156" customFormat="1" x14ac:dyDescent="0.2">
      <c r="A179" s="69"/>
      <c r="B179" s="45"/>
      <c r="C179" s="46"/>
      <c r="D179" s="47"/>
      <c r="E179" s="48"/>
      <c r="F179" s="46"/>
      <c r="G179" s="59"/>
      <c r="H179" s="49"/>
      <c r="I179" s="40" t="str">
        <f t="shared" ca="1" si="2"/>
        <v xml:space="preserve"> - </v>
      </c>
      <c r="J179" s="41"/>
    </row>
    <row r="180" spans="1:10" s="156" customFormat="1" x14ac:dyDescent="0.2">
      <c r="A180" s="69"/>
      <c r="B180" s="45"/>
      <c r="C180" s="46"/>
      <c r="D180" s="47"/>
      <c r="E180" s="48"/>
      <c r="F180" s="46"/>
      <c r="G180" s="59"/>
      <c r="H180" s="70"/>
      <c r="I180" s="40" t="str">
        <f t="shared" ca="1" si="2"/>
        <v xml:space="preserve"> - </v>
      </c>
      <c r="J180" s="41"/>
    </row>
    <row r="181" spans="1:10" s="156" customFormat="1" x14ac:dyDescent="0.2">
      <c r="A181" s="69"/>
      <c r="B181" s="45"/>
      <c r="C181" s="46"/>
      <c r="D181" s="47"/>
      <c r="E181" s="48"/>
      <c r="F181" s="46"/>
      <c r="G181" s="59"/>
      <c r="H181" s="70"/>
      <c r="I181" s="40" t="str">
        <f t="shared" ca="1" si="2"/>
        <v xml:space="preserve"> - </v>
      </c>
      <c r="J181" s="41"/>
    </row>
    <row r="182" spans="1:10" s="156" customFormat="1" x14ac:dyDescent="0.2">
      <c r="A182" s="69"/>
      <c r="B182" s="45"/>
      <c r="C182" s="46"/>
      <c r="D182" s="47"/>
      <c r="E182" s="48"/>
      <c r="F182" s="46"/>
      <c r="G182" s="59"/>
      <c r="H182" s="70"/>
      <c r="I182" s="40" t="str">
        <f t="shared" ca="1" si="2"/>
        <v xml:space="preserve"> - </v>
      </c>
      <c r="J182" s="41"/>
    </row>
    <row r="183" spans="1:10" s="156" customFormat="1" x14ac:dyDescent="0.2">
      <c r="A183" s="69"/>
      <c r="B183" s="45"/>
      <c r="C183" s="46"/>
      <c r="D183" s="47"/>
      <c r="E183" s="48"/>
      <c r="F183" s="46"/>
      <c r="G183" s="59"/>
      <c r="H183" s="70"/>
      <c r="I183" s="40" t="str">
        <f t="shared" ca="1" si="2"/>
        <v xml:space="preserve"> - </v>
      </c>
      <c r="J183" s="41"/>
    </row>
    <row r="184" spans="1:10" s="156" customFormat="1" x14ac:dyDescent="0.2">
      <c r="A184" s="69"/>
      <c r="B184" s="45"/>
      <c r="C184" s="46"/>
      <c r="D184" s="47"/>
      <c r="E184" s="48"/>
      <c r="F184" s="46"/>
      <c r="G184" s="59"/>
      <c r="H184" s="70"/>
      <c r="I184" s="40" t="str">
        <f t="shared" ca="1" si="2"/>
        <v xml:space="preserve"> - </v>
      </c>
      <c r="J184" s="41"/>
    </row>
    <row r="185" spans="1:10" s="156" customFormat="1" x14ac:dyDescent="0.2">
      <c r="A185" s="69"/>
      <c r="B185" s="45"/>
      <c r="C185" s="46"/>
      <c r="D185" s="47"/>
      <c r="E185" s="48"/>
      <c r="F185" s="46"/>
      <c r="G185" s="59"/>
      <c r="H185" s="70"/>
      <c r="I185" s="40" t="str">
        <f t="shared" ca="1" si="2"/>
        <v xml:space="preserve"> - </v>
      </c>
      <c r="J185" s="41"/>
    </row>
    <row r="186" spans="1:10" s="156" customFormat="1" x14ac:dyDescent="0.2">
      <c r="A186" s="69"/>
      <c r="B186" s="45"/>
      <c r="C186" s="46"/>
      <c r="D186" s="47"/>
      <c r="E186" s="48"/>
      <c r="F186" s="46"/>
      <c r="G186" s="59"/>
      <c r="H186" s="70"/>
      <c r="I186" s="40" t="str">
        <f t="shared" ca="1" si="2"/>
        <v xml:space="preserve"> - </v>
      </c>
      <c r="J186" s="41"/>
    </row>
    <row r="187" spans="1:10" s="156" customFormat="1" x14ac:dyDescent="0.2">
      <c r="A187" s="69"/>
      <c r="B187" s="45"/>
      <c r="C187" s="46"/>
      <c r="D187" s="47"/>
      <c r="E187" s="48"/>
      <c r="F187" s="46"/>
      <c r="G187" s="59"/>
      <c r="H187" s="70"/>
      <c r="I187" s="40" t="str">
        <f t="shared" ca="1" si="2"/>
        <v xml:space="preserve"> - </v>
      </c>
      <c r="J187" s="41"/>
    </row>
    <row r="188" spans="1:10" s="156" customFormat="1" x14ac:dyDescent="0.2">
      <c r="A188" s="35"/>
      <c r="B188" s="45"/>
      <c r="C188" s="46"/>
      <c r="D188" s="47"/>
      <c r="E188" s="48"/>
      <c r="F188" s="46"/>
      <c r="G188" s="59"/>
      <c r="H188" s="49"/>
      <c r="I188" s="40" t="str">
        <f t="shared" ca="1" si="2"/>
        <v xml:space="preserve"> - </v>
      </c>
      <c r="J188" s="41"/>
    </row>
    <row r="189" spans="1:10" s="156" customFormat="1" x14ac:dyDescent="0.2">
      <c r="A189" s="60"/>
      <c r="B189" s="45"/>
      <c r="C189" s="46"/>
      <c r="D189" s="47"/>
      <c r="E189" s="48"/>
      <c r="F189" s="46"/>
      <c r="G189" s="59"/>
      <c r="H189" s="49"/>
      <c r="I189" s="40" t="str">
        <f t="shared" ca="1" si="2"/>
        <v xml:space="preserve"> - </v>
      </c>
      <c r="J189" s="41"/>
    </row>
    <row r="190" spans="1:10" s="156" customFormat="1" x14ac:dyDescent="0.2">
      <c r="A190" s="60"/>
      <c r="B190" s="45"/>
      <c r="C190" s="46"/>
      <c r="D190" s="47"/>
      <c r="E190" s="48"/>
      <c r="F190" s="46"/>
      <c r="G190" s="59"/>
      <c r="H190" s="49"/>
      <c r="I190" s="40" t="str">
        <f t="shared" ca="1" si="2"/>
        <v xml:space="preserve"> - </v>
      </c>
      <c r="J190" s="41"/>
    </row>
    <row r="191" spans="1:10" s="155" customFormat="1" x14ac:dyDescent="0.2">
      <c r="A191" s="71"/>
      <c r="B191" s="72"/>
      <c r="C191" s="73"/>
      <c r="D191" s="74"/>
      <c r="E191" s="74"/>
      <c r="F191" s="73"/>
      <c r="G191" s="75"/>
      <c r="H191" s="59"/>
      <c r="I191" s="40" t="str">
        <f t="shared" ca="1" si="2"/>
        <v xml:space="preserve"> - </v>
      </c>
      <c r="J191" s="54"/>
    </row>
    <row r="192" spans="1:10" s="155" customFormat="1" x14ac:dyDescent="0.2">
      <c r="A192" s="35"/>
      <c r="B192" s="45"/>
      <c r="C192" s="46"/>
      <c r="D192" s="47"/>
      <c r="E192" s="55"/>
      <c r="F192" s="46"/>
      <c r="G192" s="59"/>
      <c r="H192" s="49"/>
      <c r="I192" s="40" t="str">
        <f t="shared" ca="1" si="2"/>
        <v xml:space="preserve"> - </v>
      </c>
      <c r="J192" s="54"/>
    </row>
    <row r="193" spans="1:10" s="155" customFormat="1" x14ac:dyDescent="0.2">
      <c r="A193" s="35"/>
      <c r="B193" s="45"/>
      <c r="C193" s="46"/>
      <c r="D193" s="47"/>
      <c r="E193" s="55"/>
      <c r="F193" s="46"/>
      <c r="G193" s="59"/>
      <c r="H193" s="49"/>
      <c r="I193" s="40" t="str">
        <f t="shared" ca="1" si="2"/>
        <v xml:space="preserve"> - </v>
      </c>
      <c r="J193" s="54"/>
    </row>
    <row r="194" spans="1:10" s="155" customFormat="1" x14ac:dyDescent="0.2">
      <c r="A194" s="60"/>
      <c r="B194" s="45"/>
      <c r="C194" s="46"/>
      <c r="D194" s="47"/>
      <c r="E194" s="55"/>
      <c r="F194" s="46"/>
      <c r="G194" s="59"/>
      <c r="H194" s="49"/>
      <c r="I194" s="40" t="str">
        <f t="shared" ca="1" si="2"/>
        <v xml:space="preserve"> - </v>
      </c>
      <c r="J194" s="54"/>
    </row>
    <row r="195" spans="1:10" s="156" customFormat="1" x14ac:dyDescent="0.2">
      <c r="A195" s="35"/>
      <c r="B195" s="35"/>
      <c r="C195" s="51"/>
      <c r="D195" s="52"/>
      <c r="E195" s="38"/>
      <c r="F195" s="36"/>
      <c r="G195" s="39"/>
      <c r="H195" s="39"/>
      <c r="I195" s="40" t="str">
        <f t="shared" ca="1" si="2"/>
        <v xml:space="preserve"> - </v>
      </c>
      <c r="J195" s="41"/>
    </row>
    <row r="196" spans="1:10" s="156" customFormat="1" x14ac:dyDescent="0.2">
      <c r="A196" s="35"/>
      <c r="B196" s="35"/>
      <c r="C196" s="51"/>
      <c r="D196" s="37"/>
      <c r="E196" s="38"/>
      <c r="F196" s="36"/>
      <c r="G196" s="39"/>
      <c r="H196" s="39"/>
      <c r="I196" s="40" t="str">
        <f t="shared" ca="1" si="2"/>
        <v xml:space="preserve"> - </v>
      </c>
      <c r="J196" s="41"/>
    </row>
    <row r="197" spans="1:10" s="156" customFormat="1" x14ac:dyDescent="0.2">
      <c r="A197" s="35"/>
      <c r="B197" s="35"/>
      <c r="C197" s="36"/>
      <c r="D197" s="37"/>
      <c r="E197" s="38"/>
      <c r="F197" s="36"/>
      <c r="G197" s="39"/>
      <c r="H197" s="39"/>
      <c r="I197" s="40" t="str">
        <f t="shared" ca="1" si="2"/>
        <v xml:space="preserve"> - </v>
      </c>
      <c r="J197" s="41"/>
    </row>
    <row r="198" spans="1:10" s="156" customFormat="1" x14ac:dyDescent="0.2">
      <c r="A198" s="35"/>
      <c r="B198" s="45"/>
      <c r="C198" s="46"/>
      <c r="D198" s="47"/>
      <c r="E198" s="48"/>
      <c r="F198" s="46"/>
      <c r="G198" s="59"/>
      <c r="H198" s="49"/>
      <c r="I198" s="40" t="str">
        <f t="shared" ca="1" si="2"/>
        <v xml:space="preserve"> - </v>
      </c>
      <c r="J198" s="41"/>
    </row>
    <row r="199" spans="1:10" s="156" customFormat="1" x14ac:dyDescent="0.2">
      <c r="A199" s="35"/>
      <c r="B199" s="45"/>
      <c r="C199" s="36"/>
      <c r="D199" s="47"/>
      <c r="E199" s="48"/>
      <c r="F199" s="46"/>
      <c r="G199" s="59"/>
      <c r="H199" s="39"/>
      <c r="I199" s="40" t="str">
        <f t="shared" ca="1" si="2"/>
        <v xml:space="preserve"> - </v>
      </c>
      <c r="J199" s="41"/>
    </row>
    <row r="200" spans="1:10" s="156" customFormat="1" x14ac:dyDescent="0.2">
      <c r="A200" s="35"/>
      <c r="B200" s="35"/>
      <c r="C200" s="36"/>
      <c r="D200" s="37"/>
      <c r="E200" s="38"/>
      <c r="F200" s="36"/>
      <c r="G200" s="39"/>
      <c r="H200" s="39"/>
      <c r="I200" s="40" t="str">
        <f t="shared" ca="1" si="2"/>
        <v xml:space="preserve"> - </v>
      </c>
      <c r="J200" s="41"/>
    </row>
    <row r="201" spans="1:10" s="156" customFormat="1" x14ac:dyDescent="0.2">
      <c r="A201" s="35"/>
      <c r="B201" s="35"/>
      <c r="C201" s="36"/>
      <c r="D201" s="37"/>
      <c r="E201" s="38"/>
      <c r="F201" s="36"/>
      <c r="G201" s="39"/>
      <c r="H201" s="39"/>
      <c r="I201" s="40" t="str">
        <f t="shared" ca="1" si="2"/>
        <v xml:space="preserve"> - </v>
      </c>
      <c r="J201" s="41"/>
    </row>
    <row r="202" spans="1:10" s="156" customFormat="1" x14ac:dyDescent="0.2">
      <c r="A202" s="35"/>
      <c r="B202" s="35"/>
      <c r="C202" s="36"/>
      <c r="D202" s="37"/>
      <c r="E202" s="38"/>
      <c r="F202" s="36"/>
      <c r="G202" s="39"/>
      <c r="H202" s="39"/>
      <c r="I202" s="40" t="str">
        <f t="shared" ca="1" si="2"/>
        <v xml:space="preserve"> - </v>
      </c>
      <c r="J202" s="41"/>
    </row>
    <row r="203" spans="1:10" s="156" customFormat="1" x14ac:dyDescent="0.2">
      <c r="A203" s="35"/>
      <c r="B203" s="35"/>
      <c r="C203" s="51"/>
      <c r="D203" s="52"/>
      <c r="E203" s="38"/>
      <c r="F203" s="36"/>
      <c r="G203" s="39"/>
      <c r="H203" s="39"/>
      <c r="I203" s="40" t="str">
        <f t="shared" ca="1" si="2"/>
        <v xml:space="preserve"> - </v>
      </c>
      <c r="J203" s="41"/>
    </row>
    <row r="204" spans="1:10" s="156" customFormat="1" x14ac:dyDescent="0.2">
      <c r="A204" s="35"/>
      <c r="B204" s="45"/>
      <c r="C204" s="46"/>
      <c r="D204" s="47"/>
      <c r="E204" s="48"/>
      <c r="F204" s="46"/>
      <c r="G204" s="59"/>
      <c r="H204" s="49"/>
      <c r="I204" s="40" t="str">
        <f t="shared" ca="1" si="2"/>
        <v xml:space="preserve"> - </v>
      </c>
      <c r="J204" s="41"/>
    </row>
    <row r="205" spans="1:10" s="156" customFormat="1" x14ac:dyDescent="0.2">
      <c r="A205" s="35"/>
      <c r="B205" s="45"/>
      <c r="C205" s="46"/>
      <c r="D205" s="47"/>
      <c r="E205" s="48"/>
      <c r="F205" s="46"/>
      <c r="G205" s="59"/>
      <c r="H205" s="49"/>
      <c r="I205" s="40" t="str">
        <f t="shared" ca="1" si="2"/>
        <v xml:space="preserve"> - </v>
      </c>
      <c r="J205" s="41"/>
    </row>
    <row r="206" spans="1:10" s="156" customFormat="1" x14ac:dyDescent="0.2">
      <c r="A206" s="35"/>
      <c r="B206" s="45"/>
      <c r="C206" s="46"/>
      <c r="D206" s="47"/>
      <c r="E206" s="48"/>
      <c r="F206" s="46"/>
      <c r="G206" s="59"/>
      <c r="H206" s="49"/>
      <c r="I206" s="40" t="str">
        <f t="shared" ca="1" si="2"/>
        <v xml:space="preserve"> - </v>
      </c>
      <c r="J206" s="41"/>
    </row>
    <row r="207" spans="1:10" s="156" customFormat="1" x14ac:dyDescent="0.2">
      <c r="A207" s="35"/>
      <c r="B207" s="45"/>
      <c r="C207" s="46"/>
      <c r="D207" s="37"/>
      <c r="E207" s="38"/>
      <c r="F207" s="36"/>
      <c r="G207" s="39"/>
      <c r="H207" s="49"/>
      <c r="I207" s="40" t="str">
        <f t="shared" ca="1" si="2"/>
        <v xml:space="preserve"> - </v>
      </c>
      <c r="J207" s="54"/>
    </row>
    <row r="208" spans="1:10" s="156" customFormat="1" x14ac:dyDescent="0.2">
      <c r="A208" s="35"/>
      <c r="B208" s="45"/>
      <c r="C208" s="46"/>
      <c r="D208" s="37"/>
      <c r="E208" s="38"/>
      <c r="F208" s="36"/>
      <c r="G208" s="39"/>
      <c r="H208" s="49"/>
      <c r="I208" s="40" t="str">
        <f t="shared" ca="1" si="2"/>
        <v xml:space="preserve"> - </v>
      </c>
      <c r="J208" s="54"/>
    </row>
    <row r="209" spans="1:10" s="156" customFormat="1" x14ac:dyDescent="0.2">
      <c r="A209" s="35"/>
      <c r="B209" s="45"/>
      <c r="C209" s="46"/>
      <c r="D209" s="47"/>
      <c r="E209" s="48"/>
      <c r="F209" s="46"/>
      <c r="G209" s="59"/>
      <c r="H209" s="49"/>
      <c r="I209" s="40" t="str">
        <f t="shared" ca="1" si="2"/>
        <v xml:space="preserve"> - </v>
      </c>
      <c r="J209" s="41"/>
    </row>
    <row r="210" spans="1:10" s="156" customFormat="1" x14ac:dyDescent="0.2">
      <c r="A210" s="35"/>
      <c r="B210" s="45"/>
      <c r="C210" s="46"/>
      <c r="D210" s="47"/>
      <c r="E210" s="48"/>
      <c r="F210" s="46"/>
      <c r="G210" s="59"/>
      <c r="H210" s="49"/>
      <c r="I210" s="40" t="str">
        <f t="shared" ca="1" si="2"/>
        <v xml:space="preserve"> - </v>
      </c>
      <c r="J210" s="41"/>
    </row>
    <row r="211" spans="1:10" s="156" customFormat="1" x14ac:dyDescent="0.2">
      <c r="A211" s="35"/>
      <c r="B211" s="45"/>
      <c r="C211" s="46"/>
      <c r="D211" s="47"/>
      <c r="E211" s="48"/>
      <c r="F211" s="46"/>
      <c r="G211" s="59"/>
      <c r="H211" s="49"/>
      <c r="I211" s="40" t="str">
        <f t="shared" ca="1" si="2"/>
        <v xml:space="preserve"> - </v>
      </c>
      <c r="J211" s="41"/>
    </row>
    <row r="212" spans="1:10" s="156" customFormat="1" x14ac:dyDescent="0.2">
      <c r="A212" s="35"/>
      <c r="B212" s="45"/>
      <c r="C212" s="46"/>
      <c r="D212" s="47"/>
      <c r="E212" s="48"/>
      <c r="F212" s="46"/>
      <c r="G212" s="59"/>
      <c r="H212" s="49"/>
      <c r="I212" s="40" t="str">
        <f t="shared" ca="1" si="2"/>
        <v xml:space="preserve"> - </v>
      </c>
      <c r="J212" s="54"/>
    </row>
    <row r="213" spans="1:10" s="156" customFormat="1" x14ac:dyDescent="0.2">
      <c r="A213" s="35"/>
      <c r="B213" s="45"/>
      <c r="C213" s="46"/>
      <c r="D213" s="47"/>
      <c r="E213" s="48"/>
      <c r="F213" s="46"/>
      <c r="G213" s="59"/>
      <c r="H213" s="49"/>
      <c r="I213" s="40" t="str">
        <f t="shared" ca="1" si="2"/>
        <v xml:space="preserve"> - </v>
      </c>
      <c r="J213" s="54"/>
    </row>
    <row r="214" spans="1:10" s="156" customFormat="1" x14ac:dyDescent="0.2">
      <c r="A214" s="35"/>
      <c r="B214" s="45"/>
      <c r="C214" s="46"/>
      <c r="D214" s="47"/>
      <c r="E214" s="48"/>
      <c r="F214" s="46"/>
      <c r="G214" s="59"/>
      <c r="H214" s="49"/>
      <c r="I214" s="40" t="str">
        <f t="shared" ca="1" si="2"/>
        <v xml:space="preserve"> - </v>
      </c>
      <c r="J214" s="54"/>
    </row>
    <row r="215" spans="1:10" s="156" customFormat="1" x14ac:dyDescent="0.2">
      <c r="A215" s="35"/>
      <c r="B215" s="45"/>
      <c r="C215" s="46"/>
      <c r="D215" s="47"/>
      <c r="E215" s="48"/>
      <c r="F215" s="46"/>
      <c r="G215" s="59"/>
      <c r="H215" s="49"/>
      <c r="I215" s="40" t="str">
        <f t="shared" ca="1" si="2"/>
        <v xml:space="preserve"> - </v>
      </c>
      <c r="J215" s="54"/>
    </row>
    <row r="216" spans="1:10" s="156" customFormat="1" x14ac:dyDescent="0.2">
      <c r="A216" s="35"/>
      <c r="B216" s="45"/>
      <c r="C216" s="46"/>
      <c r="D216" s="47"/>
      <c r="E216" s="48"/>
      <c r="F216" s="46"/>
      <c r="G216" s="59"/>
      <c r="H216" s="49"/>
      <c r="I216" s="40" t="str">
        <f t="shared" ref="I216:I263" ca="1" si="3">IF(AND(ISBLANK(G216),ISBLANK(H216))," - ",OFFSET(I216,-1,0,1,1)+H216-G216)</f>
        <v xml:space="preserve"> - </v>
      </c>
      <c r="J216" s="54"/>
    </row>
    <row r="217" spans="1:10" s="156" customFormat="1" x14ac:dyDescent="0.2">
      <c r="A217" s="35"/>
      <c r="B217" s="45"/>
      <c r="C217" s="46"/>
      <c r="D217" s="47"/>
      <c r="E217" s="48"/>
      <c r="F217" s="46"/>
      <c r="G217" s="59"/>
      <c r="H217" s="49"/>
      <c r="I217" s="40" t="str">
        <f t="shared" ca="1" si="3"/>
        <v xml:space="preserve"> - </v>
      </c>
      <c r="J217" s="54"/>
    </row>
    <row r="218" spans="1:10" s="156" customFormat="1" x14ac:dyDescent="0.2">
      <c r="A218" s="35"/>
      <c r="B218" s="45"/>
      <c r="C218" s="46"/>
      <c r="D218" s="47"/>
      <c r="E218" s="48"/>
      <c r="F218" s="46"/>
      <c r="G218" s="59"/>
      <c r="H218" s="49"/>
      <c r="I218" s="40" t="str">
        <f t="shared" ca="1" si="3"/>
        <v xml:space="preserve"> - </v>
      </c>
      <c r="J218" s="54"/>
    </row>
    <row r="219" spans="1:10" s="156" customFormat="1" x14ac:dyDescent="0.2">
      <c r="A219" s="35"/>
      <c r="B219" s="45"/>
      <c r="C219" s="46"/>
      <c r="D219" s="47"/>
      <c r="E219" s="48"/>
      <c r="F219" s="46"/>
      <c r="G219" s="59"/>
      <c r="H219" s="49"/>
      <c r="I219" s="40" t="str">
        <f t="shared" ca="1" si="3"/>
        <v xml:space="preserve"> - </v>
      </c>
      <c r="J219" s="54"/>
    </row>
    <row r="220" spans="1:10" s="156" customFormat="1" x14ac:dyDescent="0.2">
      <c r="A220" s="35"/>
      <c r="B220" s="45"/>
      <c r="C220" s="46"/>
      <c r="D220" s="47"/>
      <c r="E220" s="48"/>
      <c r="F220" s="46"/>
      <c r="G220" s="59"/>
      <c r="H220" s="49"/>
      <c r="I220" s="40" t="str">
        <f t="shared" ca="1" si="3"/>
        <v xml:space="preserve"> - </v>
      </c>
      <c r="J220" s="54"/>
    </row>
    <row r="221" spans="1:10" s="156" customFormat="1" x14ac:dyDescent="0.2">
      <c r="A221" s="35"/>
      <c r="B221" s="45"/>
      <c r="C221" s="46"/>
      <c r="D221" s="47"/>
      <c r="E221" s="48"/>
      <c r="F221" s="46"/>
      <c r="G221" s="59"/>
      <c r="H221" s="49"/>
      <c r="I221" s="40" t="str">
        <f t="shared" ca="1" si="3"/>
        <v xml:space="preserve"> - </v>
      </c>
      <c r="J221" s="54"/>
    </row>
    <row r="222" spans="1:10" s="156" customFormat="1" x14ac:dyDescent="0.2">
      <c r="A222" s="35"/>
      <c r="B222" s="45"/>
      <c r="C222" s="46"/>
      <c r="D222" s="47"/>
      <c r="E222" s="48"/>
      <c r="F222" s="46"/>
      <c r="G222" s="59"/>
      <c r="H222" s="49"/>
      <c r="I222" s="40" t="str">
        <f t="shared" ca="1" si="3"/>
        <v xml:space="preserve"> - </v>
      </c>
      <c r="J222" s="54"/>
    </row>
    <row r="223" spans="1:10" s="156" customFormat="1" x14ac:dyDescent="0.2">
      <c r="A223" s="35"/>
      <c r="B223" s="45"/>
      <c r="C223" s="46"/>
      <c r="D223" s="47"/>
      <c r="E223" s="48"/>
      <c r="F223" s="46"/>
      <c r="G223" s="59"/>
      <c r="H223" s="49"/>
      <c r="I223" s="40" t="str">
        <f t="shared" ca="1" si="3"/>
        <v xml:space="preserve"> - </v>
      </c>
      <c r="J223" s="54"/>
    </row>
    <row r="224" spans="1:10" s="156" customFormat="1" x14ac:dyDescent="0.2">
      <c r="A224" s="35"/>
      <c r="B224" s="45"/>
      <c r="C224" s="46"/>
      <c r="D224" s="47"/>
      <c r="E224" s="48"/>
      <c r="F224" s="46"/>
      <c r="G224" s="59"/>
      <c r="H224" s="49"/>
      <c r="I224" s="40" t="str">
        <f t="shared" ca="1" si="3"/>
        <v xml:space="preserve"> - </v>
      </c>
      <c r="J224" s="54"/>
    </row>
    <row r="225" spans="1:10" s="156" customFormat="1" x14ac:dyDescent="0.2">
      <c r="A225" s="35"/>
      <c r="B225" s="45"/>
      <c r="C225" s="46"/>
      <c r="D225" s="47"/>
      <c r="E225" s="48"/>
      <c r="F225" s="46"/>
      <c r="G225" s="59"/>
      <c r="H225" s="49"/>
      <c r="I225" s="40" t="str">
        <f t="shared" ca="1" si="3"/>
        <v xml:space="preserve"> - </v>
      </c>
      <c r="J225" s="54"/>
    </row>
    <row r="226" spans="1:10" s="156" customFormat="1" x14ac:dyDescent="0.2">
      <c r="A226" s="35"/>
      <c r="B226" s="45"/>
      <c r="C226" s="46"/>
      <c r="D226" s="47"/>
      <c r="E226" s="48"/>
      <c r="F226" s="46"/>
      <c r="G226" s="59"/>
      <c r="H226" s="49"/>
      <c r="I226" s="40" t="str">
        <f t="shared" ca="1" si="3"/>
        <v xml:space="preserve"> - </v>
      </c>
      <c r="J226" s="54"/>
    </row>
    <row r="227" spans="1:10" s="156" customFormat="1" x14ac:dyDescent="0.2">
      <c r="A227" s="35"/>
      <c r="B227" s="45"/>
      <c r="C227" s="46"/>
      <c r="D227" s="47"/>
      <c r="E227" s="48"/>
      <c r="F227" s="46"/>
      <c r="G227" s="59"/>
      <c r="H227" s="49"/>
      <c r="I227" s="40" t="str">
        <f t="shared" ca="1" si="3"/>
        <v xml:space="preserve"> - </v>
      </c>
      <c r="J227" s="54"/>
    </row>
    <row r="228" spans="1:10" s="156" customFormat="1" x14ac:dyDescent="0.2">
      <c r="A228" s="35"/>
      <c r="B228" s="45"/>
      <c r="C228" s="46"/>
      <c r="D228" s="47"/>
      <c r="E228" s="48"/>
      <c r="F228" s="46"/>
      <c r="G228" s="59"/>
      <c r="H228" s="49"/>
      <c r="I228" s="40" t="str">
        <f t="shared" ca="1" si="3"/>
        <v xml:space="preserve"> - </v>
      </c>
      <c r="J228" s="54"/>
    </row>
    <row r="229" spans="1:10" s="156" customFormat="1" x14ac:dyDescent="0.2">
      <c r="A229" s="35"/>
      <c r="B229" s="45"/>
      <c r="C229" s="46"/>
      <c r="D229" s="47"/>
      <c r="E229" s="48"/>
      <c r="F229" s="46"/>
      <c r="G229" s="59"/>
      <c r="H229" s="49"/>
      <c r="I229" s="40" t="str">
        <f t="shared" ca="1" si="3"/>
        <v xml:space="preserve"> - </v>
      </c>
      <c r="J229" s="54"/>
    </row>
    <row r="230" spans="1:10" s="156" customFormat="1" x14ac:dyDescent="0.2">
      <c r="A230" s="35"/>
      <c r="B230" s="45"/>
      <c r="C230" s="46"/>
      <c r="D230" s="47"/>
      <c r="E230" s="48"/>
      <c r="F230" s="46"/>
      <c r="G230" s="59"/>
      <c r="H230" s="49"/>
      <c r="I230" s="40" t="str">
        <f t="shared" ca="1" si="3"/>
        <v xml:space="preserve"> - </v>
      </c>
      <c r="J230" s="54"/>
    </row>
    <row r="231" spans="1:10" s="156" customFormat="1" x14ac:dyDescent="0.2">
      <c r="A231" s="35"/>
      <c r="B231" s="45"/>
      <c r="C231" s="46"/>
      <c r="D231" s="47"/>
      <c r="E231" s="48"/>
      <c r="F231" s="46"/>
      <c r="G231" s="59"/>
      <c r="H231" s="49"/>
      <c r="I231" s="40" t="str">
        <f t="shared" ca="1" si="3"/>
        <v xml:space="preserve"> - </v>
      </c>
      <c r="J231" s="54"/>
    </row>
    <row r="232" spans="1:10" s="156" customFormat="1" x14ac:dyDescent="0.2">
      <c r="A232" s="35"/>
      <c r="B232" s="45"/>
      <c r="C232" s="46"/>
      <c r="D232" s="47"/>
      <c r="E232" s="48"/>
      <c r="F232" s="46"/>
      <c r="G232" s="59"/>
      <c r="H232" s="49"/>
      <c r="I232" s="40" t="str">
        <f t="shared" ca="1" si="3"/>
        <v xml:space="preserve"> - </v>
      </c>
      <c r="J232" s="54"/>
    </row>
    <row r="233" spans="1:10" s="156" customFormat="1" x14ac:dyDescent="0.2">
      <c r="A233" s="35"/>
      <c r="B233" s="45"/>
      <c r="C233" s="46"/>
      <c r="D233" s="47"/>
      <c r="E233" s="48"/>
      <c r="F233" s="46"/>
      <c r="G233" s="59"/>
      <c r="H233" s="49"/>
      <c r="I233" s="40" t="str">
        <f t="shared" ca="1" si="3"/>
        <v xml:space="preserve"> - </v>
      </c>
      <c r="J233" s="54"/>
    </row>
    <row r="234" spans="1:10" s="156" customFormat="1" x14ac:dyDescent="0.2">
      <c r="A234" s="35"/>
      <c r="B234" s="35"/>
      <c r="C234" s="46"/>
      <c r="D234" s="52"/>
      <c r="E234" s="76"/>
      <c r="F234" s="51"/>
      <c r="G234" s="77"/>
      <c r="H234" s="39"/>
      <c r="I234" s="40" t="str">
        <f t="shared" ca="1" si="3"/>
        <v xml:space="preserve"> - </v>
      </c>
      <c r="J234" s="54"/>
    </row>
    <row r="235" spans="1:10" s="156" customFormat="1" x14ac:dyDescent="0.2">
      <c r="A235" s="35"/>
      <c r="B235" s="35"/>
      <c r="C235" s="46"/>
      <c r="D235" s="52"/>
      <c r="E235" s="76"/>
      <c r="F235" s="51"/>
      <c r="G235" s="77"/>
      <c r="H235" s="39"/>
      <c r="I235" s="40" t="str">
        <f t="shared" ca="1" si="3"/>
        <v xml:space="preserve"> - </v>
      </c>
      <c r="J235" s="54"/>
    </row>
    <row r="236" spans="1:10" s="156" customFormat="1" x14ac:dyDescent="0.2">
      <c r="A236" s="35"/>
      <c r="B236" s="35"/>
      <c r="C236" s="46"/>
      <c r="D236" s="37"/>
      <c r="E236" s="76"/>
      <c r="F236" s="36"/>
      <c r="G236" s="77"/>
      <c r="H236" s="39"/>
      <c r="I236" s="40" t="str">
        <f t="shared" ca="1" si="3"/>
        <v xml:space="preserve"> - </v>
      </c>
      <c r="J236" s="54"/>
    </row>
    <row r="237" spans="1:10" s="156" customFormat="1" x14ac:dyDescent="0.2">
      <c r="A237" s="35"/>
      <c r="B237" s="45"/>
      <c r="C237" s="46"/>
      <c r="D237" s="47"/>
      <c r="E237" s="55"/>
      <c r="F237" s="46"/>
      <c r="G237" s="78"/>
      <c r="H237" s="59"/>
      <c r="I237" s="40" t="str">
        <f t="shared" ca="1" si="3"/>
        <v xml:space="preserve"> - </v>
      </c>
      <c r="J237" s="54"/>
    </row>
    <row r="238" spans="1:10" s="156" customFormat="1" x14ac:dyDescent="0.2">
      <c r="A238" s="35"/>
      <c r="B238" s="35"/>
      <c r="C238" s="46"/>
      <c r="D238" s="37"/>
      <c r="E238" s="38"/>
      <c r="F238" s="51"/>
      <c r="G238" s="39"/>
      <c r="H238" s="39"/>
      <c r="I238" s="40" t="str">
        <f t="shared" ca="1" si="3"/>
        <v xml:space="preserve"> - </v>
      </c>
      <c r="J238" s="54"/>
    </row>
    <row r="239" spans="1:10" s="156" customFormat="1" x14ac:dyDescent="0.2">
      <c r="A239" s="35"/>
      <c r="B239" s="35"/>
      <c r="C239" s="46"/>
      <c r="D239" s="37"/>
      <c r="E239" s="38"/>
      <c r="F239" s="36"/>
      <c r="G239" s="39"/>
      <c r="H239" s="39"/>
      <c r="I239" s="40" t="str">
        <f t="shared" ca="1" si="3"/>
        <v xml:space="preserve"> - </v>
      </c>
      <c r="J239" s="54"/>
    </row>
    <row r="240" spans="1:10" s="156" customFormat="1" x14ac:dyDescent="0.2">
      <c r="A240" s="35"/>
      <c r="B240" s="35"/>
      <c r="C240" s="46"/>
      <c r="D240" s="37"/>
      <c r="E240" s="38"/>
      <c r="F240" s="36"/>
      <c r="G240" s="39"/>
      <c r="H240" s="39"/>
      <c r="I240" s="40" t="str">
        <f t="shared" ca="1" si="3"/>
        <v xml:space="preserve"> - </v>
      </c>
      <c r="J240" s="54"/>
    </row>
    <row r="241" spans="1:10" s="156" customFormat="1" x14ac:dyDescent="0.2">
      <c r="A241" s="35"/>
      <c r="B241" s="35"/>
      <c r="C241" s="46"/>
      <c r="D241" s="52"/>
      <c r="E241" s="38"/>
      <c r="F241" s="36"/>
      <c r="G241" s="77"/>
      <c r="H241" s="77"/>
      <c r="I241" s="40" t="str">
        <f t="shared" ca="1" si="3"/>
        <v xml:space="preserve"> - </v>
      </c>
      <c r="J241" s="54"/>
    </row>
    <row r="242" spans="1:10" s="156" customFormat="1" x14ac:dyDescent="0.2">
      <c r="A242" s="35"/>
      <c r="B242" s="45"/>
      <c r="C242" s="46"/>
      <c r="D242" s="47"/>
      <c r="E242" s="48"/>
      <c r="F242" s="46"/>
      <c r="G242" s="78"/>
      <c r="H242" s="70"/>
      <c r="I242" s="40" t="str">
        <f t="shared" ca="1" si="3"/>
        <v xml:space="preserve"> - </v>
      </c>
      <c r="J242" s="54"/>
    </row>
    <row r="243" spans="1:10" s="156" customFormat="1" x14ac:dyDescent="0.2">
      <c r="A243" s="35"/>
      <c r="B243" s="35"/>
      <c r="C243" s="46"/>
      <c r="D243" s="52"/>
      <c r="E243" s="38"/>
      <c r="F243" s="36"/>
      <c r="G243" s="77"/>
      <c r="H243" s="77"/>
      <c r="I243" s="40" t="str">
        <f t="shared" ca="1" si="3"/>
        <v xml:space="preserve"> - </v>
      </c>
      <c r="J243" s="54"/>
    </row>
    <row r="244" spans="1:10" s="156" customFormat="1" x14ac:dyDescent="0.2">
      <c r="A244" s="35"/>
      <c r="B244" s="35"/>
      <c r="C244" s="46"/>
      <c r="D244" s="52"/>
      <c r="E244" s="38"/>
      <c r="F244" s="36"/>
      <c r="G244" s="77"/>
      <c r="H244" s="77"/>
      <c r="I244" s="40" t="str">
        <f t="shared" ca="1" si="3"/>
        <v xml:space="preserve"> - </v>
      </c>
      <c r="J244" s="54"/>
    </row>
    <row r="245" spans="1:10" s="156" customFormat="1" x14ac:dyDescent="0.2">
      <c r="A245" s="35"/>
      <c r="B245" s="35"/>
      <c r="C245" s="46"/>
      <c r="D245" s="52"/>
      <c r="E245" s="38"/>
      <c r="F245" s="36"/>
      <c r="G245" s="77"/>
      <c r="H245" s="77"/>
      <c r="I245" s="40" t="str">
        <f t="shared" ca="1" si="3"/>
        <v xml:space="preserve"> - </v>
      </c>
      <c r="J245" s="54"/>
    </row>
    <row r="246" spans="1:10" s="156" customFormat="1" x14ac:dyDescent="0.2">
      <c r="A246" s="35"/>
      <c r="B246" s="45"/>
      <c r="C246" s="46"/>
      <c r="D246" s="47"/>
      <c r="E246" s="48"/>
      <c r="F246" s="46"/>
      <c r="G246" s="78"/>
      <c r="H246" s="70"/>
      <c r="I246" s="40" t="str">
        <f t="shared" ca="1" si="3"/>
        <v xml:space="preserve"> - </v>
      </c>
      <c r="J246" s="54"/>
    </row>
    <row r="247" spans="1:10" s="156" customFormat="1" x14ac:dyDescent="0.2">
      <c r="A247" s="35"/>
      <c r="B247" s="35"/>
      <c r="C247" s="46"/>
      <c r="D247" s="52"/>
      <c r="E247" s="76"/>
      <c r="F247" s="36"/>
      <c r="G247" s="77"/>
      <c r="H247" s="77"/>
      <c r="I247" s="40" t="str">
        <f t="shared" ca="1" si="3"/>
        <v xml:space="preserve"> - </v>
      </c>
      <c r="J247" s="54"/>
    </row>
    <row r="248" spans="1:10" s="156" customFormat="1" x14ac:dyDescent="0.2">
      <c r="A248" s="35"/>
      <c r="B248" s="35"/>
      <c r="C248" s="46"/>
      <c r="D248" s="52"/>
      <c r="E248" s="38"/>
      <c r="F248" s="36"/>
      <c r="G248" s="77"/>
      <c r="H248" s="77"/>
      <c r="I248" s="40" t="str">
        <f t="shared" ca="1" si="3"/>
        <v xml:space="preserve"> - </v>
      </c>
      <c r="J248" s="54"/>
    </row>
    <row r="249" spans="1:10" s="156" customFormat="1" x14ac:dyDescent="0.2">
      <c r="A249" s="35"/>
      <c r="B249" s="35"/>
      <c r="C249" s="46"/>
      <c r="D249" s="52"/>
      <c r="E249" s="38"/>
      <c r="F249" s="51"/>
      <c r="G249" s="77"/>
      <c r="H249" s="77"/>
      <c r="I249" s="40" t="str">
        <f t="shared" ca="1" si="3"/>
        <v xml:space="preserve"> - </v>
      </c>
      <c r="J249" s="54"/>
    </row>
    <row r="250" spans="1:10" s="156" customFormat="1" x14ac:dyDescent="0.2">
      <c r="A250" s="35"/>
      <c r="B250" s="45"/>
      <c r="C250" s="46"/>
      <c r="D250" s="47"/>
      <c r="E250" s="48"/>
      <c r="F250" s="46"/>
      <c r="G250" s="59"/>
      <c r="H250" s="70"/>
      <c r="I250" s="40" t="str">
        <f t="shared" ca="1" si="3"/>
        <v xml:space="preserve"> - </v>
      </c>
      <c r="J250" s="54"/>
    </row>
    <row r="251" spans="1:10" s="156" customFormat="1" x14ac:dyDescent="0.2">
      <c r="A251" s="35"/>
      <c r="B251" s="35"/>
      <c r="C251" s="46"/>
      <c r="D251" s="52"/>
      <c r="E251" s="38"/>
      <c r="F251" s="36"/>
      <c r="G251" s="39"/>
      <c r="H251" s="77"/>
      <c r="I251" s="40" t="str">
        <f t="shared" ca="1" si="3"/>
        <v xml:space="preserve"> - </v>
      </c>
      <c r="J251" s="54"/>
    </row>
    <row r="252" spans="1:10" s="156" customFormat="1" x14ac:dyDescent="0.2">
      <c r="A252" s="35"/>
      <c r="B252" s="35"/>
      <c r="C252" s="46"/>
      <c r="D252" s="52"/>
      <c r="E252" s="38"/>
      <c r="F252" s="36"/>
      <c r="G252" s="39"/>
      <c r="H252" s="77"/>
      <c r="I252" s="40" t="str">
        <f t="shared" ca="1" si="3"/>
        <v xml:space="preserve"> - </v>
      </c>
      <c r="J252" s="54"/>
    </row>
    <row r="253" spans="1:10" s="156" customFormat="1" x14ac:dyDescent="0.2">
      <c r="A253" s="35"/>
      <c r="B253" s="35"/>
      <c r="C253" s="51"/>
      <c r="D253" s="52"/>
      <c r="E253" s="38"/>
      <c r="F253" s="36"/>
      <c r="G253" s="39"/>
      <c r="H253" s="77"/>
      <c r="I253" s="40" t="str">
        <f t="shared" ca="1" si="3"/>
        <v xml:space="preserve"> - </v>
      </c>
      <c r="J253" s="54"/>
    </row>
    <row r="254" spans="1:10" s="156" customFormat="1" x14ac:dyDescent="0.2">
      <c r="A254" s="35"/>
      <c r="B254" s="35"/>
      <c r="C254" s="51"/>
      <c r="D254" s="52"/>
      <c r="E254" s="38"/>
      <c r="F254" s="36"/>
      <c r="G254" s="39"/>
      <c r="H254" s="77"/>
      <c r="I254" s="40" t="str">
        <f t="shared" ca="1" si="3"/>
        <v xml:space="preserve"> - </v>
      </c>
      <c r="J254" s="54"/>
    </row>
    <row r="255" spans="1:10" s="156" customFormat="1" x14ac:dyDescent="0.2">
      <c r="A255" s="60"/>
      <c r="B255" s="45"/>
      <c r="C255" s="46"/>
      <c r="D255" s="47"/>
      <c r="E255" s="48"/>
      <c r="F255" s="46"/>
      <c r="G255" s="78"/>
      <c r="H255" s="70"/>
      <c r="I255" s="40" t="str">
        <f t="shared" ca="1" si="3"/>
        <v xml:space="preserve"> - </v>
      </c>
      <c r="J255" s="54"/>
    </row>
    <row r="256" spans="1:10" s="156" customFormat="1" x14ac:dyDescent="0.2">
      <c r="A256" s="60"/>
      <c r="B256" s="45"/>
      <c r="C256" s="46"/>
      <c r="D256" s="47"/>
      <c r="E256" s="48"/>
      <c r="F256" s="46"/>
      <c r="G256" s="59"/>
      <c r="H256" s="70"/>
      <c r="I256" s="40" t="str">
        <f t="shared" ca="1" si="3"/>
        <v xml:space="preserve"> - </v>
      </c>
      <c r="J256" s="54"/>
    </row>
    <row r="257" spans="1:10" s="156" customFormat="1" x14ac:dyDescent="0.2">
      <c r="A257" s="60"/>
      <c r="B257" s="45"/>
      <c r="C257" s="46"/>
      <c r="D257" s="47"/>
      <c r="E257" s="48"/>
      <c r="F257" s="46"/>
      <c r="G257" s="59"/>
      <c r="H257" s="70"/>
      <c r="I257" s="40" t="str">
        <f t="shared" ca="1" si="3"/>
        <v xml:space="preserve"> - </v>
      </c>
      <c r="J257" s="54"/>
    </row>
    <row r="258" spans="1:10" s="156" customFormat="1" x14ac:dyDescent="0.2">
      <c r="A258" s="60"/>
      <c r="B258" s="45"/>
      <c r="C258" s="46"/>
      <c r="D258" s="47"/>
      <c r="E258" s="48"/>
      <c r="F258" s="46"/>
      <c r="G258" s="59"/>
      <c r="H258" s="70"/>
      <c r="I258" s="40" t="str">
        <f t="shared" ca="1" si="3"/>
        <v xml:space="preserve"> - </v>
      </c>
      <c r="J258" s="54"/>
    </row>
    <row r="259" spans="1:10" s="156" customFormat="1" x14ac:dyDescent="0.2">
      <c r="A259" s="35"/>
      <c r="B259" s="35"/>
      <c r="C259" s="51"/>
      <c r="D259" s="52"/>
      <c r="E259" s="38"/>
      <c r="F259" s="36"/>
      <c r="G259" s="39"/>
      <c r="H259" s="77"/>
      <c r="I259" s="40" t="str">
        <f t="shared" ca="1" si="3"/>
        <v xml:space="preserve"> - </v>
      </c>
      <c r="J259" s="54"/>
    </row>
    <row r="260" spans="1:10" s="156" customFormat="1" x14ac:dyDescent="0.2">
      <c r="A260" s="35"/>
      <c r="B260" s="35"/>
      <c r="C260" s="51"/>
      <c r="D260" s="52"/>
      <c r="E260" s="38"/>
      <c r="F260" s="51"/>
      <c r="G260" s="39"/>
      <c r="H260" s="77"/>
      <c r="I260" s="40" t="str">
        <f t="shared" ca="1" si="3"/>
        <v xml:space="preserve"> - </v>
      </c>
      <c r="J260" s="54"/>
    </row>
    <row r="261" spans="1:10" s="156" customFormat="1" x14ac:dyDescent="0.2">
      <c r="A261" s="35"/>
      <c r="B261" s="35"/>
      <c r="C261" s="51"/>
      <c r="D261" s="52"/>
      <c r="E261" s="38"/>
      <c r="F261" s="36"/>
      <c r="G261" s="39"/>
      <c r="H261" s="77"/>
      <c r="I261" s="40" t="str">
        <f t="shared" ca="1" si="3"/>
        <v xml:space="preserve"> - </v>
      </c>
      <c r="J261" s="54"/>
    </row>
    <row r="262" spans="1:10" s="156" customFormat="1" x14ac:dyDescent="0.2">
      <c r="A262" s="79"/>
      <c r="B262" s="45"/>
      <c r="C262" s="46"/>
      <c r="D262" s="47"/>
      <c r="E262" s="55"/>
      <c r="F262" s="46"/>
      <c r="G262" s="78"/>
      <c r="H262" s="78"/>
      <c r="I262" s="40" t="str">
        <f t="shared" ca="1" si="3"/>
        <v xml:space="preserve"> - </v>
      </c>
      <c r="J262" s="54"/>
    </row>
    <row r="263" spans="1:10" s="156" customFormat="1" x14ac:dyDescent="0.2">
      <c r="A263" s="60"/>
      <c r="B263" s="45"/>
      <c r="C263" s="46"/>
      <c r="D263" s="47"/>
      <c r="E263" s="55"/>
      <c r="F263" s="46"/>
      <c r="G263" s="78"/>
      <c r="H263" s="78"/>
      <c r="I263" s="40" t="str">
        <f t="shared" ca="1" si="3"/>
        <v xml:space="preserve"> - </v>
      </c>
      <c r="J263" s="54"/>
    </row>
    <row r="264" spans="1:10" ht="14.25" x14ac:dyDescent="0.2">
      <c r="A264" s="80"/>
      <c r="B264" s="81"/>
      <c r="C264" s="82"/>
      <c r="D264" s="83"/>
      <c r="E264" s="84"/>
      <c r="F264" s="82"/>
      <c r="G264" s="85"/>
      <c r="H264" s="85"/>
      <c r="I264" s="86"/>
      <c r="J264"/>
    </row>
    <row r="265" spans="1:10" x14ac:dyDescent="0.2">
      <c r="G265" s="9">
        <f>SUBTOTAL(9, G18:G264)</f>
        <v>1183369.6103740039</v>
      </c>
      <c r="H265" s="9">
        <f>SUBTOTAL(9, H27:H261)</f>
        <v>1200</v>
      </c>
    </row>
    <row r="266" spans="1:10" x14ac:dyDescent="0.2">
      <c r="G266" s="9">
        <f>G265-H265</f>
        <v>1182169.6103740039</v>
      </c>
    </row>
    <row r="268" spans="1:10" x14ac:dyDescent="0.2">
      <c r="G268" s="9">
        <v>312415.13</v>
      </c>
    </row>
    <row r="270" spans="1:10" x14ac:dyDescent="0.2">
      <c r="G270" s="9">
        <v>862280.07545015798</v>
      </c>
    </row>
    <row r="271" spans="1:10" x14ac:dyDescent="0.2">
      <c r="G271" s="9">
        <v>39827.659999999996</v>
      </c>
    </row>
    <row r="272" spans="1:10" x14ac:dyDescent="0.2">
      <c r="G272" s="9">
        <f>G271-G270</f>
        <v>-822452.41545015795</v>
      </c>
    </row>
    <row r="273" spans="1:10" s="9" customFormat="1" x14ac:dyDescent="0.2">
      <c r="A273" s="8"/>
      <c r="B273" s="13"/>
      <c r="C273" s="8"/>
      <c r="D273" s="8"/>
      <c r="E273" s="8"/>
      <c r="F273" s="8"/>
      <c r="J273" s="8"/>
    </row>
    <row r="274" spans="1:10" s="9" customFormat="1" x14ac:dyDescent="0.2">
      <c r="A274" s="8"/>
      <c r="B274" s="13"/>
      <c r="C274" s="8"/>
      <c r="D274" s="8"/>
      <c r="E274" s="8"/>
      <c r="F274" s="8"/>
      <c r="J274" s="8"/>
    </row>
    <row r="275" spans="1:10" s="9" customFormat="1" x14ac:dyDescent="0.2">
      <c r="A275" s="8"/>
      <c r="B275" s="13"/>
      <c r="C275" s="8"/>
      <c r="D275" s="8"/>
      <c r="E275" s="8"/>
      <c r="F275" s="8"/>
      <c r="J275" s="8"/>
    </row>
  </sheetData>
  <conditionalFormatting sqref="I15:I263">
    <cfRule type="cellIs" dxfId="95" priority="3" stopIfTrue="1" operator="lessThan">
      <formula>0</formula>
    </cfRule>
  </conditionalFormatting>
  <conditionalFormatting sqref="I3">
    <cfRule type="cellIs" dxfId="94" priority="1" stopIfTrue="1" operator="lessThan">
      <formula>0</formula>
    </cfRule>
  </conditionalFormatting>
  <dataValidations count="5">
    <dataValidation type="list" allowBlank="1" showInputMessage="1" showErrorMessage="1" sqref="D248 D196:D240 D188:D190 D172:D177 D15:D41 D65:D138" xr:uid="{06DE4C1F-9B22-4C3E-98F7-C6E5B20DDBB0}">
      <formula1>payeeList</formula1>
    </dataValidation>
    <dataValidation type="list" allowBlank="1" showInputMessage="1" showErrorMessage="1" sqref="C241:C242 C197:C238 C188:C194 C15:C177" xr:uid="{9DB99FD9-CCC2-4C9E-B7AC-AF9C20B2B71C}">
      <formula1>numList</formula1>
    </dataValidation>
    <dataValidation type="list" allowBlank="1" showInputMessage="1" showErrorMessage="1" sqref="A200:A261 B200:B263 A15:B199" xr:uid="{55FAAB17-4196-4A46-B7A6-42308006A85A}">
      <formula1>dateList</formula1>
    </dataValidation>
    <dataValidation type="list" allowBlank="1" showInputMessage="1" showErrorMessage="1" sqref="E248:E261 G256:G261 E238:E246 G238 G250:G254 E195:E233 G200:G206 G180 G171:G178 H90 H65:H76 G17:G138 E15:E190" xr:uid="{70AE5F7F-1247-4F1D-A4CC-8598870C6597}">
      <formula1>categoryList</formula1>
    </dataValidation>
    <dataValidation type="list" allowBlank="1" showInputMessage="1" showErrorMessage="1" sqref="F15:F261" xr:uid="{E9476540-93D4-4851-957F-92E2FEBE5153}">
      <formula1>reconcileList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2859667C-4A02-4348-9998-451AB3FF4E96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62" id="{E4A8CAEC-3365-4A6C-872E-E7FB4CE06C1D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I15:I263</xm:sqref>
        </x14:conditionalFormatting>
        <x14:conditionalFormatting xmlns:xm="http://schemas.microsoft.com/office/excel/2006/main">
          <x14:cfRule type="iconSet" priority="64" id="{6B88249D-B61E-43E2-BD98-C4AAF172EBA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I25:I263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  <vt:lpstr>Apr!Print_Area</vt:lpstr>
      <vt:lpstr>Aug!Print_Area</vt:lpstr>
      <vt:lpstr>Dec!Print_Area</vt:lpstr>
      <vt:lpstr>Feb!Print_Area</vt:lpstr>
      <vt:lpstr>Jan!Print_Area</vt:lpstr>
      <vt:lpstr>July!Print_Area</vt:lpstr>
      <vt:lpstr>June!Print_Area</vt:lpstr>
      <vt:lpstr>Mar!Print_Area</vt:lpstr>
      <vt:lpstr>May!Print_Area</vt:lpstr>
      <vt:lpstr>Nov!Print_Area</vt:lpstr>
      <vt:lpstr>Oct!Print_Area</vt:lpstr>
      <vt:lpstr>Sept!Print_Area</vt:lpstr>
      <vt:lpstr>Apr!Print_Titles</vt:lpstr>
      <vt:lpstr>Aug!Print_Titles</vt:lpstr>
      <vt:lpstr>Dec!Print_Titles</vt:lpstr>
      <vt:lpstr>Feb!Print_Titles</vt:lpstr>
      <vt:lpstr>Jan!Print_Titles</vt:lpstr>
      <vt:lpstr>July!Print_Titles</vt:lpstr>
      <vt:lpstr>June!Print_Titles</vt:lpstr>
      <vt:lpstr>Mar!Print_Titles</vt:lpstr>
      <vt:lpstr>May!Print_Titles</vt:lpstr>
      <vt:lpstr>Nov!Print_Titles</vt:lpstr>
      <vt:lpstr>Oct!Print_Titles</vt:lpstr>
      <vt:lpstr>Sept!Print_Titles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2018-10-18T07:03:15Z</cp:lastPrinted>
  <dcterms:created xsi:type="dcterms:W3CDTF">2018-01-02T00:44:15Z</dcterms:created>
  <dcterms:modified xsi:type="dcterms:W3CDTF">2019-02-20T07:22:00Z</dcterms:modified>
</cp:coreProperties>
</file>