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6\Oct 2016\"/>
    </mc:Choice>
  </mc:AlternateContent>
  <bookViews>
    <workbookView xWindow="0" yWindow="0" windowWidth="20490" windowHeight="882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4" i="2" l="1"/>
  <c r="F34" i="2" l="1"/>
  <c r="F33" i="2"/>
  <c r="F31" i="2"/>
  <c r="F26" i="2"/>
  <c r="F21" i="2"/>
  <c r="F16" i="2"/>
  <c r="F10" i="2"/>
  <c r="D31" i="2"/>
  <c r="D29" i="2"/>
  <c r="D26" i="2"/>
  <c r="D21" i="2"/>
  <c r="D16" i="2"/>
  <c r="D14" i="2"/>
  <c r="D33" i="2" s="1"/>
  <c r="D9" i="2"/>
  <c r="D10" i="2" s="1"/>
  <c r="J33" i="2"/>
  <c r="J31" i="2"/>
  <c r="J26" i="2"/>
  <c r="J21" i="2"/>
  <c r="J16" i="2"/>
  <c r="J9" i="2"/>
  <c r="J34" i="2" s="1"/>
  <c r="J36" i="2" s="1"/>
  <c r="F36" i="2" l="1"/>
  <c r="D34" i="2"/>
  <c r="D36" i="2" s="1"/>
  <c r="J10" i="2"/>
  <c r="O34" i="2"/>
  <c r="O33" i="2"/>
  <c r="O36" i="2" s="1"/>
  <c r="O31" i="2"/>
  <c r="O26" i="2"/>
  <c r="O21" i="2"/>
  <c r="O16" i="2"/>
  <c r="O10" i="2"/>
  <c r="E33" i="2"/>
  <c r="E36" i="2" s="1"/>
  <c r="C33" i="2"/>
  <c r="E34" i="2"/>
  <c r="C34" i="2"/>
  <c r="E31" i="2"/>
  <c r="E26" i="2"/>
  <c r="E21" i="2"/>
  <c r="E16" i="2"/>
  <c r="E10" i="2"/>
  <c r="G10" i="2" l="1"/>
  <c r="H10" i="2"/>
  <c r="I10" i="2"/>
  <c r="K10" i="2"/>
  <c r="L10" i="2"/>
  <c r="C36" i="2" l="1"/>
  <c r="K26" i="2" l="1"/>
  <c r="K21" i="2"/>
  <c r="K16" i="2"/>
  <c r="N34" i="2" l="1"/>
  <c r="N33" i="2"/>
  <c r="N36" i="2" s="1"/>
  <c r="N31" i="2"/>
  <c r="N26" i="2"/>
  <c r="N21" i="2"/>
  <c r="N16" i="2"/>
  <c r="N10" i="2"/>
  <c r="L34" i="2" l="1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3" i="2" l="1"/>
  <c r="M31" i="2"/>
  <c r="M26" i="2"/>
  <c r="M21" i="2"/>
  <c r="M16" i="2"/>
  <c r="M10" i="2"/>
  <c r="M36" i="2" l="1"/>
  <c r="I34" i="2" l="1"/>
  <c r="I33" i="2"/>
  <c r="I31" i="2"/>
  <c r="I26" i="2"/>
  <c r="I21" i="2"/>
  <c r="I16" i="2"/>
  <c r="I36" i="2" l="1"/>
  <c r="H34" i="2" l="1"/>
  <c r="H33" i="2"/>
  <c r="H31" i="2"/>
  <c r="H26" i="2"/>
  <c r="H21" i="2"/>
  <c r="H16" i="2"/>
  <c r="H36" i="2" l="1"/>
  <c r="P8" i="2"/>
  <c r="K34" i="2" l="1"/>
  <c r="K33" i="2"/>
  <c r="K31" i="2"/>
  <c r="K36" i="2" l="1"/>
  <c r="B34" i="2" l="1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bhchen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</commentList>
</comments>
</file>

<file path=xl/sharedStrings.xml><?xml version="1.0" encoding="utf-8"?>
<sst xmlns="http://schemas.openxmlformats.org/spreadsheetml/2006/main" count="71" uniqueCount="29">
  <si>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</si>
  <si>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</si>
  <si>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</si>
  <si>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</si>
  <si>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</si>
  <si>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</si>
  <si>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</si>
  <si>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</si>
  <si>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</si>
  <si>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</si>
  <si>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</si>
  <si>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</si>
  <si>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</si>
  <si>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</si>
  <si>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</si>
  <si>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</si>
  <si>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</si>
  <si>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</si>
  <si>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</si>
  <si>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</si>
  <si>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</si>
  <si>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</si>
  <si>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</si>
  <si>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</si>
  <si>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Net Movement : Increase/(Decrease)</t>
  </si>
  <si>
    <t>TREASURY REPORTS OF PDC SUBSIDIARIES AS AT 21ST OCTOBER 2016</t>
  </si>
  <si>
    <t>Opening Balance As At 14/10</t>
  </si>
  <si>
    <t>Closing Balance As At 21/10</t>
  </si>
  <si>
    <t>RA Management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</si>
</sst>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5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164" fontId="4" fillId="4" borderId="11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8" sqref="M38"/>
    </sheetView>
  </sheetViews>
  <sheetFormatPr defaultColWidth="9.5703125" defaultRowHeight="16.5" x14ac:dyDescent="0.2"/>
  <cols>
    <col min="1" max="1" width="30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42" t="s">
        <v>4</v>
      </c>
      <c r="B3" s="118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9" t="s">
        <v>5</v>
      </c>
      <c r="I3" s="112" t="s">
        <v>9</v>
      </c>
      <c r="J3" s="133" t="s">
        <v>10</v>
      </c>
      <c r="K3" s="112" t="s">
        <v>11</v>
      </c>
      <c r="L3" s="129" t="s">
        <v>12</v>
      </c>
      <c r="M3" s="112" t="s">
        <v>20</v>
      </c>
      <c r="N3" s="112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43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20" t="s">
        <v>14</v>
      </c>
      <c r="I4" s="16" t="s">
        <v>14</v>
      </c>
      <c r="J4" s="134" t="s">
        <v>14</v>
      </c>
      <c r="K4" s="16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1"/>
      <c r="I5" s="113" t="s">
        <v>2</v>
      </c>
      <c r="J5" s="135"/>
      <c r="K5" s="113"/>
      <c r="L5" s="131"/>
      <c r="M5" s="123"/>
      <c r="N5" s="113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1" t="s">
        <v>26</v>
      </c>
      <c r="B8" s="103">
        <v>0</v>
      </c>
      <c r="C8" s="60">
        <v>76985.05</v>
      </c>
      <c r="D8" s="58">
        <v>67935</v>
      </c>
      <c r="E8" s="110">
        <v>27712.26</v>
      </c>
      <c r="F8" s="76">
        <v>32295.52</v>
      </c>
      <c r="G8" s="76">
        <v>1166.42</v>
      </c>
      <c r="H8" s="111">
        <v>0</v>
      </c>
      <c r="I8" s="21">
        <v>0</v>
      </c>
      <c r="J8" s="105">
        <v>1155883.1000000001</v>
      </c>
      <c r="K8" s="99">
        <v>0</v>
      </c>
      <c r="L8" s="98">
        <v>6307.79</v>
      </c>
      <c r="M8" s="60">
        <v>295859.89424000017</v>
      </c>
      <c r="N8" s="99">
        <v>0</v>
      </c>
      <c r="O8" s="86">
        <v>5207.6899999999996</v>
      </c>
      <c r="P8" s="28">
        <f>SUM(B8:O8)</f>
        <v>1669352.7242400004</v>
      </c>
    </row>
    <row r="9" spans="1:19" ht="30.75" customHeight="1" x14ac:dyDescent="0.2">
      <c r="A9" s="11" t="s">
        <v>19</v>
      </c>
      <c r="B9" s="102">
        <v>0</v>
      </c>
      <c r="C9" s="80">
        <v>22116.400000000001</v>
      </c>
      <c r="D9" s="109">
        <f>-14.62-265</f>
        <v>-279.62</v>
      </c>
      <c r="E9" s="50">
        <v>22367.09</v>
      </c>
      <c r="F9" s="77">
        <v>-4861.2700000000004</v>
      </c>
      <c r="G9" s="99">
        <v>-318</v>
      </c>
      <c r="H9" s="31"/>
      <c r="I9" s="107"/>
      <c r="J9" s="35">
        <f>(1424950.84+141973.48)-J8</f>
        <v>411041.22</v>
      </c>
      <c r="K9" s="77">
        <v>0</v>
      </c>
      <c r="L9" s="102">
        <v>-318</v>
      </c>
      <c r="M9" s="97">
        <v>-234050.67</v>
      </c>
      <c r="N9" s="77"/>
      <c r="O9" s="87">
        <v>27582.400000000001</v>
      </c>
      <c r="P9" s="64">
        <f>SUM(B9:O9)</f>
        <v>243279.54999999993</v>
      </c>
    </row>
    <row r="10" spans="1:19" ht="15.75" customHeight="1" x14ac:dyDescent="0.2">
      <c r="A10" s="12" t="s">
        <v>27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67655.38</v>
      </c>
      <c r="E10" s="88">
        <f t="shared" ref="E10" si="1">SUM(E8:E9)</f>
        <v>50079.35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1566924.32</v>
      </c>
      <c r="K10" s="114">
        <f>SUM(K7:K9)</f>
        <v>0</v>
      </c>
      <c r="L10" s="100">
        <f t="shared" ref="L10" si="5">SUM(L8:L9)</f>
        <v>5989.79</v>
      </c>
      <c r="M10" s="101">
        <f t="shared" ref="M10" si="6">M8+M9</f>
        <v>61809.224240000156</v>
      </c>
      <c r="N10" s="61">
        <f>SUM(N8:N9)</f>
        <v>0</v>
      </c>
      <c r="O10" s="89">
        <f t="shared" ref="O10" si="7">SUM(O8:O9)</f>
        <v>32790.090000000004</v>
      </c>
      <c r="P10" s="62">
        <f>P8+P9</f>
        <v>1912632.2742400002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26</v>
      </c>
      <c r="B14" s="1"/>
      <c r="C14" s="86"/>
      <c r="D14" s="58">
        <f>205468.05+431315.75</f>
        <v>636783.80000000005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636783.80000000005</v>
      </c>
    </row>
    <row r="15" spans="1:19" ht="30.75" customHeight="1" x14ac:dyDescent="0.2">
      <c r="A15" s="11" t="s">
        <v>19</v>
      </c>
      <c r="B15" s="11"/>
      <c r="C15" s="50"/>
      <c r="D15" s="30">
        <v>1017.61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8">SUM(C15:O15)</f>
        <v>1017.61</v>
      </c>
    </row>
    <row r="16" spans="1:19" ht="15.75" customHeight="1" x14ac:dyDescent="0.2">
      <c r="A16" s="12" t="s">
        <v>27</v>
      </c>
      <c r="B16" s="8">
        <f>B14+B15</f>
        <v>0</v>
      </c>
      <c r="C16" s="89">
        <f>SUM(C14:C15)</f>
        <v>0</v>
      </c>
      <c r="D16" s="61">
        <f t="shared" ref="D16" si="9">SUM(D14:D15)</f>
        <v>637801.41</v>
      </c>
      <c r="E16" s="88">
        <f t="shared" ref="E16" si="10">SUM(E14:E15)</f>
        <v>0</v>
      </c>
      <c r="F16" s="78">
        <f t="shared" ref="F16" si="11">SUM(F14:F15)</f>
        <v>0</v>
      </c>
      <c r="G16" s="89">
        <f t="shared" ref="G16" si="12">SUM(G14:G15)</f>
        <v>0</v>
      </c>
      <c r="H16" s="85">
        <f t="shared" ref="H16:I16" si="13">H14+H15</f>
        <v>0</v>
      </c>
      <c r="I16" s="85">
        <f t="shared" si="13"/>
        <v>0</v>
      </c>
      <c r="J16" s="46">
        <f t="shared" ref="J16" si="14">SUM(J14:J15)</f>
        <v>0</v>
      </c>
      <c r="K16" s="85">
        <f t="shared" ref="K16" si="15">K14+K15</f>
        <v>0</v>
      </c>
      <c r="L16" s="65">
        <f t="shared" ref="L16" si="16">SUM(L14:L15)</f>
        <v>0</v>
      </c>
      <c r="M16" s="85">
        <f t="shared" ref="M16" si="17">M14+M15</f>
        <v>0</v>
      </c>
      <c r="N16" s="85">
        <f>N14+N15</f>
        <v>0</v>
      </c>
      <c r="O16" s="88">
        <f t="shared" ref="O16" si="18">SUM(O14:O15)</f>
        <v>0</v>
      </c>
      <c r="P16" s="63">
        <f>P14+P15</f>
        <v>637801.41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26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27">
        <v>0</v>
      </c>
      <c r="L19" s="54">
        <v>0</v>
      </c>
      <c r="M19" s="60">
        <v>1700000</v>
      </c>
      <c r="N19" s="27">
        <v>0</v>
      </c>
      <c r="O19" s="86"/>
      <c r="P19" s="27">
        <f>SUM(B19:O19)</f>
        <v>1700000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35"/>
      <c r="L20" s="55"/>
      <c r="M20" s="29">
        <v>-200000</v>
      </c>
      <c r="N20" s="35"/>
      <c r="O20" s="87"/>
      <c r="P20" s="27">
        <f>SUM(B20:O20)</f>
        <v>-200000</v>
      </c>
    </row>
    <row r="21" spans="1:16" ht="15.75" customHeight="1" x14ac:dyDescent="0.2">
      <c r="A21" s="12" t="s">
        <v>27</v>
      </c>
      <c r="B21" s="63">
        <f>B19+B20</f>
        <v>0</v>
      </c>
      <c r="C21" s="117">
        <f>SUM(C19:C20)</f>
        <v>0</v>
      </c>
      <c r="D21" s="32">
        <f t="shared" ref="D21" si="19">SUM(D19:D20)</f>
        <v>0</v>
      </c>
      <c r="E21" s="88">
        <f t="shared" ref="E21" si="20">SUM(E19:E20)</f>
        <v>0</v>
      </c>
      <c r="F21" s="78">
        <f t="shared" ref="F21" si="21">SUM(F19:F20)</f>
        <v>0</v>
      </c>
      <c r="G21" s="89">
        <f t="shared" ref="G21" si="22">SUM(G19:G20)</f>
        <v>0</v>
      </c>
      <c r="H21" s="33">
        <f t="shared" ref="H21" si="23">SUM(H19:H20)</f>
        <v>0</v>
      </c>
      <c r="I21" s="63">
        <f t="shared" ref="I21" si="24">I19+I20</f>
        <v>0</v>
      </c>
      <c r="J21" s="46">
        <f t="shared" ref="J21" si="25">SUM(J19:J20)</f>
        <v>0</v>
      </c>
      <c r="K21" s="34">
        <f t="shared" ref="K21" si="26">SUM(K19:K20)</f>
        <v>0</v>
      </c>
      <c r="L21" s="56">
        <f t="shared" ref="L21:O21" si="27">SUM(L19:L20)</f>
        <v>0</v>
      </c>
      <c r="M21" s="67">
        <f t="shared" si="27"/>
        <v>1500000</v>
      </c>
      <c r="N21" s="68">
        <f t="shared" si="27"/>
        <v>0</v>
      </c>
      <c r="O21" s="88">
        <f t="shared" si="27"/>
        <v>0</v>
      </c>
      <c r="P21" s="34">
        <f>SUM(P19:P20)</f>
        <v>1500000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26</v>
      </c>
      <c r="B24" s="70">
        <v>0</v>
      </c>
      <c r="C24" s="59">
        <v>2508391.63</v>
      </c>
      <c r="D24" s="72">
        <v>34573371.530000001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0</v>
      </c>
      <c r="K24" s="27">
        <v>0</v>
      </c>
      <c r="L24" s="23">
        <v>389875.66</v>
      </c>
      <c r="M24" s="60"/>
      <c r="N24" s="59">
        <v>0</v>
      </c>
      <c r="O24" s="86">
        <v>340352.34</v>
      </c>
      <c r="P24" s="64">
        <f>SUM(B24:O24)</f>
        <v>41335298.549999997</v>
      </c>
    </row>
    <row r="25" spans="1:16" ht="30.75" customHeight="1" x14ac:dyDescent="0.2">
      <c r="A25" s="11" t="s">
        <v>24</v>
      </c>
      <c r="B25" s="71"/>
      <c r="C25" s="97">
        <v>100000</v>
      </c>
      <c r="D25" s="23">
        <v>160415.03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0</v>
      </c>
      <c r="N25" s="59"/>
      <c r="O25" s="21">
        <v>-60000</v>
      </c>
      <c r="P25" s="64">
        <f>SUM(B25:O25)</f>
        <v>206268.55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8">SUM(D24:D25)</f>
        <v>34733786.560000002</v>
      </c>
      <c r="E26" s="88">
        <f t="shared" ref="E26" si="29">SUM(E24:E25)</f>
        <v>1976021.32</v>
      </c>
      <c r="F26" s="81">
        <f t="shared" ref="F26" si="30">SUM(F24:F25)</f>
        <v>1423749.37</v>
      </c>
      <c r="G26" s="66">
        <f t="shared" ref="G26" si="31">SUM(G24:G25)</f>
        <v>129390.22</v>
      </c>
      <c r="H26" s="63">
        <f t="shared" ref="H26" si="32">SUM(H24:H25)</f>
        <v>0</v>
      </c>
      <c r="I26" s="63">
        <f t="shared" ref="I26" si="33">I24+I25</f>
        <v>0</v>
      </c>
      <c r="J26" s="34">
        <f t="shared" ref="J26" si="34">SUM(J24:J25)</f>
        <v>0</v>
      </c>
      <c r="K26" s="63">
        <f t="shared" ref="K26" si="35">SUM(K24:K25)</f>
        <v>0</v>
      </c>
      <c r="L26" s="67">
        <f t="shared" ref="L26:O26" si="36">SUM(L24:L25)</f>
        <v>389875.66</v>
      </c>
      <c r="M26" s="63">
        <f t="shared" si="36"/>
        <v>0</v>
      </c>
      <c r="N26" s="63">
        <f t="shared" si="36"/>
        <v>0</v>
      </c>
      <c r="O26" s="89">
        <f t="shared" si="36"/>
        <v>280352.34000000003</v>
      </c>
      <c r="P26" s="34">
        <f>SUM(P24:P25)</f>
        <v>41541567.099999994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28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26</v>
      </c>
      <c r="B29" s="1">
        <v>0</v>
      </c>
      <c r="C29" s="86"/>
      <c r="D29" s="22">
        <f>2435426.79+31193.81</f>
        <v>2466620.6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2466620.6</v>
      </c>
    </row>
    <row r="30" spans="1:16" ht="30.75" customHeight="1" x14ac:dyDescent="0.2">
      <c r="A30" s="11" t="s">
        <v>19</v>
      </c>
      <c r="B30" s="11"/>
      <c r="C30" s="50"/>
      <c r="D30" s="30">
        <v>115501.25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115501.25</v>
      </c>
    </row>
    <row r="31" spans="1:16" ht="15.75" customHeight="1" x14ac:dyDescent="0.2">
      <c r="A31" s="12" t="s">
        <v>27</v>
      </c>
      <c r="B31" s="8">
        <f>SUM(B29:B30)</f>
        <v>0</v>
      </c>
      <c r="C31" s="89">
        <f>SUM(C29:C30)</f>
        <v>0</v>
      </c>
      <c r="D31" s="32">
        <f t="shared" ref="D31" si="37">SUM(D29:D30)</f>
        <v>2582121.85</v>
      </c>
      <c r="E31" s="88">
        <f t="shared" ref="E31" si="38">SUM(E29:E30)</f>
        <v>0</v>
      </c>
      <c r="F31" s="78">
        <f t="shared" ref="F31" si="39">SUM(F29:F30)</f>
        <v>0</v>
      </c>
      <c r="G31" s="89">
        <f t="shared" ref="G31" si="40">SUM(G29:G30)</f>
        <v>0</v>
      </c>
      <c r="H31" s="33">
        <f t="shared" ref="H31" si="41">SUM(H29:H30)</f>
        <v>0</v>
      </c>
      <c r="I31" s="85">
        <f t="shared" ref="I31" si="42">I29+I30</f>
        <v>0</v>
      </c>
      <c r="J31" s="46">
        <f t="shared" ref="J31" si="43">SUM(J29:J30)</f>
        <v>0</v>
      </c>
      <c r="K31" s="34">
        <f t="shared" ref="K31:O31" si="44">SUM(K29:K30)</f>
        <v>0</v>
      </c>
      <c r="L31" s="56">
        <f t="shared" si="44"/>
        <v>0</v>
      </c>
      <c r="M31" s="67">
        <f t="shared" si="44"/>
        <v>0</v>
      </c>
      <c r="N31" s="68">
        <f t="shared" si="44"/>
        <v>0</v>
      </c>
      <c r="O31" s="88">
        <f t="shared" si="44"/>
        <v>0</v>
      </c>
      <c r="P31" s="34">
        <f>SUM(P29:P30)</f>
        <v>2582121.85</v>
      </c>
    </row>
    <row r="32" spans="1:16" ht="15.75" customHeight="1" x14ac:dyDescent="0.2">
      <c r="A32" s="9" t="s">
        <v>22</v>
      </c>
      <c r="B32" s="9"/>
      <c r="C32" s="86"/>
      <c r="D32" s="38"/>
      <c r="E32" s="86"/>
      <c r="F32" s="76"/>
      <c r="G32" s="86"/>
      <c r="H32" s="38"/>
      <c r="I32" s="94"/>
      <c r="J32" s="44"/>
      <c r="K32" s="39"/>
      <c r="L32" s="51"/>
      <c r="M32" s="25"/>
      <c r="N32" s="40"/>
      <c r="O32" s="86"/>
      <c r="P32" s="41"/>
    </row>
    <row r="33" spans="1:16" ht="15.75" customHeight="1" x14ac:dyDescent="0.2">
      <c r="A33" s="83" t="s">
        <v>26</v>
      </c>
      <c r="B33" s="57">
        <f>B8+B14+B19+B24+B29</f>
        <v>0</v>
      </c>
      <c r="C33" s="57">
        <f>C8+C14+C19+C24+C29</f>
        <v>2585376.6799999997</v>
      </c>
      <c r="D33" s="122">
        <f t="shared" ref="D33" si="45">D8+D14+D19+D24+D29</f>
        <v>37744710.93</v>
      </c>
      <c r="E33" s="57">
        <f>E8+E14+E19+E24+E29</f>
        <v>1997880.06</v>
      </c>
      <c r="F33" s="140">
        <f t="shared" ref="F33:F34" si="46">F8+F14+F19+F24+F29</f>
        <v>1456044.8900000001</v>
      </c>
      <c r="G33" s="57">
        <f t="shared" ref="G33:G34" si="47">G8+G14+G19+G24+G29</f>
        <v>130556.64</v>
      </c>
      <c r="H33" s="57">
        <f t="shared" ref="H33:I34" si="48">H8+H14+H19+H24+H29</f>
        <v>0</v>
      </c>
      <c r="I33" s="92">
        <f>I8+I14+I19+I24+I29</f>
        <v>0</v>
      </c>
      <c r="J33" s="57">
        <f t="shared" ref="J33" si="49">J8+J14+J19+J24+J29</f>
        <v>1155883.1000000001</v>
      </c>
      <c r="K33" s="57">
        <f t="shared" ref="K33:P34" si="50">K8+K14+K19+K24+K29</f>
        <v>0</v>
      </c>
      <c r="L33" s="57">
        <f t="shared" si="50"/>
        <v>396183.44999999995</v>
      </c>
      <c r="M33" s="57">
        <f t="shared" si="50"/>
        <v>1995859.8942400003</v>
      </c>
      <c r="N33" s="57">
        <f t="shared" si="50"/>
        <v>0</v>
      </c>
      <c r="O33" s="57">
        <f t="shared" si="50"/>
        <v>345560.03</v>
      </c>
      <c r="P33" s="57">
        <f t="shared" si="50"/>
        <v>47808055.674240001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122116.4</v>
      </c>
      <c r="D34" s="29">
        <f>D9+D15+D20+D25+D30</f>
        <v>276654.27</v>
      </c>
      <c r="E34" s="77">
        <f>E9+E15+E20+E25+E30</f>
        <v>28220.61</v>
      </c>
      <c r="F34" s="29">
        <f t="shared" si="46"/>
        <v>-4861.2700000000004</v>
      </c>
      <c r="G34" s="77">
        <f t="shared" si="47"/>
        <v>-318</v>
      </c>
      <c r="H34" s="29">
        <f t="shared" si="48"/>
        <v>0</v>
      </c>
      <c r="I34" s="93">
        <f t="shared" si="48"/>
        <v>0</v>
      </c>
      <c r="J34" s="29">
        <f>J9+J15+J20+J25+J30</f>
        <v>411041.22</v>
      </c>
      <c r="K34" s="77">
        <f t="shared" si="50"/>
        <v>0</v>
      </c>
      <c r="L34" s="77">
        <f t="shared" si="50"/>
        <v>-318</v>
      </c>
      <c r="M34" s="116">
        <f>M9+M15+M20+M25+M30</f>
        <v>-434050.67000000004</v>
      </c>
      <c r="N34" s="77">
        <f t="shared" si="50"/>
        <v>0</v>
      </c>
      <c r="O34" s="77">
        <f t="shared" si="50"/>
        <v>-32417.599999999999</v>
      </c>
      <c r="P34" s="77">
        <f t="shared" ref="P34" si="51">P9+P15+P20+P25+P30</f>
        <v>366066.9599999999</v>
      </c>
    </row>
    <row r="35" spans="1:16" ht="15.75" customHeight="1" x14ac:dyDescent="0.2">
      <c r="A35" s="12"/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132">
        <f>C33+C34</f>
        <v>2707493.0799999996</v>
      </c>
      <c r="D36" s="66">
        <f t="shared" ref="D36" si="52">D33+D34</f>
        <v>38021365.200000003</v>
      </c>
      <c r="E36" s="132">
        <f>E33+E34</f>
        <v>2026100.6700000002</v>
      </c>
      <c r="F36" s="66">
        <f t="shared" ref="F36" si="53">F33+F34</f>
        <v>1451183.62</v>
      </c>
      <c r="G36" s="141">
        <f t="shared" ref="G36" si="54">G33+G34</f>
        <v>130238.64</v>
      </c>
      <c r="H36" s="32">
        <f t="shared" ref="H36" si="55">H33+H34</f>
        <v>0</v>
      </c>
      <c r="I36" s="104">
        <f t="shared" ref="I36" si="56">I10+I16+I21+I26+I31</f>
        <v>0</v>
      </c>
      <c r="J36" s="132">
        <f t="shared" ref="J36" si="57">J33+J34</f>
        <v>1566924.32</v>
      </c>
      <c r="K36" s="66">
        <f t="shared" ref="K36:P36" si="58">K33+K34</f>
        <v>0</v>
      </c>
      <c r="L36" s="132">
        <f t="shared" si="58"/>
        <v>395865.44999999995</v>
      </c>
      <c r="M36" s="66">
        <f t="shared" si="58"/>
        <v>1561809.2242400004</v>
      </c>
      <c r="N36" s="66">
        <f t="shared" si="58"/>
        <v>0</v>
      </c>
      <c r="O36" s="132">
        <f t="shared" si="58"/>
        <v>313142.43000000005</v>
      </c>
      <c r="P36" s="66">
        <f t="shared" si="58"/>
        <v>48174122.634240001</v>
      </c>
    </row>
    <row r="37" spans="1:16" ht="13.5" customHeight="1" x14ac:dyDescent="0.2">
      <c r="J37" s="48"/>
    </row>
    <row r="38" spans="1:16" ht="33.75" customHeight="1" x14ac:dyDescent="0.2">
      <c r="B38" s="14"/>
      <c r="I38" s="144"/>
    </row>
    <row r="39" spans="1:16" ht="13.5" customHeight="1" x14ac:dyDescent="0.2">
      <c r="E39" s="22"/>
      <c r="I39" s="144"/>
      <c r="J39" s="48"/>
    </row>
    <row r="40" spans="1:16" ht="13.5" customHeight="1" x14ac:dyDescent="0.2">
      <c r="I40" s="144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88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2016-10-07T03:23:16Z</cp:lastPrinted>
  <dcterms:created xsi:type="dcterms:W3CDTF">2010-10-26T07:13:49Z</dcterms:created>
  <dcterms:modified xsi:type="dcterms:W3CDTF">2016-10-21T04:37:12Z</dcterms:modified>
</cp:coreProperties>
</file>