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05" yWindow="4560" windowWidth="23940" windowHeight="5745" tabRatio="601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U55" i="1" l="1"/>
  <c r="T55" i="1"/>
  <c r="S55" i="1"/>
  <c r="R55" i="1"/>
  <c r="Q55" i="1"/>
  <c r="U54" i="1"/>
  <c r="T54" i="1"/>
  <c r="S54" i="1"/>
  <c r="R54" i="1"/>
  <c r="Q54" i="1"/>
  <c r="P19" i="1"/>
  <c r="P20" i="1"/>
  <c r="P18" i="1"/>
  <c r="R15" i="1"/>
  <c r="Q22" i="1" l="1"/>
  <c r="P16" i="1"/>
  <c r="P17" i="1"/>
  <c r="K24" i="1"/>
  <c r="K27" i="1"/>
  <c r="Q26" i="1"/>
  <c r="U51" i="1"/>
  <c r="T51" i="1"/>
  <c r="S51" i="1"/>
  <c r="R51" i="1"/>
  <c r="Q51" i="1"/>
  <c r="U44" i="1"/>
  <c r="T44" i="1"/>
  <c r="S44" i="1"/>
  <c r="R44" i="1"/>
  <c r="Q44" i="1"/>
  <c r="U22" i="1"/>
  <c r="T22" i="1"/>
  <c r="R22" i="1"/>
  <c r="R24" i="1" s="1"/>
  <c r="U13" i="1"/>
  <c r="T13" i="1"/>
  <c r="S13" i="1"/>
  <c r="R13" i="1"/>
  <c r="Q13" i="1"/>
  <c r="T24" i="1" l="1"/>
  <c r="S22" i="1"/>
  <c r="S24" i="1" s="1"/>
  <c r="U24" i="1"/>
  <c r="Q24" i="1"/>
  <c r="Q27" i="1" s="1"/>
  <c r="Q31" i="1" s="1"/>
  <c r="R26" i="1" s="1"/>
  <c r="R27" i="1" s="1"/>
  <c r="R31" i="1" s="1"/>
  <c r="R53" i="1" s="1"/>
  <c r="R56" i="1" s="1"/>
  <c r="J17" i="1"/>
  <c r="AB42" i="1"/>
  <c r="Y42" i="1"/>
  <c r="W42" i="1"/>
  <c r="J18" i="1"/>
  <c r="N22" i="1"/>
  <c r="J7" i="1"/>
  <c r="O51" i="1"/>
  <c r="N51" i="1"/>
  <c r="M51" i="1"/>
  <c r="L51" i="1"/>
  <c r="K51" i="1"/>
  <c r="J43" i="1"/>
  <c r="J42" i="1"/>
  <c r="J44" i="1" s="1"/>
  <c r="O44" i="1"/>
  <c r="O54" i="1" s="1"/>
  <c r="N44" i="1"/>
  <c r="N54" i="1" s="1"/>
  <c r="M44" i="1"/>
  <c r="M54" i="1" s="1"/>
  <c r="L44" i="1"/>
  <c r="L54" i="1" s="1"/>
  <c r="K44" i="1"/>
  <c r="K54" i="1" s="1"/>
  <c r="O22" i="1"/>
  <c r="M22" i="1"/>
  <c r="L22" i="1"/>
  <c r="K22" i="1"/>
  <c r="J19" i="1"/>
  <c r="J16" i="1"/>
  <c r="O13" i="1"/>
  <c r="N13" i="1"/>
  <c r="M13" i="1"/>
  <c r="L13" i="1"/>
  <c r="K13" i="1"/>
  <c r="J8" i="1"/>
  <c r="J11" i="1"/>
  <c r="J10" i="1"/>
  <c r="J9" i="1"/>
  <c r="H13" i="1"/>
  <c r="D43" i="1"/>
  <c r="D44" i="1" s="1"/>
  <c r="D22" i="1"/>
  <c r="D29" i="1"/>
  <c r="I22" i="1"/>
  <c r="I13" i="1"/>
  <c r="D17" i="1"/>
  <c r="D18" i="1"/>
  <c r="D19" i="1"/>
  <c r="D20" i="1"/>
  <c r="D16" i="1"/>
  <c r="D7" i="1"/>
  <c r="D8" i="1"/>
  <c r="D10" i="1"/>
  <c r="D9" i="1"/>
  <c r="I43" i="1"/>
  <c r="H43" i="1"/>
  <c r="Q53" i="1" l="1"/>
  <c r="Q56" i="1" s="1"/>
  <c r="S26" i="1"/>
  <c r="S27" i="1" s="1"/>
  <c r="S31" i="1" s="1"/>
  <c r="T26" i="1" s="1"/>
  <c r="T27" i="1" s="1"/>
  <c r="T31" i="1" s="1"/>
  <c r="L24" i="1"/>
  <c r="M24" i="1"/>
  <c r="O24" i="1"/>
  <c r="N24" i="1"/>
  <c r="J20" i="1"/>
  <c r="J22" i="1" s="1"/>
  <c r="I24" i="1"/>
  <c r="S53" i="1" l="1"/>
  <c r="S56" i="1" s="1"/>
  <c r="T53" i="1"/>
  <c r="T56" i="1" s="1"/>
  <c r="U26" i="1"/>
  <c r="U27" i="1" s="1"/>
  <c r="U31" i="1" s="1"/>
  <c r="U53" i="1" s="1"/>
  <c r="U56" i="1" s="1"/>
  <c r="AD50" i="1"/>
  <c r="AC50" i="1"/>
  <c r="AA50" i="1"/>
  <c r="Z50" i="1"/>
  <c r="X49" i="1"/>
  <c r="V43" i="1"/>
  <c r="D42" i="1"/>
  <c r="E26" i="1"/>
  <c r="D30" i="1" l="1"/>
  <c r="D28" i="1"/>
  <c r="Y22" i="1" l="1"/>
  <c r="AD22" i="1"/>
  <c r="AC22" i="1"/>
  <c r="AB22" i="1"/>
  <c r="AA22" i="1"/>
  <c r="Z22" i="1"/>
  <c r="X22" i="1"/>
  <c r="W22" i="1"/>
  <c r="V22" i="1"/>
  <c r="P22" i="1"/>
  <c r="H22" i="1"/>
  <c r="G22" i="1"/>
  <c r="F22" i="1"/>
  <c r="E22" i="1"/>
  <c r="E41" i="1" l="1"/>
  <c r="E44" i="1" s="1"/>
  <c r="AD43" i="1"/>
  <c r="AC42" i="1"/>
  <c r="P42" i="1"/>
  <c r="AD35" i="1"/>
  <c r="AB35" i="1"/>
  <c r="AB38" i="1" s="1"/>
  <c r="AC35" i="1" s="1"/>
  <c r="AA35" i="1"/>
  <c r="Z35" i="1"/>
  <c r="Y35" i="1"/>
  <c r="X35" i="1"/>
  <c r="W35" i="1"/>
  <c r="V35" i="1"/>
  <c r="P35" i="1"/>
  <c r="J35" i="1"/>
  <c r="H24" i="1"/>
  <c r="G13" i="1"/>
  <c r="G24" i="1" s="1"/>
  <c r="F13" i="1"/>
  <c r="F24" i="1" s="1"/>
  <c r="E13" i="1"/>
  <c r="E24" i="1" s="1"/>
  <c r="E27" i="1" s="1"/>
  <c r="D11" i="1"/>
  <c r="D13" i="1" s="1"/>
  <c r="AD13" i="1"/>
  <c r="AD24" i="1" s="1"/>
  <c r="AC13" i="1"/>
  <c r="AB13" i="1"/>
  <c r="AB24" i="1" s="1"/>
  <c r="AA13" i="1"/>
  <c r="Z13" i="1"/>
  <c r="Y13" i="1"/>
  <c r="X13" i="1"/>
  <c r="X24" i="1" s="1"/>
  <c r="W13" i="1"/>
  <c r="V13" i="1"/>
  <c r="V24" i="1" s="1"/>
  <c r="P13" i="1"/>
  <c r="J13" i="1"/>
  <c r="J24" i="1" s="1"/>
  <c r="Z24" i="1" l="1"/>
  <c r="D24" i="1"/>
  <c r="D27" i="1" s="1"/>
  <c r="D31" i="1" s="1"/>
  <c r="P24" i="1"/>
  <c r="W24" i="1"/>
  <c r="Y24" i="1"/>
  <c r="AA24" i="1"/>
  <c r="AC24" i="1"/>
  <c r="E54" i="1"/>
  <c r="F41" i="1"/>
  <c r="F44" i="1" s="1"/>
  <c r="F54" i="1" l="1"/>
  <c r="G41" i="1"/>
  <c r="G44" i="1" s="1"/>
  <c r="D54" i="1" l="1"/>
  <c r="E47" i="1"/>
  <c r="E51" i="1" s="1"/>
  <c r="F47" i="1" s="1"/>
  <c r="D51" i="1"/>
  <c r="D55" i="1" s="1"/>
  <c r="G54" i="1"/>
  <c r="H41" i="1"/>
  <c r="H44" i="1" s="1"/>
  <c r="H54" i="1" l="1"/>
  <c r="I41" i="1"/>
  <c r="I44" i="1" s="1"/>
  <c r="I54" i="1" s="1"/>
  <c r="E31" i="1"/>
  <c r="D53" i="1"/>
  <c r="D56" i="1" s="1"/>
  <c r="E55" i="1"/>
  <c r="F51" i="1"/>
  <c r="J54" i="1"/>
  <c r="P41" i="1"/>
  <c r="P44" i="1" s="1"/>
  <c r="E53" i="1" l="1"/>
  <c r="E56" i="1" s="1"/>
  <c r="F26" i="1"/>
  <c r="F27" i="1" s="1"/>
  <c r="F31" i="1" s="1"/>
  <c r="P54" i="1"/>
  <c r="V41" i="1"/>
  <c r="V44" i="1" s="1"/>
  <c r="F55" i="1"/>
  <c r="G47" i="1"/>
  <c r="G51" i="1" s="1"/>
  <c r="F53" i="1" l="1"/>
  <c r="F56" i="1" s="1"/>
  <c r="G26" i="1"/>
  <c r="G27" i="1" s="1"/>
  <c r="G31" i="1" s="1"/>
  <c r="G55" i="1"/>
  <c r="H47" i="1"/>
  <c r="H51" i="1" s="1"/>
  <c r="I47" i="1" s="1"/>
  <c r="I51" i="1" s="1"/>
  <c r="I55" i="1" s="1"/>
  <c r="V54" i="1"/>
  <c r="W41" i="1"/>
  <c r="W44" i="1" s="1"/>
  <c r="G53" i="1" l="1"/>
  <c r="G56" i="1" s="1"/>
  <c r="H26" i="1"/>
  <c r="X41" i="1"/>
  <c r="X44" i="1" s="1"/>
  <c r="W54" i="1"/>
  <c r="J51" i="1"/>
  <c r="H55" i="1"/>
  <c r="H27" i="1" l="1"/>
  <c r="H31" i="1" s="1"/>
  <c r="J55" i="1"/>
  <c r="P47" i="1"/>
  <c r="P51" i="1" s="1"/>
  <c r="X54" i="1"/>
  <c r="Y41" i="1"/>
  <c r="Y44" i="1" s="1"/>
  <c r="H53" i="1" l="1"/>
  <c r="H56" i="1" s="1"/>
  <c r="I26" i="1"/>
  <c r="I27" i="1" s="1"/>
  <c r="I31" i="1" s="1"/>
  <c r="Y54" i="1"/>
  <c r="Z41" i="1"/>
  <c r="Z44" i="1" s="1"/>
  <c r="P55" i="1"/>
  <c r="V47" i="1"/>
  <c r="V51" i="1" s="1"/>
  <c r="I53" i="1" l="1"/>
  <c r="I56" i="1" s="1"/>
  <c r="J26" i="1"/>
  <c r="V55" i="1"/>
  <c r="W47" i="1"/>
  <c r="W51" i="1" s="1"/>
  <c r="Z54" i="1"/>
  <c r="AA41" i="1"/>
  <c r="AA44" i="1" s="1"/>
  <c r="K26" i="1" l="1"/>
  <c r="K31" i="1" s="1"/>
  <c r="L26" i="1" s="1"/>
  <c r="J27" i="1"/>
  <c r="J31" i="1" s="1"/>
  <c r="AB41" i="1"/>
  <c r="AB44" i="1" s="1"/>
  <c r="AA54" i="1"/>
  <c r="X47" i="1"/>
  <c r="X51" i="1" s="1"/>
  <c r="W55" i="1"/>
  <c r="J53" i="1" l="1"/>
  <c r="J56" i="1" s="1"/>
  <c r="P26" i="1"/>
  <c r="P27" i="1" s="1"/>
  <c r="P31" i="1" s="1"/>
  <c r="K53" i="1"/>
  <c r="K56" i="1" s="1"/>
  <c r="L27" i="1"/>
  <c r="L31" i="1" s="1"/>
  <c r="X55" i="1"/>
  <c r="Y47" i="1"/>
  <c r="Y51" i="1" s="1"/>
  <c r="AB54" i="1"/>
  <c r="AC41" i="1"/>
  <c r="AC44" i="1" s="1"/>
  <c r="M26" i="1" l="1"/>
  <c r="M27" i="1" s="1"/>
  <c r="M31" i="1" s="1"/>
  <c r="L53" i="1"/>
  <c r="L56" i="1" s="1"/>
  <c r="V26" i="1"/>
  <c r="V27" i="1" s="1"/>
  <c r="V31" i="1" s="1"/>
  <c r="P53" i="1"/>
  <c r="P56" i="1" s="1"/>
  <c r="AC54" i="1"/>
  <c r="AD41" i="1"/>
  <c r="AD44" i="1" s="1"/>
  <c r="AD54" i="1" s="1"/>
  <c r="Y55" i="1"/>
  <c r="Z47" i="1"/>
  <c r="Z51" i="1" s="1"/>
  <c r="W26" i="1" l="1"/>
  <c r="W27" i="1" s="1"/>
  <c r="W31" i="1" s="1"/>
  <c r="V53" i="1"/>
  <c r="V56" i="1" s="1"/>
  <c r="N26" i="1"/>
  <c r="N27" i="1" s="1"/>
  <c r="N31" i="1" s="1"/>
  <c r="M53" i="1"/>
  <c r="M56" i="1" s="1"/>
  <c r="Z55" i="1"/>
  <c r="AA47" i="1"/>
  <c r="AA51" i="1" s="1"/>
  <c r="O26" i="1" l="1"/>
  <c r="O27" i="1" s="1"/>
  <c r="O31" i="1" s="1"/>
  <c r="O53" i="1" s="1"/>
  <c r="O56" i="1" s="1"/>
  <c r="N53" i="1"/>
  <c r="N56" i="1" s="1"/>
  <c r="X26" i="1"/>
  <c r="X27" i="1" s="1"/>
  <c r="X31" i="1" s="1"/>
  <c r="W53" i="1"/>
  <c r="W56" i="1" s="1"/>
  <c r="AB47" i="1"/>
  <c r="AB51" i="1" s="1"/>
  <c r="AA55" i="1"/>
  <c r="X53" i="1" l="1"/>
  <c r="X56" i="1" s="1"/>
  <c r="Y26" i="1"/>
  <c r="Y27" i="1" s="1"/>
  <c r="Y31" i="1" s="1"/>
  <c r="AB55" i="1"/>
  <c r="AC47" i="1"/>
  <c r="AC51" i="1" s="1"/>
  <c r="Y53" i="1" l="1"/>
  <c r="Y56" i="1" s="1"/>
  <c r="Z26" i="1"/>
  <c r="Z27" i="1" s="1"/>
  <c r="Z31" i="1" s="1"/>
  <c r="AC55" i="1"/>
  <c r="AD47" i="1"/>
  <c r="AD51" i="1" s="1"/>
  <c r="AD55" i="1" s="1"/>
  <c r="AA26" i="1" l="1"/>
  <c r="AA27" i="1" s="1"/>
  <c r="AA31" i="1" s="1"/>
  <c r="Z53" i="1"/>
  <c r="Z56" i="1" s="1"/>
  <c r="AB26" i="1" l="1"/>
  <c r="AB27" i="1" s="1"/>
  <c r="AB31" i="1" s="1"/>
  <c r="AA53" i="1"/>
  <c r="AA56" i="1" s="1"/>
  <c r="AB53" i="1" l="1"/>
  <c r="AB56" i="1" s="1"/>
  <c r="AC26" i="1"/>
  <c r="AC27" i="1" s="1"/>
  <c r="AC31" i="1" s="1"/>
  <c r="AD26" i="1" l="1"/>
  <c r="AD27" i="1" s="1"/>
  <c r="AD31" i="1" s="1"/>
  <c r="AD53" i="1" s="1"/>
  <c r="AD56" i="1" s="1"/>
  <c r="AC53" i="1"/>
  <c r="AC56" i="1" s="1"/>
</calcChain>
</file>

<file path=xl/comments1.xml><?xml version="1.0" encoding="utf-8"?>
<comments xmlns="http://schemas.openxmlformats.org/spreadsheetml/2006/main">
  <authors>
    <author>Author</author>
  </authors>
  <commentList>
    <comment ref="N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2015 balance
</t>
        </r>
      </text>
    </comment>
    <comment ref="I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Levy fund to pay WTM Connect Asia</t>
        </r>
      </text>
    </comment>
    <comment ref="M10" authorId="0">
      <text>
        <r>
          <rPr>
            <b/>
            <sz val="9"/>
            <color indexed="81"/>
            <rFont val="Tahoma"/>
            <charset val="1"/>
          </rPr>
          <t>Sponsorship from IJM (HAB)</t>
        </r>
      </text>
    </comment>
    <comment ref="P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Levy fund to pay WTM Connect Asia
</t>
        </r>
      </text>
    </comment>
  </commentList>
</comments>
</file>

<file path=xl/sharedStrings.xml><?xml version="1.0" encoding="utf-8"?>
<sst xmlns="http://schemas.openxmlformats.org/spreadsheetml/2006/main" count="99" uniqueCount="59">
  <si>
    <t>Perkara</t>
  </si>
  <si>
    <t>Penerimaan</t>
  </si>
  <si>
    <t>Lain-lain penerimaan</t>
  </si>
  <si>
    <t>Jumlah Penerimaan</t>
  </si>
  <si>
    <t>Pembayaran</t>
  </si>
  <si>
    <t>Jumlah Pembayaran</t>
  </si>
  <si>
    <t>Lebihan / (Kurangan)</t>
  </si>
  <si>
    <t>Baki Tunai Awal (Opening Balance)</t>
  </si>
  <si>
    <t>Lebihan / (Kurangan) Baki Tunai</t>
  </si>
  <si>
    <t>Pengeluaran / (Pembayaran) Pinjaman</t>
  </si>
  <si>
    <t>Pengeluaran / (Pelaburan) REPO</t>
  </si>
  <si>
    <t>Pengeluaran / (Pelaburan) Money Market</t>
  </si>
  <si>
    <t>Baki Tunai Akhir (Closing Balance)</t>
  </si>
  <si>
    <t xml:space="preserve">Pinjaman </t>
  </si>
  <si>
    <t>Opening Balance</t>
  </si>
  <si>
    <t>(-) Bayaran Balik Pinjaman</t>
  </si>
  <si>
    <t>(+) Pengeluaran Pinjaman</t>
  </si>
  <si>
    <t>Closing Balance</t>
  </si>
  <si>
    <t>REPO</t>
  </si>
  <si>
    <t>(+)Tambahan Pelaburan REPO</t>
  </si>
  <si>
    <t>(-) Penjualan Pelaburan REPO</t>
  </si>
  <si>
    <t>Money Market</t>
  </si>
  <si>
    <t>(+)Tambahan Dari Fund Hold In Trust</t>
  </si>
  <si>
    <t>(+)Tambahan Pelaburan</t>
  </si>
  <si>
    <t>(-) Penjualan Pelaburan</t>
  </si>
  <si>
    <t>Current Account</t>
  </si>
  <si>
    <t xml:space="preserve">REPO </t>
  </si>
  <si>
    <t>Fund Available</t>
  </si>
  <si>
    <t>Dec</t>
  </si>
  <si>
    <t>FORECAST 2015</t>
  </si>
  <si>
    <t xml:space="preserve">Jan </t>
  </si>
  <si>
    <t>Feb</t>
  </si>
  <si>
    <t>Mac</t>
  </si>
  <si>
    <t>Apr</t>
  </si>
  <si>
    <t>May</t>
  </si>
  <si>
    <t>June</t>
  </si>
  <si>
    <t>July</t>
  </si>
  <si>
    <t>Aug</t>
  </si>
  <si>
    <t>Sept</t>
  </si>
  <si>
    <t>Oct</t>
  </si>
  <si>
    <t>Nov</t>
  </si>
  <si>
    <t>1st Wk</t>
  </si>
  <si>
    <t>2nd Wk</t>
  </si>
  <si>
    <t>3rd Wk</t>
  </si>
  <si>
    <t>4th Wk</t>
  </si>
  <si>
    <t>Jualan Tunai (Tourist Information Centre)</t>
  </si>
  <si>
    <t xml:space="preserve">JIIP Fund </t>
  </si>
  <si>
    <t xml:space="preserve">Jualan Kredit </t>
  </si>
  <si>
    <t>Pembelian Aset</t>
  </si>
  <si>
    <t>Kos Operasi</t>
  </si>
  <si>
    <t>Lain-lain pembarayan</t>
  </si>
  <si>
    <t>Pebelanjaan Tourism</t>
  </si>
  <si>
    <t xml:space="preserve">RM </t>
  </si>
  <si>
    <t>RM</t>
  </si>
  <si>
    <t>Akruan (2015)</t>
  </si>
  <si>
    <t>5th Wk</t>
  </si>
  <si>
    <t xml:space="preserve"> - PCET &amp; PCMT</t>
  </si>
  <si>
    <t xml:space="preserve"> - Interest on STMMD</t>
  </si>
  <si>
    <t>Jangkaan Aliran Tunai Bagi Bulan Jan 2016 Sehingga Dec 2016 (Dikemaskini pada 17 Mac 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</si>
</sst>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sz val="1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0" xfId="1" applyNumberFormat="1" applyFont="1" applyAlignment="1">
      <alignment vertical="center"/>
    </xf>
    <xf numFmtId="164" fontId="0" fillId="0" borderId="0" xfId="0" applyNumberFormat="1"/>
    <xf numFmtId="164" fontId="1" fillId="4" borderId="15" xfId="1" applyNumberFormat="1" applyFont="1" applyFill="1" applyBorder="1" applyAlignment="1">
      <alignment horizontal="center" vertical="center"/>
    </xf>
    <xf numFmtId="164" fontId="1" fillId="2" borderId="15" xfId="1" applyNumberFormat="1" applyFont="1" applyFill="1" applyBorder="1" applyAlignment="1">
      <alignment horizontal="center" vertical="center"/>
    </xf>
    <xf numFmtId="164" fontId="3" fillId="4" borderId="11" xfId="1" applyNumberFormat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164" fontId="2" fillId="4" borderId="10" xfId="1" applyNumberFormat="1" applyFont="1" applyFill="1" applyBorder="1" applyAlignment="1">
      <alignment vertical="center"/>
    </xf>
    <xf numFmtId="164" fontId="2" fillId="2" borderId="10" xfId="1" applyNumberFormat="1" applyFont="1" applyFill="1" applyBorder="1" applyAlignment="1">
      <alignment vertical="center"/>
    </xf>
    <xf numFmtId="164" fontId="2" fillId="4" borderId="12" xfId="1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164" fontId="1" fillId="4" borderId="12" xfId="1" applyNumberFormat="1" applyFont="1" applyFill="1" applyBorder="1" applyAlignment="1">
      <alignment vertical="center"/>
    </xf>
    <xf numFmtId="164" fontId="1" fillId="2" borderId="12" xfId="1" applyNumberFormat="1" applyFont="1" applyFill="1" applyBorder="1" applyAlignment="1">
      <alignment vertical="center"/>
    </xf>
    <xf numFmtId="164" fontId="1" fillId="4" borderId="10" xfId="1" applyNumberFormat="1" applyFont="1" applyFill="1" applyBorder="1" applyAlignment="1">
      <alignment vertical="center"/>
    </xf>
    <xf numFmtId="164" fontId="1" fillId="2" borderId="10" xfId="1" applyNumberFormat="1" applyFont="1" applyFill="1" applyBorder="1" applyAlignment="1">
      <alignment vertical="center"/>
    </xf>
    <xf numFmtId="164" fontId="1" fillId="4" borderId="13" xfId="1" applyNumberFormat="1" applyFont="1" applyFill="1" applyBorder="1" applyAlignment="1">
      <alignment vertical="center"/>
    </xf>
    <xf numFmtId="164" fontId="1" fillId="2" borderId="13" xfId="1" applyNumberFormat="1" applyFont="1" applyFill="1" applyBorder="1" applyAlignment="1">
      <alignment vertical="center"/>
    </xf>
    <xf numFmtId="164" fontId="2" fillId="0" borderId="1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2" fillId="5" borderId="10" xfId="1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3" borderId="8" xfId="1" applyNumberFormat="1" applyFont="1" applyFill="1" applyBorder="1" applyAlignment="1">
      <alignment horizontal="center" vertical="center" wrapText="1"/>
    </xf>
    <xf numFmtId="164" fontId="1" fillId="3" borderId="9" xfId="1" applyNumberFormat="1" applyFont="1" applyFill="1" applyBorder="1" applyAlignment="1">
      <alignment horizontal="center" vertical="center" wrapText="1"/>
    </xf>
    <xf numFmtId="164" fontId="1" fillId="3" borderId="14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77"/>
  <sheetViews>
    <sheetView tabSelected="1" workbookViewId="0">
      <pane xSplit="3" ySplit="1" topLeftCell="J2" activePane="bottomRight" state="frozen"/>
      <selection pane="topRight" activeCell="D1" sqref="D1"/>
      <selection pane="bottomLeft" activeCell="A2" sqref="A2"/>
      <selection pane="bottomRight" activeCell="Q12" sqref="Q12"/>
    </sheetView>
  </sheetViews>
  <sheetFormatPr defaultRowHeight="16.5" x14ac:dyDescent="0.25"/>
  <cols>
    <col min="1" max="1" width="3.7109375" customWidth="1"/>
    <col min="2" max="2" width="7.42578125" customWidth="1"/>
    <col min="3" max="3" width="35.85546875" customWidth="1"/>
    <col min="4" max="4" width="11.85546875" style="12" bestFit="1" customWidth="1"/>
    <col min="5" max="5" width="13.85546875" style="12" hidden="1" customWidth="1"/>
    <col min="6" max="9" width="12.140625" style="12" hidden="1" customWidth="1"/>
    <col min="10" max="10" width="12.140625" style="12" customWidth="1"/>
    <col min="11" max="15" width="12.140625" style="12" hidden="1" customWidth="1"/>
    <col min="16" max="21" width="12.7109375" style="12" customWidth="1"/>
    <col min="22" max="22" width="12.85546875" style="12" customWidth="1"/>
    <col min="23" max="23" width="13.85546875" style="12" customWidth="1"/>
    <col min="24" max="25" width="12.7109375" style="12" bestFit="1" customWidth="1"/>
    <col min="26" max="28" width="12.140625" style="12" customWidth="1"/>
    <col min="29" max="30" width="11.5703125" style="12" bestFit="1" customWidth="1"/>
    <col min="31" max="31" width="14.42578125" style="13" customWidth="1"/>
  </cols>
  <sheetData>
    <row r="1" spans="1:30" x14ac:dyDescent="0.25">
      <c r="A1" s="1" t="s">
        <v>58</v>
      </c>
      <c r="B1" s="2"/>
      <c r="C1" s="2"/>
    </row>
    <row r="2" spans="1:30" x14ac:dyDescent="0.25">
      <c r="A2" s="1"/>
      <c r="B2" s="2"/>
      <c r="C2" s="2"/>
    </row>
    <row r="3" spans="1:30" ht="15" x14ac:dyDescent="0.25">
      <c r="A3" s="31" t="s">
        <v>0</v>
      </c>
      <c r="B3" s="32"/>
      <c r="C3" s="32"/>
      <c r="D3" s="39" t="s">
        <v>29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1"/>
    </row>
    <row r="4" spans="1:30" ht="15" x14ac:dyDescent="0.25">
      <c r="A4" s="33"/>
      <c r="B4" s="34"/>
      <c r="C4" s="35"/>
      <c r="D4" s="14" t="s">
        <v>30</v>
      </c>
      <c r="E4" s="15" t="s">
        <v>41</v>
      </c>
      <c r="F4" s="15" t="s">
        <v>42</v>
      </c>
      <c r="G4" s="15" t="s">
        <v>43</v>
      </c>
      <c r="H4" s="15" t="s">
        <v>44</v>
      </c>
      <c r="I4" s="15" t="s">
        <v>55</v>
      </c>
      <c r="J4" s="14" t="s">
        <v>31</v>
      </c>
      <c r="K4" s="15" t="s">
        <v>41</v>
      </c>
      <c r="L4" s="15" t="s">
        <v>42</v>
      </c>
      <c r="M4" s="15" t="s">
        <v>43</v>
      </c>
      <c r="N4" s="15" t="s">
        <v>44</v>
      </c>
      <c r="O4" s="15" t="s">
        <v>55</v>
      </c>
      <c r="P4" s="14" t="s">
        <v>32</v>
      </c>
      <c r="Q4" s="15" t="s">
        <v>41</v>
      </c>
      <c r="R4" s="15" t="s">
        <v>42</v>
      </c>
      <c r="S4" s="15" t="s">
        <v>43</v>
      </c>
      <c r="T4" s="15" t="s">
        <v>44</v>
      </c>
      <c r="U4" s="15" t="s">
        <v>55</v>
      </c>
      <c r="V4" s="14" t="s">
        <v>33</v>
      </c>
      <c r="W4" s="14" t="s">
        <v>34</v>
      </c>
      <c r="X4" s="14" t="s">
        <v>35</v>
      </c>
      <c r="Y4" s="14" t="s">
        <v>36</v>
      </c>
      <c r="Z4" s="14" t="s">
        <v>37</v>
      </c>
      <c r="AA4" s="14" t="s">
        <v>38</v>
      </c>
      <c r="AB4" s="14" t="s">
        <v>39</v>
      </c>
      <c r="AC4" s="14" t="s">
        <v>40</v>
      </c>
      <c r="AD4" s="14" t="s">
        <v>28</v>
      </c>
    </row>
    <row r="5" spans="1:30" ht="15" x14ac:dyDescent="0.25">
      <c r="A5" s="36"/>
      <c r="B5" s="37"/>
      <c r="C5" s="38"/>
      <c r="D5" s="16" t="s">
        <v>52</v>
      </c>
      <c r="E5" s="17" t="s">
        <v>53</v>
      </c>
      <c r="F5" s="17" t="s">
        <v>53</v>
      </c>
      <c r="G5" s="17" t="s">
        <v>53</v>
      </c>
      <c r="H5" s="17" t="s">
        <v>53</v>
      </c>
      <c r="I5" s="17" t="s">
        <v>53</v>
      </c>
      <c r="J5" s="16" t="s">
        <v>53</v>
      </c>
      <c r="K5" s="17" t="s">
        <v>53</v>
      </c>
      <c r="L5" s="17" t="s">
        <v>53</v>
      </c>
      <c r="M5" s="17" t="s">
        <v>53</v>
      </c>
      <c r="N5" s="17" t="s">
        <v>53</v>
      </c>
      <c r="O5" s="17" t="s">
        <v>53</v>
      </c>
      <c r="P5" s="16" t="s">
        <v>53</v>
      </c>
      <c r="Q5" s="17" t="s">
        <v>53</v>
      </c>
      <c r="R5" s="17" t="s">
        <v>53</v>
      </c>
      <c r="S5" s="17" t="s">
        <v>53</v>
      </c>
      <c r="T5" s="17" t="s">
        <v>53</v>
      </c>
      <c r="U5" s="17" t="s">
        <v>53</v>
      </c>
      <c r="V5" s="16" t="s">
        <v>53</v>
      </c>
      <c r="W5" s="16" t="s">
        <v>53</v>
      </c>
      <c r="X5" s="16" t="s">
        <v>53</v>
      </c>
      <c r="Y5" s="16" t="s">
        <v>53</v>
      </c>
      <c r="Z5" s="16" t="s">
        <v>53</v>
      </c>
      <c r="AA5" s="16" t="s">
        <v>53</v>
      </c>
      <c r="AB5" s="16" t="s">
        <v>53</v>
      </c>
      <c r="AC5" s="16" t="s">
        <v>53</v>
      </c>
      <c r="AD5" s="16" t="s">
        <v>53</v>
      </c>
    </row>
    <row r="6" spans="1:30" x14ac:dyDescent="0.25">
      <c r="A6" s="3" t="s">
        <v>1</v>
      </c>
      <c r="B6" s="4"/>
      <c r="C6" s="4"/>
      <c r="D6" s="18"/>
      <c r="E6" s="19"/>
      <c r="F6" s="19"/>
      <c r="G6" s="19"/>
      <c r="H6" s="19"/>
      <c r="I6" s="19"/>
      <c r="J6" s="18"/>
      <c r="K6" s="19"/>
      <c r="L6" s="19"/>
      <c r="M6" s="19"/>
      <c r="N6" s="19"/>
      <c r="O6" s="19"/>
      <c r="P6" s="18"/>
      <c r="Q6" s="19"/>
      <c r="R6" s="19"/>
      <c r="S6" s="19"/>
      <c r="T6" s="19"/>
      <c r="U6" s="19"/>
      <c r="V6" s="18"/>
      <c r="W6" s="18"/>
      <c r="X6" s="18"/>
      <c r="Y6" s="18"/>
      <c r="Z6" s="18"/>
      <c r="AA6" s="18"/>
      <c r="AB6" s="18"/>
      <c r="AC6" s="18"/>
      <c r="AD6" s="18"/>
    </row>
    <row r="7" spans="1:30" x14ac:dyDescent="0.25">
      <c r="A7" s="5"/>
      <c r="B7" s="4" t="s">
        <v>46</v>
      </c>
      <c r="C7" s="4"/>
      <c r="D7" s="18">
        <f t="shared" ref="D7:D8" si="0">SUM(E7:I7)</f>
        <v>0</v>
      </c>
      <c r="E7" s="19"/>
      <c r="F7" s="19"/>
      <c r="G7" s="19"/>
      <c r="H7" s="19"/>
      <c r="I7" s="19"/>
      <c r="J7" s="18">
        <f>SUM(K7:O7)</f>
        <v>1000000</v>
      </c>
      <c r="K7" s="19"/>
      <c r="L7" s="19"/>
      <c r="M7" s="19"/>
      <c r="N7" s="19">
        <v>1000000</v>
      </c>
      <c r="O7" s="19"/>
      <c r="P7" s="18">
        <v>1500000</v>
      </c>
      <c r="Q7" s="19"/>
      <c r="R7" s="19"/>
      <c r="S7" s="19"/>
      <c r="T7" s="19">
        <v>1500000</v>
      </c>
      <c r="U7" s="19"/>
      <c r="V7" s="18">
        <v>1600000</v>
      </c>
      <c r="W7" s="18">
        <v>2000000</v>
      </c>
      <c r="X7" s="18">
        <v>1000000</v>
      </c>
      <c r="Y7" s="18">
        <v>1000000</v>
      </c>
      <c r="Z7" s="18">
        <v>1000000</v>
      </c>
      <c r="AA7" s="18">
        <v>1000000</v>
      </c>
      <c r="AB7" s="18">
        <v>1000000</v>
      </c>
      <c r="AC7" s="18">
        <v>1000000</v>
      </c>
      <c r="AD7" s="18">
        <v>400000</v>
      </c>
    </row>
    <row r="8" spans="1:30" x14ac:dyDescent="0.25">
      <c r="A8" s="5"/>
      <c r="B8" s="4" t="s">
        <v>45</v>
      </c>
      <c r="C8" s="4"/>
      <c r="D8" s="18">
        <f t="shared" si="0"/>
        <v>1150</v>
      </c>
      <c r="E8" s="19">
        <v>1150</v>
      </c>
      <c r="F8" s="19"/>
      <c r="G8" s="19"/>
      <c r="H8" s="19"/>
      <c r="I8" s="19"/>
      <c r="J8" s="18">
        <f>SUM(K8:O8)</f>
        <v>1000</v>
      </c>
      <c r="K8" s="19"/>
      <c r="L8" s="19"/>
      <c r="M8" s="19"/>
      <c r="N8" s="19">
        <v>1000</v>
      </c>
      <c r="O8" s="19"/>
      <c r="P8" s="18">
        <v>2000</v>
      </c>
      <c r="Q8" s="19"/>
      <c r="R8" s="19"/>
      <c r="S8" s="19"/>
      <c r="T8" s="19">
        <v>1000</v>
      </c>
      <c r="U8" s="19"/>
      <c r="V8" s="18">
        <v>2000</v>
      </c>
      <c r="W8" s="18">
        <v>2000</v>
      </c>
      <c r="X8" s="18">
        <v>2000</v>
      </c>
      <c r="Y8" s="18">
        <v>2000</v>
      </c>
      <c r="Z8" s="18">
        <v>2000</v>
      </c>
      <c r="AA8" s="18">
        <v>2000</v>
      </c>
      <c r="AB8" s="18">
        <v>2000</v>
      </c>
      <c r="AC8" s="18">
        <v>2000</v>
      </c>
      <c r="AD8" s="18">
        <v>2000</v>
      </c>
    </row>
    <row r="9" spans="1:30" x14ac:dyDescent="0.25">
      <c r="A9" s="5"/>
      <c r="B9" s="4" t="s">
        <v>47</v>
      </c>
      <c r="C9" s="4"/>
      <c r="D9" s="18">
        <f>SUM(E9:I9)</f>
        <v>0</v>
      </c>
      <c r="E9" s="19">
        <v>0</v>
      </c>
      <c r="F9" s="19"/>
      <c r="G9" s="19"/>
      <c r="H9" s="19"/>
      <c r="I9" s="19"/>
      <c r="J9" s="18">
        <f>SUM(K9:O9)</f>
        <v>0</v>
      </c>
      <c r="K9" s="19"/>
      <c r="L9" s="19"/>
      <c r="M9" s="19"/>
      <c r="N9" s="19"/>
      <c r="O9" s="19"/>
      <c r="P9" s="18"/>
      <c r="Q9" s="19"/>
      <c r="R9" s="19"/>
      <c r="S9" s="19"/>
      <c r="T9" s="19"/>
      <c r="U9" s="19"/>
      <c r="V9" s="18"/>
      <c r="W9" s="18"/>
      <c r="X9" s="18"/>
      <c r="Y9" s="18"/>
      <c r="Z9" s="18"/>
      <c r="AA9" s="18"/>
      <c r="AB9" s="18"/>
      <c r="AC9" s="18"/>
      <c r="AD9" s="18"/>
    </row>
    <row r="10" spans="1:30" x14ac:dyDescent="0.25">
      <c r="A10" s="5"/>
      <c r="B10" s="4" t="s">
        <v>2</v>
      </c>
      <c r="C10" s="4"/>
      <c r="D10" s="18">
        <f>SUM(E10:I10)</f>
        <v>350000</v>
      </c>
      <c r="E10" s="19"/>
      <c r="F10" s="19"/>
      <c r="G10" s="19"/>
      <c r="H10" s="19"/>
      <c r="I10" s="19">
        <v>350000</v>
      </c>
      <c r="J10" s="18">
        <f>SUM(K10:O10)</f>
        <v>57647.8</v>
      </c>
      <c r="K10" s="19"/>
      <c r="L10" s="19"/>
      <c r="M10" s="19">
        <v>57647.8</v>
      </c>
      <c r="N10" s="19">
        <v>0</v>
      </c>
      <c r="O10" s="19"/>
      <c r="P10" s="18">
        <v>150000</v>
      </c>
      <c r="Q10" s="19"/>
      <c r="R10" s="19"/>
      <c r="S10" s="19"/>
      <c r="T10" s="19"/>
      <c r="U10" s="19"/>
      <c r="V10" s="18"/>
      <c r="W10" s="18"/>
      <c r="X10" s="18"/>
      <c r="Y10" s="18"/>
      <c r="Z10" s="18"/>
      <c r="AA10" s="18"/>
      <c r="AB10" s="18"/>
      <c r="AC10" s="18"/>
      <c r="AD10" s="18"/>
    </row>
    <row r="11" spans="1:30" x14ac:dyDescent="0.25">
      <c r="A11" s="5"/>
      <c r="B11" s="4" t="s">
        <v>56</v>
      </c>
      <c r="C11" s="4"/>
      <c r="D11" s="18">
        <f t="shared" ref="D11" si="1">SUM(E11:H11)</f>
        <v>2000</v>
      </c>
      <c r="E11" s="19"/>
      <c r="F11" s="19"/>
      <c r="G11" s="19">
        <v>2000</v>
      </c>
      <c r="H11" s="19"/>
      <c r="I11" s="19">
        <v>10750</v>
      </c>
      <c r="J11" s="18">
        <f t="shared" ref="J11" si="2">SUM(K11:N11)</f>
        <v>14250</v>
      </c>
      <c r="K11" s="19">
        <v>6250</v>
      </c>
      <c r="L11" s="19"/>
      <c r="M11" s="19"/>
      <c r="N11" s="19">
        <v>8000</v>
      </c>
      <c r="O11" s="19"/>
      <c r="P11" s="18"/>
      <c r="Q11" s="19"/>
      <c r="R11" s="19"/>
      <c r="S11" s="19"/>
      <c r="T11" s="19"/>
      <c r="U11" s="19"/>
      <c r="V11" s="18"/>
      <c r="W11" s="18"/>
      <c r="X11" s="18"/>
      <c r="Y11" s="18"/>
      <c r="Z11" s="18"/>
      <c r="AA11" s="18"/>
      <c r="AB11" s="18"/>
      <c r="AC11" s="18"/>
      <c r="AD11" s="18"/>
    </row>
    <row r="12" spans="1:30" x14ac:dyDescent="0.25">
      <c r="A12" s="5"/>
      <c r="B12" s="4" t="s">
        <v>57</v>
      </c>
      <c r="C12" s="4"/>
      <c r="D12" s="18"/>
      <c r="E12" s="19"/>
      <c r="F12" s="19"/>
      <c r="G12" s="19"/>
      <c r="H12" s="19">
        <v>507.57</v>
      </c>
      <c r="I12" s="19"/>
      <c r="J12" s="18"/>
      <c r="K12" s="19"/>
      <c r="L12" s="19"/>
      <c r="M12" s="19"/>
      <c r="N12" s="19"/>
      <c r="O12" s="19"/>
      <c r="P12" s="18"/>
      <c r="Q12" s="19"/>
      <c r="R12" s="19"/>
      <c r="S12" s="19"/>
      <c r="T12" s="19"/>
      <c r="U12" s="19"/>
      <c r="V12" s="18"/>
      <c r="W12" s="18"/>
      <c r="X12" s="18"/>
      <c r="Y12" s="18"/>
      <c r="Z12" s="18"/>
      <c r="AA12" s="18"/>
      <c r="AB12" s="18"/>
      <c r="AC12" s="18"/>
      <c r="AD12" s="18"/>
    </row>
    <row r="13" spans="1:30" ht="17.25" thickBot="1" x14ac:dyDescent="0.3">
      <c r="A13" s="5"/>
      <c r="B13" s="34" t="s">
        <v>3</v>
      </c>
      <c r="C13" s="35"/>
      <c r="D13" s="20">
        <f>SUM(D7:D11)</f>
        <v>353150</v>
      </c>
      <c r="E13" s="21">
        <f>SUM(E7:E11)</f>
        <v>1150</v>
      </c>
      <c r="F13" s="21">
        <f>SUM(F7:F11)</f>
        <v>0</v>
      </c>
      <c r="G13" s="21">
        <f>SUM(G7:G11)</f>
        <v>2000</v>
      </c>
      <c r="H13" s="21">
        <f>SUM(H7:H12)</f>
        <v>507.57</v>
      </c>
      <c r="I13" s="21">
        <f>SUM(I7:I11)</f>
        <v>360750</v>
      </c>
      <c r="J13" s="20">
        <f>SUM(J7:J11)</f>
        <v>1072897.8</v>
      </c>
      <c r="K13" s="21">
        <f>SUM(K7:K11)</f>
        <v>6250</v>
      </c>
      <c r="L13" s="21">
        <f>SUM(L7:L11)</f>
        <v>0</v>
      </c>
      <c r="M13" s="21">
        <f>SUM(M7:M11)</f>
        <v>57647.8</v>
      </c>
      <c r="N13" s="21">
        <f>SUM(N7:N12)</f>
        <v>1009000</v>
      </c>
      <c r="O13" s="21">
        <f t="shared" ref="O13:AD13" si="3">SUM(O7:O11)</f>
        <v>0</v>
      </c>
      <c r="P13" s="20">
        <f t="shared" si="3"/>
        <v>1652000</v>
      </c>
      <c r="Q13" s="21">
        <f t="shared" si="3"/>
        <v>0</v>
      </c>
      <c r="R13" s="21">
        <f t="shared" si="3"/>
        <v>0</v>
      </c>
      <c r="S13" s="21">
        <f t="shared" si="3"/>
        <v>0</v>
      </c>
      <c r="T13" s="21">
        <f t="shared" si="3"/>
        <v>1501000</v>
      </c>
      <c r="U13" s="21">
        <f t="shared" si="3"/>
        <v>0</v>
      </c>
      <c r="V13" s="20">
        <f t="shared" si="3"/>
        <v>1602000</v>
      </c>
      <c r="W13" s="20">
        <f t="shared" si="3"/>
        <v>2002000</v>
      </c>
      <c r="X13" s="20">
        <f t="shared" si="3"/>
        <v>1002000</v>
      </c>
      <c r="Y13" s="20">
        <f t="shared" si="3"/>
        <v>1002000</v>
      </c>
      <c r="Z13" s="20">
        <f t="shared" si="3"/>
        <v>1002000</v>
      </c>
      <c r="AA13" s="20">
        <f t="shared" si="3"/>
        <v>1002000</v>
      </c>
      <c r="AB13" s="20">
        <f t="shared" si="3"/>
        <v>1002000</v>
      </c>
      <c r="AC13" s="20">
        <f t="shared" si="3"/>
        <v>1002000</v>
      </c>
      <c r="AD13" s="20">
        <f t="shared" si="3"/>
        <v>402000</v>
      </c>
    </row>
    <row r="14" spans="1:30" ht="17.25" thickTop="1" x14ac:dyDescent="0.25">
      <c r="A14" s="5"/>
      <c r="B14" s="4"/>
      <c r="C14" s="4"/>
      <c r="D14" s="18"/>
      <c r="E14" s="19"/>
      <c r="F14" s="19"/>
      <c r="G14" s="19"/>
      <c r="H14" s="19"/>
      <c r="I14" s="19"/>
      <c r="J14" s="18"/>
      <c r="K14" s="19"/>
      <c r="L14" s="19"/>
      <c r="M14" s="19"/>
      <c r="N14" s="19"/>
      <c r="O14" s="19"/>
      <c r="P14" s="18"/>
      <c r="Q14" s="19"/>
      <c r="R14" s="19"/>
      <c r="S14" s="19"/>
      <c r="T14" s="19"/>
      <c r="U14" s="19"/>
      <c r="V14" s="18"/>
      <c r="W14" s="18"/>
      <c r="X14" s="18"/>
      <c r="Y14" s="18"/>
      <c r="Z14" s="18"/>
      <c r="AA14" s="18"/>
      <c r="AB14" s="18"/>
      <c r="AC14" s="18"/>
      <c r="AD14" s="18"/>
    </row>
    <row r="15" spans="1:30" x14ac:dyDescent="0.25">
      <c r="A15" s="3" t="s">
        <v>4</v>
      </c>
      <c r="B15" s="4"/>
      <c r="C15" s="4"/>
      <c r="D15" s="18"/>
      <c r="E15" s="19"/>
      <c r="F15" s="19"/>
      <c r="G15" s="19"/>
      <c r="H15" s="19"/>
      <c r="I15" s="19"/>
      <c r="J15" s="18"/>
      <c r="K15" s="19"/>
      <c r="L15" s="19"/>
      <c r="M15" s="19"/>
      <c r="N15" s="19"/>
      <c r="O15" s="19"/>
      <c r="P15" s="18"/>
      <c r="Q15" s="19"/>
      <c r="R15" s="19">
        <f>P18-U18-T18-R18</f>
        <v>200000.00000000003</v>
      </c>
      <c r="S15" s="19"/>
      <c r="T15" s="19"/>
      <c r="U15" s="19"/>
      <c r="V15" s="18"/>
      <c r="W15" s="18"/>
      <c r="X15" s="18"/>
      <c r="Y15" s="18"/>
      <c r="Z15" s="18"/>
      <c r="AA15" s="18"/>
      <c r="AB15" s="18"/>
      <c r="AC15" s="18"/>
      <c r="AD15" s="18"/>
    </row>
    <row r="16" spans="1:30" x14ac:dyDescent="0.25">
      <c r="A16" s="3"/>
      <c r="B16" s="4" t="s">
        <v>48</v>
      </c>
      <c r="C16" s="4"/>
      <c r="D16" s="18">
        <f>SUM(E16:I16)</f>
        <v>0</v>
      </c>
      <c r="E16" s="19"/>
      <c r="F16" s="19"/>
      <c r="G16" s="19"/>
      <c r="H16" s="19"/>
      <c r="I16" s="19"/>
      <c r="J16" s="18">
        <f>SUM(K16:O16)</f>
        <v>0</v>
      </c>
      <c r="K16" s="19"/>
      <c r="L16" s="19"/>
      <c r="M16" s="19"/>
      <c r="N16" s="19"/>
      <c r="O16" s="19">
        <v>0</v>
      </c>
      <c r="P16" s="18">
        <f>SUM(Q16:U16)</f>
        <v>4600</v>
      </c>
      <c r="Q16" s="19"/>
      <c r="R16" s="19"/>
      <c r="S16" s="19"/>
      <c r="T16" s="19"/>
      <c r="U16" s="19">
        <v>4600</v>
      </c>
      <c r="V16" s="18">
        <v>3000</v>
      </c>
      <c r="W16" s="18">
        <v>1600</v>
      </c>
      <c r="X16" s="18">
        <v>53000</v>
      </c>
      <c r="Y16" s="18">
        <v>600</v>
      </c>
      <c r="Z16" s="18">
        <v>4000</v>
      </c>
      <c r="AA16" s="18">
        <v>600</v>
      </c>
      <c r="AB16" s="18">
        <v>3000</v>
      </c>
      <c r="AC16" s="18">
        <v>1600</v>
      </c>
      <c r="AD16" s="18">
        <v>5000</v>
      </c>
    </row>
    <row r="17" spans="1:30" x14ac:dyDescent="0.25">
      <c r="A17" s="3"/>
      <c r="B17" s="4" t="s">
        <v>49</v>
      </c>
      <c r="C17" s="4"/>
      <c r="D17" s="18">
        <f t="shared" ref="D17:D20" si="4">SUM(E17:I17)</f>
        <v>115717.10999999999</v>
      </c>
      <c r="E17" s="19">
        <v>10991.84</v>
      </c>
      <c r="F17" s="19"/>
      <c r="G17" s="19">
        <v>402.1</v>
      </c>
      <c r="H17" s="19">
        <v>102320.51999999999</v>
      </c>
      <c r="I17" s="19">
        <v>2002.65</v>
      </c>
      <c r="J17" s="18">
        <f>SUM(K17:O17)</f>
        <v>171180.2072</v>
      </c>
      <c r="K17" s="19">
        <v>50832.12</v>
      </c>
      <c r="L17" s="19"/>
      <c r="M17" s="19">
        <v>8417.7100000000009</v>
      </c>
      <c r="N17" s="19">
        <v>7364.2</v>
      </c>
      <c r="O17" s="19">
        <v>104566.17720000001</v>
      </c>
      <c r="P17" s="18">
        <f>SUM(Q17:U17)</f>
        <v>156795.36600000004</v>
      </c>
      <c r="Q17" s="19">
        <v>10927.84</v>
      </c>
      <c r="R17" s="19">
        <v>9924.989999999998</v>
      </c>
      <c r="S17" s="19"/>
      <c r="T17" s="19">
        <v>15942.536000000022</v>
      </c>
      <c r="U17" s="19">
        <v>120000</v>
      </c>
      <c r="V17" s="18">
        <v>160045.36600000001</v>
      </c>
      <c r="W17" s="18">
        <v>157795.36600000001</v>
      </c>
      <c r="X17" s="18">
        <v>161045.36600000001</v>
      </c>
      <c r="Y17" s="18">
        <v>267295.36600000004</v>
      </c>
      <c r="Z17" s="18">
        <v>160045.36600000001</v>
      </c>
      <c r="AA17" s="18">
        <v>172045.36600000001</v>
      </c>
      <c r="AB17" s="18">
        <v>162345.36600000001</v>
      </c>
      <c r="AC17" s="18">
        <v>161731.36600000001</v>
      </c>
      <c r="AD17" s="18">
        <v>276545.3660000001</v>
      </c>
    </row>
    <row r="18" spans="1:30" x14ac:dyDescent="0.25">
      <c r="A18" s="3"/>
      <c r="B18" s="4" t="s">
        <v>51</v>
      </c>
      <c r="C18" s="4"/>
      <c r="D18" s="18">
        <f t="shared" si="4"/>
        <v>231079.77000000002</v>
      </c>
      <c r="E18" s="19"/>
      <c r="F18" s="19">
        <v>2480</v>
      </c>
      <c r="G18" s="19">
        <v>180</v>
      </c>
      <c r="H18" s="19">
        <v>220119.6</v>
      </c>
      <c r="I18" s="19">
        <v>8300.17</v>
      </c>
      <c r="J18" s="18">
        <f t="shared" ref="J18:J20" si="5">SUM(K18:O18)</f>
        <v>463157.11</v>
      </c>
      <c r="K18" s="19">
        <v>78431.78</v>
      </c>
      <c r="L18" s="19"/>
      <c r="M18" s="19">
        <v>34803</v>
      </c>
      <c r="N18" s="19">
        <v>345406.32999999996</v>
      </c>
      <c r="O18" s="19">
        <v>4516</v>
      </c>
      <c r="P18" s="18">
        <f>SUM(Q18:U18)</f>
        <v>1437346.1866666665</v>
      </c>
      <c r="Q18" s="19">
        <v>0</v>
      </c>
      <c r="R18" s="19">
        <v>117789.15</v>
      </c>
      <c r="S18" s="19">
        <v>200000</v>
      </c>
      <c r="T18" s="19">
        <v>350000</v>
      </c>
      <c r="U18" s="19">
        <v>769557.03666666651</v>
      </c>
      <c r="V18" s="18">
        <v>1703057.7999999998</v>
      </c>
      <c r="W18" s="18">
        <v>1171431.875</v>
      </c>
      <c r="X18" s="18">
        <v>745131.875</v>
      </c>
      <c r="Y18" s="18">
        <v>703931.875</v>
      </c>
      <c r="Z18" s="18">
        <v>757331.875</v>
      </c>
      <c r="AA18" s="18">
        <v>575231.875</v>
      </c>
      <c r="AB18" s="18">
        <v>693681.875</v>
      </c>
      <c r="AC18" s="18">
        <v>351931.875</v>
      </c>
      <c r="AD18" s="18">
        <v>609131.875</v>
      </c>
    </row>
    <row r="19" spans="1:30" x14ac:dyDescent="0.25">
      <c r="A19" s="3"/>
      <c r="B19" s="4" t="s">
        <v>54</v>
      </c>
      <c r="C19" s="4"/>
      <c r="D19" s="18">
        <f t="shared" si="4"/>
        <v>183910.43</v>
      </c>
      <c r="E19" s="19"/>
      <c r="F19" s="19">
        <v>2500</v>
      </c>
      <c r="G19" s="19">
        <v>39948.449999999997</v>
      </c>
      <c r="H19" s="19">
        <v>141461.98000000001</v>
      </c>
      <c r="I19" s="19"/>
      <c r="J19" s="18">
        <f t="shared" si="5"/>
        <v>29956.799999999999</v>
      </c>
      <c r="K19" s="19">
        <v>29956.799999999999</v>
      </c>
      <c r="L19" s="19"/>
      <c r="M19" s="19"/>
      <c r="N19" s="19"/>
      <c r="O19" s="19"/>
      <c r="P19" s="18">
        <f t="shared" ref="P19:P20" si="6">SUM(Q19:U19)</f>
        <v>300000</v>
      </c>
      <c r="Q19" s="19"/>
      <c r="R19" s="19"/>
      <c r="S19" s="19"/>
      <c r="T19" s="19">
        <v>300000</v>
      </c>
      <c r="U19" s="19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 x14ac:dyDescent="0.25">
      <c r="A20" s="3"/>
      <c r="B20" s="4" t="s">
        <v>50</v>
      </c>
      <c r="C20" s="4"/>
      <c r="D20" s="18">
        <f t="shared" si="4"/>
        <v>1546.3</v>
      </c>
      <c r="E20" s="19"/>
      <c r="F20" s="19"/>
      <c r="G20" s="19"/>
      <c r="H20" s="19">
        <v>1546.3</v>
      </c>
      <c r="I20" s="19"/>
      <c r="J20" s="18">
        <f t="shared" si="5"/>
        <v>451.85</v>
      </c>
      <c r="K20" s="19"/>
      <c r="L20" s="19"/>
      <c r="M20" s="19"/>
      <c r="N20" s="19">
        <v>451.85</v>
      </c>
      <c r="O20" s="19"/>
      <c r="P20" s="18">
        <f t="shared" si="6"/>
        <v>420</v>
      </c>
      <c r="Q20" s="19"/>
      <c r="R20" s="19">
        <v>420</v>
      </c>
      <c r="S20" s="19"/>
      <c r="T20" s="19"/>
      <c r="U20" s="19"/>
      <c r="V20" s="18"/>
      <c r="W20" s="18"/>
      <c r="X20" s="18"/>
      <c r="Y20" s="18"/>
      <c r="Z20" s="18"/>
      <c r="AA20" s="18"/>
      <c r="AB20" s="18"/>
      <c r="AC20" s="18"/>
      <c r="AD20" s="18"/>
    </row>
    <row r="21" spans="1:30" x14ac:dyDescent="0.25">
      <c r="A21" s="3"/>
      <c r="B21" s="4"/>
      <c r="C21" s="4"/>
      <c r="D21" s="18"/>
      <c r="E21" s="19"/>
      <c r="F21" s="19"/>
      <c r="G21" s="19"/>
      <c r="H21" s="19"/>
      <c r="I21" s="19"/>
      <c r="J21" s="18"/>
      <c r="K21" s="19"/>
      <c r="L21" s="19"/>
      <c r="M21" s="19"/>
      <c r="N21" s="19"/>
      <c r="O21" s="19"/>
      <c r="P21" s="18"/>
      <c r="Q21" s="19"/>
      <c r="R21" s="19"/>
      <c r="S21" s="19"/>
      <c r="T21" s="19"/>
      <c r="U21" s="19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 ht="15.75" thickBot="1" x14ac:dyDescent="0.3">
      <c r="A22" s="3"/>
      <c r="B22" s="34" t="s">
        <v>5</v>
      </c>
      <c r="C22" s="35"/>
      <c r="D22" s="22">
        <f>SUM(D15:D20)</f>
        <v>532253.6100000001</v>
      </c>
      <c r="E22" s="23">
        <f t="shared" ref="E22:AD22" si="7">SUM(E15:E20)</f>
        <v>10991.84</v>
      </c>
      <c r="F22" s="23">
        <f t="shared" si="7"/>
        <v>4980</v>
      </c>
      <c r="G22" s="23">
        <f t="shared" si="7"/>
        <v>40530.549999999996</v>
      </c>
      <c r="H22" s="23">
        <f t="shared" si="7"/>
        <v>465448.39999999997</v>
      </c>
      <c r="I22" s="23">
        <f>SUM(I15:I20)</f>
        <v>10302.82</v>
      </c>
      <c r="J22" s="22">
        <f>SUM(J15:J20)</f>
        <v>664745.96719999996</v>
      </c>
      <c r="K22" s="23">
        <f t="shared" si="7"/>
        <v>159220.69999999998</v>
      </c>
      <c r="L22" s="23">
        <f t="shared" si="7"/>
        <v>0</v>
      </c>
      <c r="M22" s="23">
        <f t="shared" si="7"/>
        <v>43220.71</v>
      </c>
      <c r="N22" s="23">
        <f t="shared" si="7"/>
        <v>353222.37999999995</v>
      </c>
      <c r="O22" s="23">
        <f>SUM(O15:O20)</f>
        <v>109082.17720000001</v>
      </c>
      <c r="P22" s="22">
        <f t="shared" si="7"/>
        <v>1899161.5526666665</v>
      </c>
      <c r="Q22" s="23">
        <f t="shared" si="7"/>
        <v>10927.84</v>
      </c>
      <c r="R22" s="23">
        <f t="shared" si="7"/>
        <v>328134.14</v>
      </c>
      <c r="S22" s="23">
        <f t="shared" si="7"/>
        <v>200000</v>
      </c>
      <c r="T22" s="23">
        <f t="shared" si="7"/>
        <v>665942.53600000008</v>
      </c>
      <c r="U22" s="23">
        <f t="shared" si="7"/>
        <v>894157.03666666651</v>
      </c>
      <c r="V22" s="22">
        <f t="shared" si="7"/>
        <v>1866103.1659999997</v>
      </c>
      <c r="W22" s="22">
        <f t="shared" si="7"/>
        <v>1330827.2409999999</v>
      </c>
      <c r="X22" s="22">
        <f t="shared" si="7"/>
        <v>959177.24100000004</v>
      </c>
      <c r="Y22" s="22">
        <f t="shared" si="7"/>
        <v>971827.24100000004</v>
      </c>
      <c r="Z22" s="22">
        <f t="shared" si="7"/>
        <v>921377.24100000004</v>
      </c>
      <c r="AA22" s="22">
        <f t="shared" si="7"/>
        <v>747877.24100000004</v>
      </c>
      <c r="AB22" s="22">
        <f t="shared" si="7"/>
        <v>859027.24100000004</v>
      </c>
      <c r="AC22" s="22">
        <f t="shared" si="7"/>
        <v>515263.24100000004</v>
      </c>
      <c r="AD22" s="22">
        <f t="shared" si="7"/>
        <v>890677.24100000015</v>
      </c>
    </row>
    <row r="23" spans="1:30" ht="17.25" thickTop="1" x14ac:dyDescent="0.25">
      <c r="A23" s="5"/>
      <c r="B23" s="4"/>
      <c r="C23" s="4"/>
      <c r="D23" s="18"/>
      <c r="E23" s="19"/>
      <c r="F23" s="19"/>
      <c r="G23" s="19"/>
      <c r="H23" s="19"/>
      <c r="I23" s="19"/>
      <c r="J23" s="18"/>
      <c r="K23" s="19"/>
      <c r="L23" s="19"/>
      <c r="M23" s="19"/>
      <c r="N23" s="19"/>
      <c r="O23" s="19"/>
      <c r="P23" s="18"/>
      <c r="Q23" s="19"/>
      <c r="R23" s="19"/>
      <c r="S23" s="19"/>
      <c r="T23" s="19"/>
      <c r="U23" s="19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 ht="15" x14ac:dyDescent="0.25">
      <c r="A24" s="3" t="s">
        <v>6</v>
      </c>
      <c r="B24" s="1"/>
      <c r="C24" s="6"/>
      <c r="D24" s="24">
        <f t="shared" ref="D24:U24" si="8">+D13-D22</f>
        <v>-179103.6100000001</v>
      </c>
      <c r="E24" s="25">
        <f t="shared" si="8"/>
        <v>-9841.84</v>
      </c>
      <c r="F24" s="25">
        <f t="shared" si="8"/>
        <v>-4980</v>
      </c>
      <c r="G24" s="25">
        <f t="shared" si="8"/>
        <v>-38530.549999999996</v>
      </c>
      <c r="H24" s="25">
        <f t="shared" si="8"/>
        <v>-464940.82999999996</v>
      </c>
      <c r="I24" s="25">
        <f t="shared" si="8"/>
        <v>350447.18</v>
      </c>
      <c r="J24" s="24">
        <f t="shared" si="8"/>
        <v>408151.83280000009</v>
      </c>
      <c r="K24" s="25">
        <f>+K13-K22</f>
        <v>-152970.69999999998</v>
      </c>
      <c r="L24" s="25">
        <f t="shared" si="8"/>
        <v>0</v>
      </c>
      <c r="M24" s="25">
        <f t="shared" si="8"/>
        <v>14427.090000000004</v>
      </c>
      <c r="N24" s="25">
        <f t="shared" si="8"/>
        <v>655777.62000000011</v>
      </c>
      <c r="O24" s="25">
        <f t="shared" si="8"/>
        <v>-109082.17720000001</v>
      </c>
      <c r="P24" s="24">
        <f t="shared" ref="P24:AD24" si="9">+P13-P22</f>
        <v>-247161.55266666645</v>
      </c>
      <c r="Q24" s="25">
        <f t="shared" si="8"/>
        <v>-10927.84</v>
      </c>
      <c r="R24" s="25">
        <f t="shared" si="8"/>
        <v>-328134.14</v>
      </c>
      <c r="S24" s="25">
        <f t="shared" si="8"/>
        <v>-200000</v>
      </c>
      <c r="T24" s="25">
        <f t="shared" si="8"/>
        <v>835057.46399999992</v>
      </c>
      <c r="U24" s="25">
        <f t="shared" si="8"/>
        <v>-894157.03666666651</v>
      </c>
      <c r="V24" s="24">
        <f t="shared" si="9"/>
        <v>-264103.16599999974</v>
      </c>
      <c r="W24" s="24">
        <f t="shared" si="9"/>
        <v>671172.75900000008</v>
      </c>
      <c r="X24" s="24">
        <f t="shared" si="9"/>
        <v>42822.758999999962</v>
      </c>
      <c r="Y24" s="24">
        <f t="shared" si="9"/>
        <v>30172.758999999962</v>
      </c>
      <c r="Z24" s="24">
        <f t="shared" si="9"/>
        <v>80622.758999999962</v>
      </c>
      <c r="AA24" s="24">
        <f t="shared" si="9"/>
        <v>254122.75899999996</v>
      </c>
      <c r="AB24" s="24">
        <f t="shared" si="9"/>
        <v>142972.75899999996</v>
      </c>
      <c r="AC24" s="24">
        <f t="shared" si="9"/>
        <v>486736.75899999996</v>
      </c>
      <c r="AD24" s="24">
        <f t="shared" si="9"/>
        <v>-488677.24100000015</v>
      </c>
    </row>
    <row r="25" spans="1:30" x14ac:dyDescent="0.25">
      <c r="A25" s="5"/>
      <c r="B25" s="4"/>
      <c r="C25" s="4"/>
      <c r="D25" s="18"/>
      <c r="E25" s="19"/>
      <c r="F25" s="19"/>
      <c r="G25" s="19"/>
      <c r="H25" s="19"/>
      <c r="I25" s="19"/>
      <c r="J25" s="18"/>
      <c r="K25" s="19"/>
      <c r="L25" s="19"/>
      <c r="M25" s="19"/>
      <c r="N25" s="19"/>
      <c r="O25" s="19"/>
      <c r="P25" s="18"/>
      <c r="Q25" s="19"/>
      <c r="R25" s="19"/>
      <c r="S25" s="19"/>
      <c r="T25" s="19"/>
      <c r="U25" s="19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 x14ac:dyDescent="0.25">
      <c r="A26" s="5" t="s">
        <v>7</v>
      </c>
      <c r="B26" s="4"/>
      <c r="C26" s="4"/>
      <c r="D26" s="18">
        <v>174589.6</v>
      </c>
      <c r="E26" s="19">
        <f>D26</f>
        <v>174589.6</v>
      </c>
      <c r="F26" s="19">
        <f>E31</f>
        <v>164747.76</v>
      </c>
      <c r="G26" s="19">
        <f>F31</f>
        <v>159767.76</v>
      </c>
      <c r="H26" s="19">
        <f>G31</f>
        <v>121237.21000000002</v>
      </c>
      <c r="I26" s="19">
        <f>H31</f>
        <v>6296.3800000000629</v>
      </c>
      <c r="J26" s="18">
        <f>I31</f>
        <v>356743.56000000006</v>
      </c>
      <c r="K26" s="19">
        <f>J26</f>
        <v>356743.56000000006</v>
      </c>
      <c r="L26" s="19">
        <f>K31</f>
        <v>203772.86000000007</v>
      </c>
      <c r="M26" s="19">
        <f>L31</f>
        <v>203772.86000000007</v>
      </c>
      <c r="N26" s="19">
        <f>M31</f>
        <v>218199.95000000007</v>
      </c>
      <c r="O26" s="19">
        <f>N31</f>
        <v>873977.57000000018</v>
      </c>
      <c r="P26" s="18">
        <f>J31</f>
        <v>764895.39280000015</v>
      </c>
      <c r="Q26" s="19">
        <f t="shared" ref="Q26:U26" si="10">P26</f>
        <v>764895.39280000015</v>
      </c>
      <c r="R26" s="19">
        <f t="shared" ref="R26:U26" si="11">Q31</f>
        <v>753967.55280000018</v>
      </c>
      <c r="S26" s="19">
        <f t="shared" si="11"/>
        <v>425833.41280000017</v>
      </c>
      <c r="T26" s="19">
        <f t="shared" si="11"/>
        <v>225833.41280000017</v>
      </c>
      <c r="U26" s="19">
        <f t="shared" si="11"/>
        <v>1060890.8768000002</v>
      </c>
      <c r="V26" s="18">
        <f>P31</f>
        <v>517733.8401333337</v>
      </c>
      <c r="W26" s="18">
        <f t="shared" ref="W26:AD26" si="12">V31</f>
        <v>253630.67413333396</v>
      </c>
      <c r="X26" s="18">
        <f t="shared" si="12"/>
        <v>724803.43313333404</v>
      </c>
      <c r="Y26" s="18">
        <f t="shared" si="12"/>
        <v>767626.192133334</v>
      </c>
      <c r="Z26" s="18">
        <f t="shared" si="12"/>
        <v>497798.95113333396</v>
      </c>
      <c r="AA26" s="18">
        <f t="shared" si="12"/>
        <v>578421.71013333392</v>
      </c>
      <c r="AB26" s="18">
        <f t="shared" si="12"/>
        <v>832544.46913333389</v>
      </c>
      <c r="AC26" s="18">
        <f t="shared" si="12"/>
        <v>775517.22813333385</v>
      </c>
      <c r="AD26" s="18">
        <f t="shared" si="12"/>
        <v>1062253.9871333339</v>
      </c>
    </row>
    <row r="27" spans="1:30" x14ac:dyDescent="0.25">
      <c r="A27" s="5" t="s">
        <v>8</v>
      </c>
      <c r="B27" s="4"/>
      <c r="C27" s="4"/>
      <c r="D27" s="18">
        <f>SUM(D24:D26)</f>
        <v>-4514.0100000000966</v>
      </c>
      <c r="E27" s="19">
        <f>SUM(E24:E26)</f>
        <v>164747.76</v>
      </c>
      <c r="F27" s="19">
        <f t="shared" ref="F27:AD27" si="13">SUM(F24:F26)</f>
        <v>159767.76</v>
      </c>
      <c r="G27" s="19">
        <f t="shared" si="13"/>
        <v>121237.21000000002</v>
      </c>
      <c r="H27" s="19">
        <f>SUM(H24:H26)</f>
        <v>-343703.61999999994</v>
      </c>
      <c r="I27" s="19">
        <f>SUM(I24:I26)</f>
        <v>356743.56000000006</v>
      </c>
      <c r="J27" s="18">
        <f t="shared" si="13"/>
        <v>764895.39280000015</v>
      </c>
      <c r="K27" s="19">
        <f>SUM(K24:K26)</f>
        <v>203772.86000000007</v>
      </c>
      <c r="L27" s="19">
        <f t="shared" ref="L27:M27" si="14">SUM(L24:L26)</f>
        <v>203772.86000000007</v>
      </c>
      <c r="M27" s="19">
        <f t="shared" si="14"/>
        <v>218199.95000000007</v>
      </c>
      <c r="N27" s="19">
        <f>SUM(N24:N26)</f>
        <v>873977.57000000018</v>
      </c>
      <c r="O27" s="19">
        <f>SUM(O24:O26)</f>
        <v>764895.39280000015</v>
      </c>
      <c r="P27" s="18">
        <f t="shared" si="13"/>
        <v>517733.8401333337</v>
      </c>
      <c r="Q27" s="19">
        <f>SUM(Q24:Q26)</f>
        <v>753967.55280000018</v>
      </c>
      <c r="R27" s="19">
        <f t="shared" ref="R27:U27" si="15">SUM(R24:R26)</f>
        <v>425833.41280000017</v>
      </c>
      <c r="S27" s="19">
        <f t="shared" si="15"/>
        <v>225833.41280000017</v>
      </c>
      <c r="T27" s="19">
        <f t="shared" si="15"/>
        <v>1060890.8768000002</v>
      </c>
      <c r="U27" s="19">
        <f t="shared" si="15"/>
        <v>166733.8401333337</v>
      </c>
      <c r="V27" s="18">
        <f t="shared" si="13"/>
        <v>253630.67413333396</v>
      </c>
      <c r="W27" s="18">
        <f t="shared" si="13"/>
        <v>924803.43313333404</v>
      </c>
      <c r="X27" s="18">
        <f t="shared" si="13"/>
        <v>767626.192133334</v>
      </c>
      <c r="Y27" s="18">
        <f t="shared" si="13"/>
        <v>797798.95113333396</v>
      </c>
      <c r="Z27" s="18">
        <f t="shared" si="13"/>
        <v>578421.71013333392</v>
      </c>
      <c r="AA27" s="18">
        <f t="shared" si="13"/>
        <v>832544.46913333389</v>
      </c>
      <c r="AB27" s="18">
        <f t="shared" si="13"/>
        <v>975517.22813333385</v>
      </c>
      <c r="AC27" s="18">
        <f t="shared" si="13"/>
        <v>1262253.9871333339</v>
      </c>
      <c r="AD27" s="18">
        <f t="shared" si="13"/>
        <v>573576.74613333377</v>
      </c>
    </row>
    <row r="28" spans="1:30" x14ac:dyDescent="0.25">
      <c r="A28" s="5" t="s">
        <v>9</v>
      </c>
      <c r="B28" s="4"/>
      <c r="C28" s="4"/>
      <c r="D28" s="30">
        <f>SUM(E28:H28)</f>
        <v>0</v>
      </c>
      <c r="E28" s="30">
        <v>0</v>
      </c>
      <c r="F28" s="30">
        <v>0</v>
      </c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</row>
    <row r="29" spans="1:30" x14ac:dyDescent="0.25">
      <c r="A29" s="5" t="s">
        <v>10</v>
      </c>
      <c r="B29" s="4"/>
      <c r="C29" s="4"/>
      <c r="D29" s="30">
        <f>SUM(E29:I29)</f>
        <v>350000</v>
      </c>
      <c r="E29" s="30">
        <v>0</v>
      </c>
      <c r="F29" s="30">
        <v>0</v>
      </c>
      <c r="G29" s="30"/>
      <c r="H29" s="30">
        <v>350000</v>
      </c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>
        <v>-200000</v>
      </c>
      <c r="X29" s="30"/>
      <c r="Y29" s="30">
        <v>-300000</v>
      </c>
      <c r="Z29" s="30"/>
      <c r="AA29" s="30"/>
      <c r="AB29" s="30">
        <v>-200000</v>
      </c>
      <c r="AC29" s="30">
        <v>-200000</v>
      </c>
      <c r="AD29" s="30"/>
    </row>
    <row r="30" spans="1:30" x14ac:dyDescent="0.25">
      <c r="A30" s="5" t="s">
        <v>11</v>
      </c>
      <c r="B30" s="4"/>
      <c r="C30" s="4"/>
      <c r="D30" s="30">
        <f t="shared" ref="D30" si="16">SUM(E30:H30)</f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</row>
    <row r="31" spans="1:30" ht="15" x14ac:dyDescent="0.25">
      <c r="A31" s="3" t="s">
        <v>12</v>
      </c>
      <c r="B31" s="6"/>
      <c r="C31" s="6"/>
      <c r="D31" s="26">
        <f>SUM(D27:D30)</f>
        <v>345485.98999999987</v>
      </c>
      <c r="E31" s="27">
        <f>SUM(E27:E30)</f>
        <v>164747.76</v>
      </c>
      <c r="F31" s="27">
        <f t="shared" ref="F31:AD31" si="17">SUM(F27:F30)</f>
        <v>159767.76</v>
      </c>
      <c r="G31" s="27">
        <f t="shared" si="17"/>
        <v>121237.21000000002</v>
      </c>
      <c r="H31" s="27">
        <f>SUM(H27:H30)</f>
        <v>6296.3800000000629</v>
      </c>
      <c r="I31" s="27">
        <f t="shared" ref="I31" si="18">SUM(I27:I30)</f>
        <v>356743.56000000006</v>
      </c>
      <c r="J31" s="26">
        <f t="shared" si="17"/>
        <v>764895.39280000015</v>
      </c>
      <c r="K31" s="27">
        <f>SUM(K27:K30)</f>
        <v>203772.86000000007</v>
      </c>
      <c r="L31" s="27">
        <f t="shared" si="17"/>
        <v>203772.86000000007</v>
      </c>
      <c r="M31" s="27">
        <f t="shared" si="17"/>
        <v>218199.95000000007</v>
      </c>
      <c r="N31" s="27">
        <f>SUM(N27:N30)</f>
        <v>873977.57000000018</v>
      </c>
      <c r="O31" s="27">
        <f t="shared" ref="O31" si="19">SUM(O27:O30)</f>
        <v>764895.39280000015</v>
      </c>
      <c r="P31" s="26">
        <f t="shared" si="17"/>
        <v>517733.8401333337</v>
      </c>
      <c r="Q31" s="27">
        <f t="shared" si="17"/>
        <v>753967.55280000018</v>
      </c>
      <c r="R31" s="27">
        <f t="shared" si="17"/>
        <v>425833.41280000017</v>
      </c>
      <c r="S31" s="27">
        <f t="shared" si="17"/>
        <v>225833.41280000017</v>
      </c>
      <c r="T31" s="27">
        <f t="shared" si="17"/>
        <v>1060890.8768000002</v>
      </c>
      <c r="U31" s="27">
        <f t="shared" si="17"/>
        <v>166733.8401333337</v>
      </c>
      <c r="V31" s="26">
        <f t="shared" si="17"/>
        <v>253630.67413333396</v>
      </c>
      <c r="W31" s="26">
        <f t="shared" si="17"/>
        <v>724803.43313333404</v>
      </c>
      <c r="X31" s="26">
        <f t="shared" si="17"/>
        <v>767626.192133334</v>
      </c>
      <c r="Y31" s="26">
        <f t="shared" si="17"/>
        <v>497798.95113333396</v>
      </c>
      <c r="Z31" s="26">
        <f t="shared" si="17"/>
        <v>578421.71013333392</v>
      </c>
      <c r="AA31" s="26">
        <f t="shared" si="17"/>
        <v>832544.46913333389</v>
      </c>
      <c r="AB31" s="26">
        <f t="shared" si="17"/>
        <v>775517.22813333385</v>
      </c>
      <c r="AC31" s="26">
        <f t="shared" si="17"/>
        <v>1062253.9871333339</v>
      </c>
      <c r="AD31" s="26">
        <f t="shared" si="17"/>
        <v>573576.74613333377</v>
      </c>
    </row>
    <row r="32" spans="1:30" x14ac:dyDescent="0.25">
      <c r="A32" s="5"/>
      <c r="B32" s="4"/>
      <c r="C32" s="4"/>
      <c r="D32" s="18"/>
      <c r="E32" s="19"/>
      <c r="F32" s="19"/>
      <c r="G32" s="19"/>
      <c r="H32" s="19"/>
      <c r="I32" s="19"/>
      <c r="J32" s="18"/>
      <c r="K32" s="19"/>
      <c r="L32" s="19"/>
      <c r="M32" s="19"/>
      <c r="N32" s="19"/>
      <c r="O32" s="19"/>
      <c r="P32" s="18"/>
      <c r="Q32" s="19"/>
      <c r="R32" s="19"/>
      <c r="S32" s="19"/>
      <c r="T32" s="19"/>
      <c r="U32" s="19"/>
      <c r="V32" s="18"/>
      <c r="W32" s="18"/>
      <c r="X32" s="18"/>
      <c r="Y32" s="18"/>
      <c r="Z32" s="18"/>
      <c r="AA32" s="18"/>
      <c r="AB32" s="18"/>
      <c r="AC32" s="18"/>
      <c r="AD32" s="18"/>
    </row>
    <row r="33" spans="1:30" x14ac:dyDescent="0.25">
      <c r="A33" s="5"/>
      <c r="B33" s="4"/>
      <c r="C33" s="11"/>
      <c r="D33" s="18"/>
      <c r="E33" s="19"/>
      <c r="F33" s="19"/>
      <c r="G33" s="19"/>
      <c r="H33" s="19"/>
      <c r="I33" s="19"/>
      <c r="J33" s="18"/>
      <c r="K33" s="19"/>
      <c r="L33" s="19"/>
      <c r="M33" s="19"/>
      <c r="N33" s="19"/>
      <c r="O33" s="19"/>
      <c r="P33" s="18"/>
      <c r="Q33" s="19"/>
      <c r="R33" s="19"/>
      <c r="S33" s="19"/>
      <c r="T33" s="19"/>
      <c r="U33" s="19"/>
      <c r="V33" s="18"/>
      <c r="W33" s="18"/>
      <c r="X33" s="18"/>
      <c r="Y33" s="18"/>
      <c r="Z33" s="18"/>
      <c r="AA33" s="18"/>
      <c r="AB33" s="18"/>
      <c r="AC33" s="18"/>
      <c r="AD33" s="18"/>
    </row>
    <row r="34" spans="1:30" x14ac:dyDescent="0.25">
      <c r="A34" s="3" t="s">
        <v>13</v>
      </c>
      <c r="B34" s="4"/>
      <c r="C34" s="4"/>
      <c r="D34" s="18"/>
      <c r="E34" s="19"/>
      <c r="F34" s="19"/>
      <c r="G34" s="19"/>
      <c r="H34" s="19"/>
      <c r="I34" s="19"/>
      <c r="J34" s="18"/>
      <c r="K34" s="19"/>
      <c r="L34" s="19"/>
      <c r="M34" s="19"/>
      <c r="N34" s="19"/>
      <c r="O34" s="19"/>
      <c r="P34" s="18"/>
      <c r="Q34" s="19"/>
      <c r="R34" s="19"/>
      <c r="S34" s="19"/>
      <c r="T34" s="19"/>
      <c r="U34" s="19"/>
      <c r="V34" s="18"/>
      <c r="W34" s="18"/>
      <c r="X34" s="18"/>
      <c r="Y34" s="18"/>
      <c r="Z34" s="18"/>
      <c r="AA34" s="18"/>
      <c r="AB34" s="18"/>
      <c r="AC34" s="18"/>
      <c r="AD34" s="18"/>
    </row>
    <row r="35" spans="1:30" x14ac:dyDescent="0.25">
      <c r="A35" s="5" t="s">
        <v>14</v>
      </c>
      <c r="B35" s="4"/>
      <c r="C35" s="4"/>
      <c r="D35" s="18">
        <v>0</v>
      </c>
      <c r="E35" s="19"/>
      <c r="F35" s="19"/>
      <c r="G35" s="19"/>
      <c r="H35" s="19"/>
      <c r="I35" s="19"/>
      <c r="J35" s="18">
        <f>D38</f>
        <v>0</v>
      </c>
      <c r="K35" s="19"/>
      <c r="L35" s="19"/>
      <c r="M35" s="19"/>
      <c r="N35" s="19"/>
      <c r="O35" s="19"/>
      <c r="P35" s="18">
        <f>J38</f>
        <v>0</v>
      </c>
      <c r="Q35" s="19"/>
      <c r="R35" s="19"/>
      <c r="S35" s="19"/>
      <c r="T35" s="19"/>
      <c r="U35" s="19"/>
      <c r="V35" s="18">
        <f>P38</f>
        <v>0</v>
      </c>
      <c r="W35" s="18">
        <f t="shared" ref="W35:AD35" si="20">V38</f>
        <v>0</v>
      </c>
      <c r="X35" s="18">
        <f t="shared" si="20"/>
        <v>0</v>
      </c>
      <c r="Y35" s="18">
        <f t="shared" si="20"/>
        <v>0</v>
      </c>
      <c r="Z35" s="18">
        <f t="shared" si="20"/>
        <v>0</v>
      </c>
      <c r="AA35" s="18">
        <f t="shared" si="20"/>
        <v>0</v>
      </c>
      <c r="AB35" s="18">
        <f t="shared" si="20"/>
        <v>0</v>
      </c>
      <c r="AC35" s="18">
        <f t="shared" si="20"/>
        <v>0</v>
      </c>
      <c r="AD35" s="18">
        <f t="shared" si="20"/>
        <v>0</v>
      </c>
    </row>
    <row r="36" spans="1:30" x14ac:dyDescent="0.25">
      <c r="A36" s="5" t="s">
        <v>15</v>
      </c>
      <c r="B36" s="4"/>
      <c r="C36" s="4"/>
      <c r="D36" s="18"/>
      <c r="E36" s="19"/>
      <c r="F36" s="19"/>
      <c r="G36" s="19"/>
      <c r="H36" s="19"/>
      <c r="I36" s="19"/>
      <c r="J36" s="18"/>
      <c r="K36" s="19"/>
      <c r="L36" s="19"/>
      <c r="M36" s="19"/>
      <c r="N36" s="19"/>
      <c r="O36" s="19"/>
      <c r="P36" s="18"/>
      <c r="Q36" s="19"/>
      <c r="R36" s="19"/>
      <c r="S36" s="19"/>
      <c r="T36" s="19"/>
      <c r="U36" s="19"/>
      <c r="V36" s="18"/>
      <c r="W36" s="18"/>
      <c r="X36" s="18"/>
      <c r="Y36" s="18"/>
      <c r="Z36" s="18"/>
      <c r="AA36" s="18"/>
      <c r="AB36" s="18"/>
      <c r="AC36" s="18"/>
      <c r="AD36" s="18"/>
    </row>
    <row r="37" spans="1:30" x14ac:dyDescent="0.25">
      <c r="A37" s="5" t="s">
        <v>16</v>
      </c>
      <c r="B37" s="4"/>
      <c r="C37" s="4"/>
      <c r="D37" s="18"/>
      <c r="E37" s="19"/>
      <c r="F37" s="19"/>
      <c r="G37" s="19"/>
      <c r="H37" s="19"/>
      <c r="I37" s="19"/>
      <c r="J37" s="18"/>
      <c r="K37" s="19"/>
      <c r="L37" s="19"/>
      <c r="M37" s="19"/>
      <c r="N37" s="19"/>
      <c r="O37" s="19"/>
      <c r="P37" s="18"/>
      <c r="Q37" s="19"/>
      <c r="R37" s="19"/>
      <c r="S37" s="19"/>
      <c r="T37" s="19"/>
      <c r="U37" s="19"/>
      <c r="V37" s="18"/>
      <c r="W37" s="18"/>
      <c r="X37" s="18"/>
      <c r="Y37" s="18"/>
      <c r="Z37" s="18"/>
      <c r="AA37" s="18"/>
      <c r="AB37" s="18"/>
      <c r="AC37" s="18"/>
      <c r="AD37" s="18"/>
    </row>
    <row r="38" spans="1:30" ht="15" x14ac:dyDescent="0.25">
      <c r="A38" s="7" t="s">
        <v>17</v>
      </c>
      <c r="B38" s="8"/>
      <c r="C38" s="8"/>
      <c r="D38" s="26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6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6">
        <v>0</v>
      </c>
      <c r="Q38" s="27">
        <v>0</v>
      </c>
      <c r="R38" s="27">
        <v>0</v>
      </c>
      <c r="S38" s="27">
        <v>0</v>
      </c>
      <c r="T38" s="27">
        <v>0</v>
      </c>
      <c r="U38" s="27">
        <v>0</v>
      </c>
      <c r="V38" s="26">
        <v>0</v>
      </c>
      <c r="W38" s="26">
        <v>0</v>
      </c>
      <c r="X38" s="26">
        <v>0</v>
      </c>
      <c r="Y38" s="26">
        <v>0</v>
      </c>
      <c r="Z38" s="26">
        <v>0</v>
      </c>
      <c r="AA38" s="26">
        <v>0</v>
      </c>
      <c r="AB38" s="26">
        <f>SUM(AB35:AB37)</f>
        <v>0</v>
      </c>
      <c r="AC38" s="26">
        <v>0</v>
      </c>
      <c r="AD38" s="26">
        <v>0</v>
      </c>
    </row>
    <row r="39" spans="1:30" x14ac:dyDescent="0.25">
      <c r="A39" s="5"/>
      <c r="B39" s="4"/>
      <c r="C39" s="4"/>
      <c r="D39" s="18"/>
      <c r="E39" s="19"/>
      <c r="F39" s="19"/>
      <c r="G39" s="19"/>
      <c r="H39" s="19"/>
      <c r="I39" s="19"/>
      <c r="J39" s="18"/>
      <c r="K39" s="19"/>
      <c r="L39" s="19"/>
      <c r="M39" s="19"/>
      <c r="N39" s="19"/>
      <c r="O39" s="19"/>
      <c r="P39" s="18"/>
      <c r="Q39" s="19"/>
      <c r="R39" s="19"/>
      <c r="S39" s="19"/>
      <c r="T39" s="19"/>
      <c r="U39" s="19"/>
      <c r="V39" s="18"/>
      <c r="W39" s="18"/>
      <c r="X39" s="18"/>
      <c r="Y39" s="18"/>
      <c r="Z39" s="18"/>
      <c r="AA39" s="18"/>
      <c r="AB39" s="18"/>
      <c r="AC39" s="18"/>
      <c r="AD39" s="18"/>
    </row>
    <row r="40" spans="1:30" x14ac:dyDescent="0.25">
      <c r="A40" s="1" t="s">
        <v>18</v>
      </c>
      <c r="B40" s="4"/>
      <c r="C40" s="4"/>
      <c r="D40" s="18"/>
      <c r="E40" s="19"/>
      <c r="F40" s="19"/>
      <c r="G40" s="19"/>
      <c r="H40" s="19"/>
      <c r="I40" s="19"/>
      <c r="J40" s="18"/>
      <c r="K40" s="19"/>
      <c r="L40" s="19"/>
      <c r="M40" s="19"/>
      <c r="N40" s="19"/>
      <c r="O40" s="19"/>
      <c r="P40" s="18"/>
      <c r="Q40" s="19"/>
      <c r="R40" s="19"/>
      <c r="S40" s="19"/>
      <c r="T40" s="19"/>
      <c r="U40" s="19"/>
      <c r="V40" s="18"/>
      <c r="W40" s="18"/>
      <c r="X40" s="18"/>
      <c r="Y40" s="18"/>
      <c r="Z40" s="18"/>
      <c r="AA40" s="18"/>
      <c r="AB40" s="18"/>
      <c r="AC40" s="18"/>
      <c r="AD40" s="18"/>
    </row>
    <row r="41" spans="1:30" x14ac:dyDescent="0.25">
      <c r="A41" s="5" t="s">
        <v>14</v>
      </c>
      <c r="B41" s="4"/>
      <c r="C41" s="4"/>
      <c r="D41" s="30">
        <v>350000</v>
      </c>
      <c r="E41" s="30">
        <f>D41</f>
        <v>350000</v>
      </c>
      <c r="F41" s="30">
        <f>E44</f>
        <v>350000</v>
      </c>
      <c r="G41" s="30">
        <f>F44</f>
        <v>350000</v>
      </c>
      <c r="H41" s="30">
        <f>G44</f>
        <v>350000</v>
      </c>
      <c r="I41" s="30">
        <f>H44</f>
        <v>0</v>
      </c>
      <c r="J41" s="30"/>
      <c r="K41" s="30"/>
      <c r="L41" s="30"/>
      <c r="M41" s="30"/>
      <c r="N41" s="30"/>
      <c r="O41" s="30"/>
      <c r="P41" s="30">
        <f>J44</f>
        <v>0</v>
      </c>
      <c r="Q41" s="30"/>
      <c r="R41" s="30"/>
      <c r="S41" s="30"/>
      <c r="T41" s="30"/>
      <c r="U41" s="30"/>
      <c r="V41" s="30">
        <f>P44</f>
        <v>0</v>
      </c>
      <c r="W41" s="30">
        <f t="shared" ref="W41:AD41" si="21">V44</f>
        <v>0</v>
      </c>
      <c r="X41" s="30">
        <f t="shared" si="21"/>
        <v>200000</v>
      </c>
      <c r="Y41" s="30">
        <f t="shared" si="21"/>
        <v>200000</v>
      </c>
      <c r="Z41" s="30">
        <f t="shared" si="21"/>
        <v>500000</v>
      </c>
      <c r="AA41" s="30">
        <f t="shared" si="21"/>
        <v>500000</v>
      </c>
      <c r="AB41" s="30">
        <f t="shared" si="21"/>
        <v>500000</v>
      </c>
      <c r="AC41" s="30">
        <f t="shared" si="21"/>
        <v>700000</v>
      </c>
      <c r="AD41" s="30">
        <f t="shared" si="21"/>
        <v>900000</v>
      </c>
    </row>
    <row r="42" spans="1:30" x14ac:dyDescent="0.25">
      <c r="A42" s="5" t="s">
        <v>19</v>
      </c>
      <c r="B42" s="4"/>
      <c r="C42" s="4"/>
      <c r="D42" s="30">
        <f>SUM(E42:H42)</f>
        <v>0</v>
      </c>
      <c r="E42" s="30"/>
      <c r="F42" s="30"/>
      <c r="G42" s="30"/>
      <c r="H42" s="30"/>
      <c r="I42" s="30"/>
      <c r="J42" s="30">
        <f>SUM(K42:N42)</f>
        <v>0</v>
      </c>
      <c r="K42" s="30"/>
      <c r="L42" s="30"/>
      <c r="M42" s="30"/>
      <c r="N42" s="30"/>
      <c r="O42" s="30"/>
      <c r="P42" s="30">
        <f>-P29</f>
        <v>0</v>
      </c>
      <c r="Q42" s="30"/>
      <c r="R42" s="30"/>
      <c r="S42" s="30"/>
      <c r="T42" s="30"/>
      <c r="U42" s="30"/>
      <c r="V42" s="30"/>
      <c r="W42" s="30">
        <f>-W29</f>
        <v>200000</v>
      </c>
      <c r="X42" s="30"/>
      <c r="Y42" s="30">
        <f>-Y29</f>
        <v>300000</v>
      </c>
      <c r="Z42" s="30"/>
      <c r="AA42" s="30"/>
      <c r="AB42" s="30">
        <f>-AB29</f>
        <v>200000</v>
      </c>
      <c r="AC42" s="30">
        <f>-AC29</f>
        <v>200000</v>
      </c>
      <c r="AD42" s="30"/>
    </row>
    <row r="43" spans="1:30" x14ac:dyDescent="0.25">
      <c r="A43" s="5" t="s">
        <v>20</v>
      </c>
      <c r="B43" s="4"/>
      <c r="C43" s="4"/>
      <c r="D43" s="30">
        <f>SUM(E43:I43)</f>
        <v>-350000</v>
      </c>
      <c r="E43" s="30"/>
      <c r="F43" s="30"/>
      <c r="G43" s="30"/>
      <c r="H43" s="30">
        <f>-H29</f>
        <v>-350000</v>
      </c>
      <c r="I43" s="30">
        <f>-I29</f>
        <v>0</v>
      </c>
      <c r="J43" s="30">
        <f>SUM(K43:O43)</f>
        <v>0</v>
      </c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>
        <f>-V29</f>
        <v>0</v>
      </c>
      <c r="W43" s="30"/>
      <c r="X43" s="30"/>
      <c r="Y43" s="30"/>
      <c r="Z43" s="30"/>
      <c r="AA43" s="30"/>
      <c r="AB43" s="30"/>
      <c r="AC43" s="30"/>
      <c r="AD43" s="30">
        <f>-AD29</f>
        <v>0</v>
      </c>
    </row>
    <row r="44" spans="1:30" ht="15" x14ac:dyDescent="0.25">
      <c r="A44" s="7" t="s">
        <v>17</v>
      </c>
      <c r="B44" s="8"/>
      <c r="C44" s="8"/>
      <c r="D44" s="26">
        <f>SUM(D41:D43)</f>
        <v>0</v>
      </c>
      <c r="E44" s="27">
        <f t="shared" ref="E44:Z44" si="22">SUM(E41:E43)</f>
        <v>350000</v>
      </c>
      <c r="F44" s="27">
        <f t="shared" si="22"/>
        <v>350000</v>
      </c>
      <c r="G44" s="27">
        <f t="shared" si="22"/>
        <v>350000</v>
      </c>
      <c r="H44" s="27">
        <f t="shared" si="22"/>
        <v>0</v>
      </c>
      <c r="I44" s="27">
        <f t="shared" ref="I44" si="23">SUM(I41:I43)</f>
        <v>0</v>
      </c>
      <c r="J44" s="26">
        <f>SUM(J41:J43)</f>
        <v>0</v>
      </c>
      <c r="K44" s="27">
        <f t="shared" si="22"/>
        <v>0</v>
      </c>
      <c r="L44" s="27">
        <f t="shared" si="22"/>
        <v>0</v>
      </c>
      <c r="M44" s="27">
        <f t="shared" si="22"/>
        <v>0</v>
      </c>
      <c r="N44" s="27">
        <f t="shared" si="22"/>
        <v>0</v>
      </c>
      <c r="O44" s="27">
        <f t="shared" si="22"/>
        <v>0</v>
      </c>
      <c r="P44" s="26">
        <f t="shared" si="22"/>
        <v>0</v>
      </c>
      <c r="Q44" s="27">
        <f t="shared" si="22"/>
        <v>0</v>
      </c>
      <c r="R44" s="27">
        <f t="shared" si="22"/>
        <v>0</v>
      </c>
      <c r="S44" s="27">
        <f t="shared" si="22"/>
        <v>0</v>
      </c>
      <c r="T44" s="27">
        <f t="shared" si="22"/>
        <v>0</v>
      </c>
      <c r="U44" s="27">
        <f t="shared" si="22"/>
        <v>0</v>
      </c>
      <c r="V44" s="26">
        <f t="shared" si="22"/>
        <v>0</v>
      </c>
      <c r="W44" s="26">
        <f t="shared" si="22"/>
        <v>200000</v>
      </c>
      <c r="X44" s="26">
        <f t="shared" si="22"/>
        <v>200000</v>
      </c>
      <c r="Y44" s="26">
        <f t="shared" si="22"/>
        <v>500000</v>
      </c>
      <c r="Z44" s="26">
        <f t="shared" si="22"/>
        <v>500000</v>
      </c>
      <c r="AA44" s="26">
        <f>SUM(AA41:AA43)</f>
        <v>500000</v>
      </c>
      <c r="AB44" s="26">
        <f>SUM(AB41:AB43)</f>
        <v>700000</v>
      </c>
      <c r="AC44" s="26">
        <f>SUM(AC41:AC43)</f>
        <v>900000</v>
      </c>
      <c r="AD44" s="26">
        <f>SUM(AD41:AD43)</f>
        <v>900000</v>
      </c>
    </row>
    <row r="45" spans="1:30" x14ac:dyDescent="0.25">
      <c r="A45" s="5"/>
      <c r="B45" s="4"/>
      <c r="C45" s="4"/>
      <c r="D45" s="18"/>
      <c r="E45" s="19"/>
      <c r="F45" s="19"/>
      <c r="G45" s="19"/>
      <c r="H45" s="19"/>
      <c r="I45" s="19"/>
      <c r="J45" s="18"/>
      <c r="K45" s="19"/>
      <c r="L45" s="19"/>
      <c r="M45" s="19"/>
      <c r="N45" s="19"/>
      <c r="O45" s="19"/>
      <c r="P45" s="18"/>
      <c r="Q45" s="19"/>
      <c r="R45" s="19"/>
      <c r="S45" s="19"/>
      <c r="T45" s="19"/>
      <c r="U45" s="19"/>
      <c r="V45" s="18"/>
      <c r="W45" s="18"/>
      <c r="X45" s="18"/>
      <c r="Y45" s="18"/>
      <c r="Z45" s="18"/>
      <c r="AA45" s="18"/>
      <c r="AB45" s="18"/>
      <c r="AC45" s="18"/>
      <c r="AD45" s="18"/>
    </row>
    <row r="46" spans="1:30" x14ac:dyDescent="0.25">
      <c r="A46" s="3" t="s">
        <v>21</v>
      </c>
      <c r="B46" s="4"/>
      <c r="C46" s="4"/>
      <c r="D46" s="18"/>
      <c r="E46" s="19"/>
      <c r="F46" s="19"/>
      <c r="G46" s="19"/>
      <c r="H46" s="19"/>
      <c r="I46" s="19"/>
      <c r="J46" s="18"/>
      <c r="K46" s="19"/>
      <c r="L46" s="19"/>
      <c r="M46" s="19"/>
      <c r="N46" s="19"/>
      <c r="O46" s="19"/>
      <c r="P46" s="18"/>
      <c r="Q46" s="19"/>
      <c r="R46" s="19"/>
      <c r="S46" s="19"/>
      <c r="T46" s="19"/>
      <c r="U46" s="19"/>
      <c r="V46" s="18"/>
      <c r="W46" s="18"/>
      <c r="X46" s="18"/>
      <c r="Y46" s="18"/>
      <c r="Z46" s="18"/>
      <c r="AA46" s="18"/>
      <c r="AB46" s="18"/>
      <c r="AC46" s="18"/>
      <c r="AD46" s="18"/>
    </row>
    <row r="47" spans="1:30" x14ac:dyDescent="0.25">
      <c r="A47" s="5" t="s">
        <v>14</v>
      </c>
      <c r="B47" s="4"/>
      <c r="C47" s="4"/>
      <c r="D47" s="30">
        <v>0</v>
      </c>
      <c r="E47" s="30">
        <f>D47</f>
        <v>0</v>
      </c>
      <c r="F47" s="30">
        <f>E51</f>
        <v>0</v>
      </c>
      <c r="G47" s="30">
        <f>F51</f>
        <v>0</v>
      </c>
      <c r="H47" s="30">
        <f>G51</f>
        <v>0</v>
      </c>
      <c r="I47" s="30">
        <f>H51</f>
        <v>0</v>
      </c>
      <c r="J47" s="30">
        <v>0</v>
      </c>
      <c r="K47" s="30"/>
      <c r="L47" s="30"/>
      <c r="M47" s="30"/>
      <c r="N47" s="30"/>
      <c r="O47" s="30"/>
      <c r="P47" s="30">
        <f>J51</f>
        <v>0</v>
      </c>
      <c r="Q47" s="30"/>
      <c r="R47" s="30"/>
      <c r="S47" s="30"/>
      <c r="T47" s="30"/>
      <c r="U47" s="30"/>
      <c r="V47" s="30">
        <f>P51</f>
        <v>0</v>
      </c>
      <c r="W47" s="30">
        <f t="shared" ref="W47:AD47" si="24">V51</f>
        <v>0</v>
      </c>
      <c r="X47" s="30">
        <f t="shared" si="24"/>
        <v>0</v>
      </c>
      <c r="Y47" s="30">
        <f t="shared" si="24"/>
        <v>0</v>
      </c>
      <c r="Z47" s="30">
        <f t="shared" si="24"/>
        <v>0</v>
      </c>
      <c r="AA47" s="30">
        <f t="shared" si="24"/>
        <v>0</v>
      </c>
      <c r="AB47" s="30">
        <f t="shared" si="24"/>
        <v>0</v>
      </c>
      <c r="AC47" s="30">
        <f t="shared" si="24"/>
        <v>0</v>
      </c>
      <c r="AD47" s="30">
        <f t="shared" si="24"/>
        <v>0</v>
      </c>
    </row>
    <row r="48" spans="1:30" x14ac:dyDescent="0.25">
      <c r="A48" s="5" t="s">
        <v>22</v>
      </c>
      <c r="B48" s="4"/>
      <c r="C48" s="4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</row>
    <row r="49" spans="1:30" x14ac:dyDescent="0.25">
      <c r="A49" s="5" t="s">
        <v>23</v>
      </c>
      <c r="B49" s="4"/>
      <c r="C49" s="4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>
        <f>-X30</f>
        <v>0</v>
      </c>
      <c r="Y49" s="30"/>
      <c r="Z49" s="30"/>
      <c r="AA49" s="30"/>
      <c r="AB49" s="30"/>
      <c r="AC49" s="30"/>
      <c r="AD49" s="30"/>
    </row>
    <row r="50" spans="1:30" x14ac:dyDescent="0.25">
      <c r="A50" s="5" t="s">
        <v>24</v>
      </c>
      <c r="B50" s="4"/>
      <c r="C50" s="4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>
        <f>-Z30</f>
        <v>0</v>
      </c>
      <c r="AA50" s="30">
        <f>-AA30</f>
        <v>0</v>
      </c>
      <c r="AB50" s="30"/>
      <c r="AC50" s="30">
        <f>-AC30</f>
        <v>0</v>
      </c>
      <c r="AD50" s="30">
        <f>-AD30</f>
        <v>0</v>
      </c>
    </row>
    <row r="51" spans="1:30" ht="15" x14ac:dyDescent="0.25">
      <c r="A51" s="7" t="s">
        <v>17</v>
      </c>
      <c r="B51" s="8"/>
      <c r="C51" s="8"/>
      <c r="D51" s="26">
        <f t="shared" ref="D51:AD51" si="25">SUM(D47:D50)</f>
        <v>0</v>
      </c>
      <c r="E51" s="27">
        <f t="shared" si="25"/>
        <v>0</v>
      </c>
      <c r="F51" s="27">
        <f t="shared" si="25"/>
        <v>0</v>
      </c>
      <c r="G51" s="27">
        <f t="shared" si="25"/>
        <v>0</v>
      </c>
      <c r="H51" s="27">
        <f t="shared" si="25"/>
        <v>0</v>
      </c>
      <c r="I51" s="27">
        <f t="shared" ref="I51" si="26">SUM(I47:I50)</f>
        <v>0</v>
      </c>
      <c r="J51" s="26">
        <f t="shared" si="25"/>
        <v>0</v>
      </c>
      <c r="K51" s="27">
        <f t="shared" si="25"/>
        <v>0</v>
      </c>
      <c r="L51" s="27">
        <f t="shared" si="25"/>
        <v>0</v>
      </c>
      <c r="M51" s="27">
        <f t="shared" si="25"/>
        <v>0</v>
      </c>
      <c r="N51" s="27">
        <f t="shared" si="25"/>
        <v>0</v>
      </c>
      <c r="O51" s="27">
        <f t="shared" si="25"/>
        <v>0</v>
      </c>
      <c r="P51" s="26">
        <f t="shared" si="25"/>
        <v>0</v>
      </c>
      <c r="Q51" s="27">
        <f t="shared" si="25"/>
        <v>0</v>
      </c>
      <c r="R51" s="27">
        <f t="shared" si="25"/>
        <v>0</v>
      </c>
      <c r="S51" s="27">
        <f t="shared" si="25"/>
        <v>0</v>
      </c>
      <c r="T51" s="27">
        <f t="shared" si="25"/>
        <v>0</v>
      </c>
      <c r="U51" s="27">
        <f t="shared" si="25"/>
        <v>0</v>
      </c>
      <c r="V51" s="26">
        <f t="shared" si="25"/>
        <v>0</v>
      </c>
      <c r="W51" s="26">
        <f t="shared" si="25"/>
        <v>0</v>
      </c>
      <c r="X51" s="26">
        <f t="shared" si="25"/>
        <v>0</v>
      </c>
      <c r="Y51" s="26">
        <f t="shared" si="25"/>
        <v>0</v>
      </c>
      <c r="Z51" s="26">
        <f t="shared" si="25"/>
        <v>0</v>
      </c>
      <c r="AA51" s="26">
        <f t="shared" si="25"/>
        <v>0</v>
      </c>
      <c r="AB51" s="26">
        <f t="shared" si="25"/>
        <v>0</v>
      </c>
      <c r="AC51" s="26">
        <f t="shared" si="25"/>
        <v>0</v>
      </c>
      <c r="AD51" s="26">
        <f t="shared" si="25"/>
        <v>0</v>
      </c>
    </row>
    <row r="52" spans="1:30" x14ac:dyDescent="0.25">
      <c r="A52" s="2"/>
      <c r="B52" s="2"/>
      <c r="C52" s="2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</row>
    <row r="53" spans="1:30" x14ac:dyDescent="0.25">
      <c r="A53" s="2"/>
      <c r="B53" s="2" t="s">
        <v>25</v>
      </c>
      <c r="C53" s="2"/>
      <c r="D53" s="28">
        <f>+D31</f>
        <v>345485.98999999987</v>
      </c>
      <c r="E53" s="28">
        <f t="shared" ref="E53:AD53" si="27">+E31</f>
        <v>164747.76</v>
      </c>
      <c r="F53" s="28">
        <f t="shared" si="27"/>
        <v>159767.76</v>
      </c>
      <c r="G53" s="28">
        <f t="shared" si="27"/>
        <v>121237.21000000002</v>
      </c>
      <c r="H53" s="28">
        <f t="shared" si="27"/>
        <v>6296.3800000000629</v>
      </c>
      <c r="I53" s="28">
        <f t="shared" ref="I53" si="28">+I31</f>
        <v>356743.56000000006</v>
      </c>
      <c r="J53" s="28">
        <f t="shared" si="27"/>
        <v>764895.39280000015</v>
      </c>
      <c r="K53" s="28">
        <f t="shared" ref="K53:U53" si="29">+K31</f>
        <v>203772.86000000007</v>
      </c>
      <c r="L53" s="28">
        <f t="shared" si="29"/>
        <v>203772.86000000007</v>
      </c>
      <c r="M53" s="28">
        <f t="shared" si="29"/>
        <v>218199.95000000007</v>
      </c>
      <c r="N53" s="28">
        <f t="shared" si="29"/>
        <v>873977.57000000018</v>
      </c>
      <c r="O53" s="28">
        <f t="shared" si="29"/>
        <v>764895.39280000015</v>
      </c>
      <c r="P53" s="28">
        <f t="shared" si="27"/>
        <v>517733.8401333337</v>
      </c>
      <c r="Q53" s="28">
        <f t="shared" si="29"/>
        <v>753967.55280000018</v>
      </c>
      <c r="R53" s="28">
        <f t="shared" si="29"/>
        <v>425833.41280000017</v>
      </c>
      <c r="S53" s="28">
        <f t="shared" si="29"/>
        <v>225833.41280000017</v>
      </c>
      <c r="T53" s="28">
        <f t="shared" si="29"/>
        <v>1060890.8768000002</v>
      </c>
      <c r="U53" s="28">
        <f t="shared" si="29"/>
        <v>166733.8401333337</v>
      </c>
      <c r="V53" s="28">
        <f t="shared" si="27"/>
        <v>253630.67413333396</v>
      </c>
      <c r="W53" s="28">
        <f t="shared" si="27"/>
        <v>724803.43313333404</v>
      </c>
      <c r="X53" s="28">
        <f t="shared" si="27"/>
        <v>767626.192133334</v>
      </c>
      <c r="Y53" s="28">
        <f t="shared" si="27"/>
        <v>497798.95113333396</v>
      </c>
      <c r="Z53" s="28">
        <f t="shared" si="27"/>
        <v>578421.71013333392</v>
      </c>
      <c r="AA53" s="28">
        <f t="shared" si="27"/>
        <v>832544.46913333389</v>
      </c>
      <c r="AB53" s="28">
        <f t="shared" si="27"/>
        <v>775517.22813333385</v>
      </c>
      <c r="AC53" s="28">
        <f t="shared" si="27"/>
        <v>1062253.9871333339</v>
      </c>
      <c r="AD53" s="28">
        <f t="shared" si="27"/>
        <v>573576.74613333377</v>
      </c>
    </row>
    <row r="54" spans="1:30" x14ac:dyDescent="0.25">
      <c r="A54" s="2"/>
      <c r="B54" s="2" t="s">
        <v>26</v>
      </c>
      <c r="C54" s="2"/>
      <c r="D54" s="28">
        <f>+D44</f>
        <v>0</v>
      </c>
      <c r="E54" s="28">
        <f t="shared" ref="E54:AD54" si="30">+E44</f>
        <v>350000</v>
      </c>
      <c r="F54" s="28">
        <f t="shared" si="30"/>
        <v>350000</v>
      </c>
      <c r="G54" s="28">
        <f t="shared" si="30"/>
        <v>350000</v>
      </c>
      <c r="H54" s="28">
        <f t="shared" si="30"/>
        <v>0</v>
      </c>
      <c r="I54" s="28">
        <f t="shared" ref="I54" si="31">+I44</f>
        <v>0</v>
      </c>
      <c r="J54" s="28">
        <f t="shared" si="30"/>
        <v>0</v>
      </c>
      <c r="K54" s="28">
        <f t="shared" ref="K54:O54" si="32">+K44</f>
        <v>0</v>
      </c>
      <c r="L54" s="28">
        <f t="shared" si="32"/>
        <v>0</v>
      </c>
      <c r="M54" s="28">
        <f t="shared" si="32"/>
        <v>0</v>
      </c>
      <c r="N54" s="28">
        <f t="shared" si="32"/>
        <v>0</v>
      </c>
      <c r="O54" s="28">
        <f t="shared" si="32"/>
        <v>0</v>
      </c>
      <c r="P54" s="28">
        <f t="shared" si="30"/>
        <v>0</v>
      </c>
      <c r="Q54" s="28">
        <f t="shared" si="30"/>
        <v>0</v>
      </c>
      <c r="R54" s="28">
        <f t="shared" si="30"/>
        <v>0</v>
      </c>
      <c r="S54" s="28">
        <f t="shared" si="30"/>
        <v>0</v>
      </c>
      <c r="T54" s="28">
        <f t="shared" si="30"/>
        <v>0</v>
      </c>
      <c r="U54" s="28">
        <f t="shared" si="30"/>
        <v>0</v>
      </c>
      <c r="V54" s="28">
        <f t="shared" si="30"/>
        <v>0</v>
      </c>
      <c r="W54" s="28">
        <f t="shared" si="30"/>
        <v>200000</v>
      </c>
      <c r="X54" s="28">
        <f t="shared" si="30"/>
        <v>200000</v>
      </c>
      <c r="Y54" s="28">
        <f t="shared" si="30"/>
        <v>500000</v>
      </c>
      <c r="Z54" s="28">
        <f t="shared" si="30"/>
        <v>500000</v>
      </c>
      <c r="AA54" s="28">
        <f t="shared" si="30"/>
        <v>500000</v>
      </c>
      <c r="AB54" s="28">
        <f t="shared" si="30"/>
        <v>700000</v>
      </c>
      <c r="AC54" s="28">
        <f t="shared" si="30"/>
        <v>900000</v>
      </c>
      <c r="AD54" s="28">
        <f t="shared" si="30"/>
        <v>900000</v>
      </c>
    </row>
    <row r="55" spans="1:30" x14ac:dyDescent="0.25">
      <c r="A55" s="2"/>
      <c r="B55" s="2" t="s">
        <v>21</v>
      </c>
      <c r="C55" s="2"/>
      <c r="D55" s="28">
        <f t="shared" ref="D55:AD55" si="33">+D51</f>
        <v>0</v>
      </c>
      <c r="E55" s="28">
        <f t="shared" si="33"/>
        <v>0</v>
      </c>
      <c r="F55" s="28">
        <f t="shared" si="33"/>
        <v>0</v>
      </c>
      <c r="G55" s="28">
        <f t="shared" si="33"/>
        <v>0</v>
      </c>
      <c r="H55" s="28">
        <f t="shared" si="33"/>
        <v>0</v>
      </c>
      <c r="I55" s="28">
        <f t="shared" ref="I55" si="34">+I51</f>
        <v>0</v>
      </c>
      <c r="J55" s="28">
        <f t="shared" si="33"/>
        <v>0</v>
      </c>
      <c r="K55" s="28"/>
      <c r="L55" s="28"/>
      <c r="M55" s="28"/>
      <c r="N55" s="28"/>
      <c r="O55" s="28"/>
      <c r="P55" s="28">
        <f t="shared" si="33"/>
        <v>0</v>
      </c>
      <c r="Q55" s="28">
        <f t="shared" si="33"/>
        <v>0</v>
      </c>
      <c r="R55" s="28">
        <f t="shared" si="33"/>
        <v>0</v>
      </c>
      <c r="S55" s="28">
        <f t="shared" si="33"/>
        <v>0</v>
      </c>
      <c r="T55" s="28">
        <f t="shared" si="33"/>
        <v>0</v>
      </c>
      <c r="U55" s="28">
        <f t="shared" si="33"/>
        <v>0</v>
      </c>
      <c r="V55" s="28">
        <f t="shared" si="33"/>
        <v>0</v>
      </c>
      <c r="W55" s="28">
        <f t="shared" si="33"/>
        <v>0</v>
      </c>
      <c r="X55" s="28">
        <f t="shared" si="33"/>
        <v>0</v>
      </c>
      <c r="Y55" s="28">
        <f t="shared" si="33"/>
        <v>0</v>
      </c>
      <c r="Z55" s="28">
        <f t="shared" si="33"/>
        <v>0</v>
      </c>
      <c r="AA55" s="28">
        <f t="shared" si="33"/>
        <v>0</v>
      </c>
      <c r="AB55" s="28">
        <f t="shared" si="33"/>
        <v>0</v>
      </c>
      <c r="AC55" s="28">
        <f t="shared" si="33"/>
        <v>0</v>
      </c>
      <c r="AD55" s="28">
        <f t="shared" si="33"/>
        <v>0</v>
      </c>
    </row>
    <row r="56" spans="1:30" ht="17.25" thickBot="1" x14ac:dyDescent="0.3">
      <c r="A56" s="2"/>
      <c r="B56" s="9" t="s">
        <v>27</v>
      </c>
      <c r="C56" s="10"/>
      <c r="D56" s="23">
        <f>SUM(D53:D55)</f>
        <v>345485.98999999987</v>
      </c>
      <c r="E56" s="23">
        <f t="shared" ref="E56:AA56" si="35">SUM(E53:E55)</f>
        <v>514747.76</v>
      </c>
      <c r="F56" s="23">
        <f t="shared" si="35"/>
        <v>509767.76</v>
      </c>
      <c r="G56" s="23">
        <f t="shared" si="35"/>
        <v>471237.21</v>
      </c>
      <c r="H56" s="23">
        <f t="shared" si="35"/>
        <v>6296.3800000000629</v>
      </c>
      <c r="I56" s="23">
        <f t="shared" ref="I56" si="36">SUM(I53:I55)</f>
        <v>356743.56000000006</v>
      </c>
      <c r="J56" s="23">
        <f t="shared" si="35"/>
        <v>764895.39280000015</v>
      </c>
      <c r="K56" s="23">
        <f>SUM(K53:K55)</f>
        <v>203772.86000000007</v>
      </c>
      <c r="L56" s="23">
        <f t="shared" si="35"/>
        <v>203772.86000000007</v>
      </c>
      <c r="M56" s="23">
        <f t="shared" si="35"/>
        <v>218199.95000000007</v>
      </c>
      <c r="N56" s="23">
        <f t="shared" si="35"/>
        <v>873977.57000000018</v>
      </c>
      <c r="O56" s="23">
        <f t="shared" si="35"/>
        <v>764895.39280000015</v>
      </c>
      <c r="P56" s="23">
        <f t="shared" si="35"/>
        <v>517733.8401333337</v>
      </c>
      <c r="Q56" s="23">
        <f t="shared" si="35"/>
        <v>753967.55280000018</v>
      </c>
      <c r="R56" s="23">
        <f t="shared" si="35"/>
        <v>425833.41280000017</v>
      </c>
      <c r="S56" s="23">
        <f t="shared" si="35"/>
        <v>225833.41280000017</v>
      </c>
      <c r="T56" s="23">
        <f t="shared" si="35"/>
        <v>1060890.8768000002</v>
      </c>
      <c r="U56" s="23">
        <f t="shared" si="35"/>
        <v>166733.8401333337</v>
      </c>
      <c r="V56" s="23">
        <f t="shared" si="35"/>
        <v>253630.67413333396</v>
      </c>
      <c r="W56" s="23">
        <f t="shared" si="35"/>
        <v>924803.43313333404</v>
      </c>
      <c r="X56" s="23">
        <f t="shared" si="35"/>
        <v>967626.192133334</v>
      </c>
      <c r="Y56" s="23">
        <f t="shared" si="35"/>
        <v>997798.95113333396</v>
      </c>
      <c r="Z56" s="23">
        <f t="shared" si="35"/>
        <v>1078421.7101333339</v>
      </c>
      <c r="AA56" s="23">
        <f t="shared" si="35"/>
        <v>1332544.4691333338</v>
      </c>
      <c r="AB56" s="23">
        <f>SUM(AB53:AB55)</f>
        <v>1475517.2281333338</v>
      </c>
      <c r="AC56" s="23">
        <f>SUM(AC53:AC55)</f>
        <v>1962253.9871333339</v>
      </c>
      <c r="AD56" s="23">
        <f>SUM(AD53:AD55)</f>
        <v>1473576.7461333338</v>
      </c>
    </row>
    <row r="57" spans="1:30" ht="17.25" thickTop="1" x14ac:dyDescent="0.25"/>
    <row r="69" spans="4:4" x14ac:dyDescent="0.25">
      <c r="D69" s="29"/>
    </row>
    <row r="70" spans="4:4" x14ac:dyDescent="0.25">
      <c r="D70" s="29"/>
    </row>
    <row r="71" spans="4:4" x14ac:dyDescent="0.25">
      <c r="D71" s="29"/>
    </row>
    <row r="72" spans="4:4" x14ac:dyDescent="0.25">
      <c r="D72" s="29"/>
    </row>
    <row r="73" spans="4:4" x14ac:dyDescent="0.25">
      <c r="D73" s="29"/>
    </row>
    <row r="74" spans="4:4" x14ac:dyDescent="0.25">
      <c r="D74" s="29"/>
    </row>
    <row r="75" spans="4:4" x14ac:dyDescent="0.25">
      <c r="D75" s="29"/>
    </row>
    <row r="76" spans="4:4" x14ac:dyDescent="0.25">
      <c r="D76" s="29"/>
    </row>
    <row r="77" spans="4:4" x14ac:dyDescent="0.25">
      <c r="D77" s="29"/>
    </row>
  </sheetData>
  <mergeCells count="4">
    <mergeCell ref="A3:C5"/>
    <mergeCell ref="B13:C13"/>
    <mergeCell ref="B22:C22"/>
    <mergeCell ref="D3:AD3"/>
  </mergeCells>
  <pageMargins left="0.31496062992125984" right="0.31496062992125984" top="0.35433070866141736" bottom="0.35433070866141736" header="0.31496062992125984" footer="0.31496062992125984"/>
  <pageSetup paperSize="9" scale="55" orientation="landscape" cellComments="asDisplayed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0" sqref="E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2016-03-17T07:44:10Z</dcterms:modified>
</cp:coreProperties>
</file>