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6075" windowWidth="19230" windowHeight="5550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Q17" i="1" l="1"/>
  <c r="Q16" i="1"/>
  <c r="T42" i="1" l="1"/>
  <c r="S42" i="1"/>
  <c r="R42" i="1"/>
  <c r="Q42" i="1"/>
  <c r="P41" i="1"/>
  <c r="P40" i="1"/>
  <c r="O30" i="1" l="1"/>
  <c r="O23" i="1"/>
  <c r="I53" i="1"/>
  <c r="N40" i="1"/>
  <c r="O40" i="1"/>
  <c r="E40" i="1"/>
  <c r="I42" i="1"/>
  <c r="I41" i="1"/>
  <c r="L42" i="1"/>
  <c r="J41" i="1"/>
  <c r="E43" i="1"/>
  <c r="O43" i="1"/>
  <c r="O53" i="1" s="1"/>
  <c r="O55" i="1" s="1"/>
  <c r="S54" i="1"/>
  <c r="R54" i="1"/>
  <c r="Q54" i="1"/>
  <c r="P54" i="1"/>
  <c r="O54" i="1"/>
  <c r="O52" i="1"/>
  <c r="P50" i="1"/>
  <c r="Q50" i="1"/>
  <c r="R50" i="1"/>
  <c r="S50" i="1"/>
  <c r="O50" i="1"/>
  <c r="J50" i="1"/>
  <c r="O26" i="1"/>
  <c r="D10" i="1" l="1"/>
  <c r="D8" i="1"/>
  <c r="I12" i="1"/>
  <c r="I10" i="1"/>
  <c r="D17" i="1"/>
  <c r="D18" i="1"/>
  <c r="D19" i="1"/>
  <c r="D16" i="1"/>
  <c r="D21" i="1" s="1"/>
  <c r="D23" i="1" s="1"/>
  <c r="D26" i="1" s="1"/>
  <c r="P43" i="1" l="1"/>
  <c r="Q40" i="1" s="1"/>
  <c r="P21" i="1"/>
  <c r="Q21" i="1"/>
  <c r="Q23" i="1" s="1"/>
  <c r="R21" i="1"/>
  <c r="S21" i="1"/>
  <c r="O21" i="1"/>
  <c r="J21" i="1"/>
  <c r="I18" i="1"/>
  <c r="N18" i="1"/>
  <c r="N19" i="1"/>
  <c r="N17" i="1"/>
  <c r="N16" i="1"/>
  <c r="N15" i="1"/>
  <c r="I15" i="1"/>
  <c r="P12" i="1"/>
  <c r="P23" i="1" s="1"/>
  <c r="Q12" i="1"/>
  <c r="R12" i="1"/>
  <c r="S12" i="1"/>
  <c r="O12" i="1"/>
  <c r="J12" i="1"/>
  <c r="N8" i="1"/>
  <c r="N12" i="1" s="1"/>
  <c r="N7" i="1"/>
  <c r="I8" i="1"/>
  <c r="N21" i="1" l="1"/>
  <c r="N23" i="1" s="1"/>
  <c r="S23" i="1"/>
  <c r="R23" i="1"/>
  <c r="P26" i="1"/>
  <c r="P30" i="1" s="1"/>
  <c r="P53" i="1"/>
  <c r="Q43" i="1"/>
  <c r="R40" i="1" s="1"/>
  <c r="J23" i="1"/>
  <c r="I17" i="1"/>
  <c r="I16" i="1"/>
  <c r="R43" i="1" l="1"/>
  <c r="Q53" i="1"/>
  <c r="I28" i="1"/>
  <c r="R53" i="1" l="1"/>
  <c r="S40" i="1"/>
  <c r="S43" i="1" s="1"/>
  <c r="S53" i="1" s="1"/>
  <c r="M54" i="1"/>
  <c r="L54" i="1"/>
  <c r="K54" i="1"/>
  <c r="J54" i="1"/>
  <c r="K41" i="1"/>
  <c r="M41" i="1"/>
  <c r="H41" i="1"/>
  <c r="E25" i="1" l="1"/>
  <c r="K50" i="1"/>
  <c r="L50" i="1"/>
  <c r="M50" i="1"/>
  <c r="K21" i="1"/>
  <c r="L21" i="1"/>
  <c r="M21" i="1"/>
  <c r="E21" i="1"/>
  <c r="I19" i="1"/>
  <c r="I20" i="1"/>
  <c r="I9" i="1"/>
  <c r="I11" i="1"/>
  <c r="K12" i="1"/>
  <c r="L12" i="1"/>
  <c r="M12" i="1"/>
  <c r="E12" i="1"/>
  <c r="K23" i="1" l="1"/>
  <c r="E23" i="1"/>
  <c r="E26" i="1" s="1"/>
  <c r="M23" i="1"/>
  <c r="L23" i="1"/>
  <c r="I7" i="1" l="1"/>
  <c r="D7" i="1"/>
  <c r="AB49" i="1" l="1"/>
  <c r="AA49" i="1"/>
  <c r="Z41" i="1"/>
  <c r="Y49" i="1"/>
  <c r="X49" i="1"/>
  <c r="V48" i="1"/>
  <c r="U42" i="1"/>
  <c r="I48" i="1"/>
  <c r="D41" i="1"/>
  <c r="D28" i="1" l="1"/>
  <c r="D29" i="1"/>
  <c r="D27" i="1"/>
  <c r="D15" i="1"/>
  <c r="W21" i="1" l="1"/>
  <c r="AB21" i="1"/>
  <c r="AA21" i="1"/>
  <c r="Z21" i="1"/>
  <c r="Y21" i="1"/>
  <c r="X21" i="1"/>
  <c r="V21" i="1"/>
  <c r="U21" i="1"/>
  <c r="T21" i="1"/>
  <c r="I21" i="1"/>
  <c r="I23" i="1" s="1"/>
  <c r="H21" i="1"/>
  <c r="G21" i="1"/>
  <c r="F21" i="1"/>
  <c r="AB42" i="1" l="1"/>
  <c r="Z42" i="1"/>
  <c r="D42" i="1"/>
  <c r="AA41" i="1"/>
  <c r="N41" i="1"/>
  <c r="AB34" i="1"/>
  <c r="Z34" i="1"/>
  <c r="Z37" i="1" s="1"/>
  <c r="AA34" i="1" s="1"/>
  <c r="Y34" i="1"/>
  <c r="X34" i="1"/>
  <c r="W34" i="1"/>
  <c r="V34" i="1"/>
  <c r="U34" i="1"/>
  <c r="T34" i="1"/>
  <c r="N34" i="1"/>
  <c r="I34" i="1"/>
  <c r="H12" i="1"/>
  <c r="H23" i="1" s="1"/>
  <c r="G12" i="1"/>
  <c r="G23" i="1" s="1"/>
  <c r="F12" i="1"/>
  <c r="F23" i="1" s="1"/>
  <c r="D11" i="1"/>
  <c r="AB12" i="1"/>
  <c r="AB23" i="1" s="1"/>
  <c r="AA12" i="1"/>
  <c r="Z12" i="1"/>
  <c r="Z23" i="1" s="1"/>
  <c r="Y12" i="1"/>
  <c r="X12" i="1"/>
  <c r="W12" i="1"/>
  <c r="V12" i="1"/>
  <c r="V23" i="1" s="1"/>
  <c r="U12" i="1"/>
  <c r="T12" i="1"/>
  <c r="T23" i="1" s="1"/>
  <c r="D9" i="1"/>
  <c r="X23" i="1" l="1"/>
  <c r="D12" i="1"/>
  <c r="D30" i="1" s="1"/>
  <c r="U23" i="1"/>
  <c r="W23" i="1"/>
  <c r="Y23" i="1"/>
  <c r="AA23" i="1"/>
  <c r="E53" i="1"/>
  <c r="F40" i="1"/>
  <c r="F43" i="1" s="1"/>
  <c r="K40" i="1" s="1"/>
  <c r="K43" i="1" s="1"/>
  <c r="K53" i="1" s="1"/>
  <c r="F53" i="1" l="1"/>
  <c r="G40" i="1"/>
  <c r="G43" i="1" s="1"/>
  <c r="D43" i="1"/>
  <c r="I40" i="1" s="1"/>
  <c r="L40" i="1" l="1"/>
  <c r="H40" i="1"/>
  <c r="J40" i="1"/>
  <c r="J43" i="1" s="1"/>
  <c r="J53" i="1" s="1"/>
  <c r="I43" i="1"/>
  <c r="D53" i="1"/>
  <c r="E46" i="1"/>
  <c r="E50" i="1" s="1"/>
  <c r="F46" i="1" s="1"/>
  <c r="D50" i="1"/>
  <c r="D54" i="1" s="1"/>
  <c r="G53" i="1"/>
  <c r="L43" i="1" l="1"/>
  <c r="L53" i="1" s="1"/>
  <c r="H43" i="1"/>
  <c r="M40" i="1" s="1"/>
  <c r="M43" i="1" s="1"/>
  <c r="M53" i="1" s="1"/>
  <c r="N43" i="1"/>
  <c r="E30" i="1"/>
  <c r="F25" i="1" s="1"/>
  <c r="F26" i="1" s="1"/>
  <c r="D52" i="1"/>
  <c r="D55" i="1" s="1"/>
  <c r="E54" i="1"/>
  <c r="F50" i="1"/>
  <c r="H53" i="1" l="1"/>
  <c r="E52" i="1"/>
  <c r="E55" i="1" s="1"/>
  <c r="F30" i="1"/>
  <c r="N53" i="1"/>
  <c r="T40" i="1"/>
  <c r="T43" i="1" s="1"/>
  <c r="F54" i="1"/>
  <c r="G46" i="1"/>
  <c r="G50" i="1" s="1"/>
  <c r="F52" i="1" l="1"/>
  <c r="F55" i="1" s="1"/>
  <c r="G25" i="1"/>
  <c r="G54" i="1"/>
  <c r="H46" i="1"/>
  <c r="H50" i="1" s="1"/>
  <c r="T53" i="1"/>
  <c r="U40" i="1"/>
  <c r="U43" i="1" s="1"/>
  <c r="G26" i="1" l="1"/>
  <c r="G30" i="1" s="1"/>
  <c r="V40" i="1"/>
  <c r="V43" i="1" s="1"/>
  <c r="U53" i="1"/>
  <c r="I46" i="1"/>
  <c r="I50" i="1" s="1"/>
  <c r="H54" i="1"/>
  <c r="G52" i="1" l="1"/>
  <c r="G55" i="1" s="1"/>
  <c r="H25" i="1"/>
  <c r="H26" i="1" s="1"/>
  <c r="I54" i="1"/>
  <c r="N46" i="1"/>
  <c r="N50" i="1" s="1"/>
  <c r="V53" i="1"/>
  <c r="W40" i="1"/>
  <c r="W43" i="1" s="1"/>
  <c r="H30" i="1" l="1"/>
  <c r="I25" i="1" s="1"/>
  <c r="W53" i="1"/>
  <c r="X40" i="1"/>
  <c r="X43" i="1" s="1"/>
  <c r="N54" i="1"/>
  <c r="T46" i="1"/>
  <c r="T50" i="1" s="1"/>
  <c r="I26" i="1" l="1"/>
  <c r="J25" i="1"/>
  <c r="J26" i="1" s="1"/>
  <c r="J30" i="1" s="1"/>
  <c r="K25" i="1" s="1"/>
  <c r="K26" i="1" s="1"/>
  <c r="H52" i="1"/>
  <c r="H55" i="1" s="1"/>
  <c r="T54" i="1"/>
  <c r="U46" i="1"/>
  <c r="U50" i="1" s="1"/>
  <c r="X53" i="1"/>
  <c r="Y40" i="1"/>
  <c r="Y43" i="1" s="1"/>
  <c r="J52" i="1" l="1"/>
  <c r="J55" i="1" s="1"/>
  <c r="K30" i="1"/>
  <c r="L25" i="1" s="1"/>
  <c r="I30" i="1"/>
  <c r="Z40" i="1"/>
  <c r="Z43" i="1" s="1"/>
  <c r="Y53" i="1"/>
  <c r="V46" i="1"/>
  <c r="V50" i="1" s="1"/>
  <c r="U54" i="1"/>
  <c r="N25" i="1" l="1"/>
  <c r="K52" i="1"/>
  <c r="K55" i="1" s="1"/>
  <c r="L26" i="1"/>
  <c r="L30" i="1" s="1"/>
  <c r="I52" i="1"/>
  <c r="I55" i="1" s="1"/>
  <c r="V54" i="1"/>
  <c r="W46" i="1"/>
  <c r="W50" i="1" s="1"/>
  <c r="Z53" i="1"/>
  <c r="AA40" i="1"/>
  <c r="AA43" i="1" s="1"/>
  <c r="N26" i="1" l="1"/>
  <c r="N30" i="1" s="1"/>
  <c r="N52" i="1" s="1"/>
  <c r="N55" i="1" s="1"/>
  <c r="O25" i="1"/>
  <c r="P25" i="1" s="1"/>
  <c r="L52" i="1"/>
  <c r="L55" i="1" s="1"/>
  <c r="M25" i="1"/>
  <c r="M26" i="1" s="1"/>
  <c r="AA53" i="1"/>
  <c r="AB40" i="1"/>
  <c r="AB43" i="1" s="1"/>
  <c r="AB53" i="1" s="1"/>
  <c r="W54" i="1"/>
  <c r="X46" i="1"/>
  <c r="X50" i="1" s="1"/>
  <c r="Q25" i="1" l="1"/>
  <c r="Q26" i="1" s="1"/>
  <c r="Q30" i="1" s="1"/>
  <c r="P52" i="1"/>
  <c r="P55" i="1" s="1"/>
  <c r="T25" i="1"/>
  <c r="T26" i="1" s="1"/>
  <c r="T30" i="1" s="1"/>
  <c r="M30" i="1"/>
  <c r="M52" i="1" s="1"/>
  <c r="M55" i="1" s="1"/>
  <c r="X54" i="1"/>
  <c r="Y46" i="1"/>
  <c r="Y50" i="1" s="1"/>
  <c r="R25" i="1" l="1"/>
  <c r="R26" i="1" s="1"/>
  <c r="R30" i="1" s="1"/>
  <c r="Q52" i="1"/>
  <c r="Q55" i="1" s="1"/>
  <c r="T52" i="1"/>
  <c r="T55" i="1" s="1"/>
  <c r="U25" i="1"/>
  <c r="U26" i="1" s="1"/>
  <c r="U30" i="1" s="1"/>
  <c r="Z46" i="1"/>
  <c r="Z50" i="1" s="1"/>
  <c r="Y54" i="1"/>
  <c r="S25" i="1" l="1"/>
  <c r="R52" i="1"/>
  <c r="R55" i="1" s="1"/>
  <c r="U52" i="1"/>
  <c r="U55" i="1" s="1"/>
  <c r="V25" i="1"/>
  <c r="V26" i="1" s="1"/>
  <c r="V30" i="1" s="1"/>
  <c r="Z54" i="1"/>
  <c r="AA46" i="1"/>
  <c r="AA50" i="1" s="1"/>
  <c r="S26" i="1" l="1"/>
  <c r="S30" i="1" s="1"/>
  <c r="S52" i="1" s="1"/>
  <c r="S55" i="1" s="1"/>
  <c r="V52" i="1"/>
  <c r="V55" i="1" s="1"/>
  <c r="W25" i="1"/>
  <c r="W26" i="1" s="1"/>
  <c r="W30" i="1" s="1"/>
  <c r="AA54" i="1"/>
  <c r="AB46" i="1"/>
  <c r="AB50" i="1" s="1"/>
  <c r="AB54" i="1" s="1"/>
  <c r="X25" i="1" l="1"/>
  <c r="X26" i="1" s="1"/>
  <c r="X30" i="1" s="1"/>
  <c r="W52" i="1"/>
  <c r="W55" i="1" s="1"/>
  <c r="Y25" i="1" l="1"/>
  <c r="Y26" i="1" s="1"/>
  <c r="Y30" i="1" s="1"/>
  <c r="X52" i="1"/>
  <c r="X55" i="1" s="1"/>
  <c r="Y52" i="1" l="1"/>
  <c r="Y55" i="1" s="1"/>
  <c r="Z25" i="1"/>
  <c r="Z26" i="1" s="1"/>
  <c r="Z30" i="1" s="1"/>
  <c r="Z52" i="1" l="1"/>
  <c r="Z55" i="1" s="1"/>
  <c r="AA25" i="1"/>
  <c r="AA26" i="1" s="1"/>
  <c r="AA30" i="1" s="1"/>
  <c r="AB25" i="1" l="1"/>
  <c r="AB26" i="1" s="1"/>
  <c r="AB30" i="1" s="1"/>
  <c r="AB52" i="1" s="1"/>
  <c r="AB55" i="1" s="1"/>
  <c r="AA52" i="1"/>
  <c r="AA55" i="1" s="1"/>
</calcChain>
</file>

<file path=xl/comments1.xml><?xml version="1.0" encoding="utf-8"?>
<comments xmlns="http://schemas.openxmlformats.org/spreadsheetml/2006/main">
  <authors>
    <author>Author</author>
  </authors>
  <commentList>
    <comment ref="P4" authorId="0">
      <text>
        <r>
          <rPr>
            <b/>
            <sz val="9"/>
            <color indexed="81"/>
            <rFont val="Tahoma"/>
            <charset val="1"/>
          </rPr>
          <t>Michelle</t>
        </r>
      </text>
    </comment>
    <comment ref="N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on 1st week of March</t>
        </r>
      </text>
    </comment>
    <comment ref="Q7" author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Expected to be received in Week 3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Salary, EPF and rental</t>
        </r>
      </text>
    </comment>
    <comment ref="U1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Penang Anime Matsuri Summer Party</t>
        </r>
      </text>
    </comment>
    <comment ref="C2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MICHELLE in futureTO ALSO UPDATE YOUR PLANNING FOR REPO &amp; Money market in yellow columns. I have done for you as reference.</t>
        </r>
      </text>
    </comment>
  </commentList>
</comments>
</file>

<file path=xl/sharedStrings.xml><?xml version="1.0" encoding="utf-8"?>
<sst xmlns="http://schemas.openxmlformats.org/spreadsheetml/2006/main" count="93" uniqueCount="57">
  <si>
    <t>Perkara</t>
  </si>
  <si>
    <t>Penerimaan</t>
  </si>
  <si>
    <t>Lain-lain penerimaan</t>
  </si>
  <si>
    <t>Jumlah Penerimaan</t>
  </si>
  <si>
    <t>Pembayaran</t>
  </si>
  <si>
    <t>Jumlah Pembayaran</t>
  </si>
  <si>
    <t>Lebihan / (Kurangan)</t>
  </si>
  <si>
    <t>Baki Tunai Awal (Opening Balance)</t>
  </si>
  <si>
    <t>Lebihan / (Kurangan) Baki Tunai</t>
  </si>
  <si>
    <t>Pengeluaran / (Pembayaran) Pinjaman</t>
  </si>
  <si>
    <t>Pengeluaran / (Pelaburan) REPO</t>
  </si>
  <si>
    <t>Pengeluaran / (Pelaburan) Money Market</t>
  </si>
  <si>
    <t>Baki Tunai Akhir (Closing Balance)</t>
  </si>
  <si>
    <t xml:space="preserve">Pinjaman </t>
  </si>
  <si>
    <t>Opening Balance</t>
  </si>
  <si>
    <t>(-) Bayaran Balik Pinjaman</t>
  </si>
  <si>
    <t>(+) Pengeluaran Pinjaman</t>
  </si>
  <si>
    <t>Closing Balance</t>
  </si>
  <si>
    <t>REPO</t>
  </si>
  <si>
    <t>(+)Tambahan Pelaburan REPO</t>
  </si>
  <si>
    <t>(-) Penjualan Pelaburan REPO</t>
  </si>
  <si>
    <t>Money Market</t>
  </si>
  <si>
    <t>(+)Tambahan Dari Fund Hold In Trust</t>
  </si>
  <si>
    <t>(+)Tambahan Pelaburan</t>
  </si>
  <si>
    <t>(-) Penjualan Pelaburan</t>
  </si>
  <si>
    <t>Current Account</t>
  </si>
  <si>
    <t xml:space="preserve">REPO </t>
  </si>
  <si>
    <t>Fund Available</t>
  </si>
  <si>
    <t>Dec</t>
  </si>
  <si>
    <t>FORECAST 2015</t>
  </si>
  <si>
    <t xml:space="preserve">Jan </t>
  </si>
  <si>
    <t>Feb</t>
  </si>
  <si>
    <t>Mac</t>
  </si>
  <si>
    <t>Apr</t>
  </si>
  <si>
    <t>May</t>
  </si>
  <si>
    <t>June</t>
  </si>
  <si>
    <t>July</t>
  </si>
  <si>
    <t>Aug</t>
  </si>
  <si>
    <t>Sept</t>
  </si>
  <si>
    <t>Oct</t>
  </si>
  <si>
    <t>Nov</t>
  </si>
  <si>
    <t>1st Wk</t>
  </si>
  <si>
    <t>2nd Wk</t>
  </si>
  <si>
    <t>3rd Wk</t>
  </si>
  <si>
    <t>4th Wk</t>
  </si>
  <si>
    <t>Jualan Tunai (Tourist Information Centre)</t>
  </si>
  <si>
    <t xml:space="preserve">JIIP Fund </t>
  </si>
  <si>
    <t xml:space="preserve">Jualan Kredit </t>
  </si>
  <si>
    <t>Pembelian Aset</t>
  </si>
  <si>
    <t>Kos Operasi</t>
  </si>
  <si>
    <t>Akruan (2014)</t>
  </si>
  <si>
    <t>Lain-lain pembarayan</t>
  </si>
  <si>
    <t>Pebelanjaan Tourism</t>
  </si>
  <si>
    <t xml:space="preserve">RM </t>
  </si>
  <si>
    <t>RM</t>
  </si>
  <si>
    <t>Jangkaan Aliran Tunai Bagi Bulan Jan 2015 Sehingga Dec 2015 (Dikemaskini pada 5 March 2015)</t>
  </si>
  <si>
    <t>5th Wk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</si>
</sst>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164" fontId="0" fillId="0" borderId="0" xfId="0" applyNumberFormat="1"/>
    <xf numFmtId="164" fontId="1" fillId="4" borderId="15" xfId="1" applyNumberFormat="1" applyFont="1" applyFill="1" applyBorder="1" applyAlignment="1">
      <alignment horizontal="center" vertical="center"/>
    </xf>
    <xf numFmtId="164" fontId="1" fillId="2" borderId="15" xfId="1" applyNumberFormat="1" applyFont="1" applyFill="1" applyBorder="1" applyAlignment="1">
      <alignment horizontal="center" vertical="center"/>
    </xf>
    <xf numFmtId="164" fontId="3" fillId="4" borderId="11" xfId="1" applyNumberFormat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164" fontId="2" fillId="4" borderId="10" xfId="1" applyNumberFormat="1" applyFont="1" applyFill="1" applyBorder="1" applyAlignment="1">
      <alignment vertical="center"/>
    </xf>
    <xf numFmtId="164" fontId="2" fillId="2" borderId="10" xfId="1" applyNumberFormat="1" applyFont="1" applyFill="1" applyBorder="1" applyAlignment="1">
      <alignment vertical="center"/>
    </xf>
    <xf numFmtId="164" fontId="2" fillId="4" borderId="12" xfId="1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164" fontId="1" fillId="4" borderId="12" xfId="1" applyNumberFormat="1" applyFont="1" applyFill="1" applyBorder="1" applyAlignment="1">
      <alignment vertical="center"/>
    </xf>
    <xf numFmtId="164" fontId="1" fillId="2" borderId="12" xfId="1" applyNumberFormat="1" applyFont="1" applyFill="1" applyBorder="1" applyAlignment="1">
      <alignment vertical="center"/>
    </xf>
    <xf numFmtId="164" fontId="1" fillId="4" borderId="10" xfId="1" applyNumberFormat="1" applyFont="1" applyFill="1" applyBorder="1" applyAlignment="1">
      <alignment vertical="center"/>
    </xf>
    <xf numFmtId="164" fontId="1" fillId="2" borderId="10" xfId="1" applyNumberFormat="1" applyFont="1" applyFill="1" applyBorder="1" applyAlignment="1">
      <alignment vertical="center"/>
    </xf>
    <xf numFmtId="164" fontId="1" fillId="4" borderId="13" xfId="1" applyNumberFormat="1" applyFont="1" applyFill="1" applyBorder="1" applyAlignment="1">
      <alignment vertical="center"/>
    </xf>
    <xf numFmtId="164" fontId="1" fillId="2" borderId="13" xfId="1" applyNumberFormat="1" applyFont="1" applyFill="1" applyBorder="1" applyAlignment="1">
      <alignment vertical="center"/>
    </xf>
    <xf numFmtId="164" fontId="2" fillId="0" borderId="1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2" fillId="5" borderId="10" xfId="1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3" borderId="8" xfId="1" applyNumberFormat="1" applyFont="1" applyFill="1" applyBorder="1" applyAlignment="1">
      <alignment horizontal="center" vertical="center" wrapText="1"/>
    </xf>
    <xf numFmtId="164" fontId="1" fillId="3" borderId="9" xfId="1" applyNumberFormat="1" applyFont="1" applyFill="1" applyBorder="1" applyAlignment="1">
      <alignment horizontal="center" vertical="center" wrapText="1"/>
    </xf>
    <xf numFmtId="164" fontId="1" fillId="3" borderId="14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76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N29" sqref="N29"/>
    </sheetView>
  </sheetViews>
  <sheetFormatPr defaultRowHeight="16.5" x14ac:dyDescent="0.25"/>
  <cols>
    <col min="1" max="1" width="3.7109375" customWidth="1"/>
    <col min="2" max="2" width="7.42578125" customWidth="1"/>
    <col min="3" max="3" width="35.85546875" customWidth="1"/>
    <col min="4" max="4" width="11.85546875" style="12" customWidth="1"/>
    <col min="5" max="5" width="13.85546875" style="12" hidden="1" customWidth="1"/>
    <col min="6" max="8" width="12.140625" style="12" hidden="1" customWidth="1"/>
    <col min="9" max="9" width="12.140625" style="12" customWidth="1"/>
    <col min="10" max="13" width="12.140625" style="12" hidden="1" customWidth="1"/>
    <col min="14" max="19" width="13" style="12" customWidth="1"/>
    <col min="20" max="21" width="12.7109375" style="12" bestFit="1" customWidth="1"/>
    <col min="22" max="26" width="12.140625" style="12" customWidth="1"/>
    <col min="27" max="27" width="11.5703125" style="12" bestFit="1" customWidth="1"/>
    <col min="28" max="28" width="12.28515625" style="12" bestFit="1" customWidth="1"/>
    <col min="29" max="29" width="14.42578125" style="13" customWidth="1"/>
  </cols>
  <sheetData>
    <row r="1" spans="1:28" x14ac:dyDescent="0.25">
      <c r="A1" s="1" t="s">
        <v>55</v>
      </c>
      <c r="B1" s="2"/>
      <c r="C1" s="2"/>
    </row>
    <row r="2" spans="1:28" x14ac:dyDescent="0.25">
      <c r="A2" s="1"/>
      <c r="B2" s="2"/>
      <c r="C2" s="2"/>
    </row>
    <row r="3" spans="1:28" ht="15" x14ac:dyDescent="0.25">
      <c r="A3" s="31" t="s">
        <v>0</v>
      </c>
      <c r="B3" s="32"/>
      <c r="C3" s="32"/>
      <c r="D3" s="39" t="s">
        <v>29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1"/>
    </row>
    <row r="4" spans="1:28" ht="15" x14ac:dyDescent="0.25">
      <c r="A4" s="33"/>
      <c r="B4" s="34"/>
      <c r="C4" s="35"/>
      <c r="D4" s="14" t="s">
        <v>30</v>
      </c>
      <c r="E4" s="15" t="s">
        <v>41</v>
      </c>
      <c r="F4" s="15" t="s">
        <v>42</v>
      </c>
      <c r="G4" s="15" t="s">
        <v>43</v>
      </c>
      <c r="H4" s="15" t="s">
        <v>44</v>
      </c>
      <c r="I4" s="14" t="s">
        <v>31</v>
      </c>
      <c r="J4" s="15" t="s">
        <v>41</v>
      </c>
      <c r="K4" s="15" t="s">
        <v>42</v>
      </c>
      <c r="L4" s="15" t="s">
        <v>43</v>
      </c>
      <c r="M4" s="15" t="s">
        <v>44</v>
      </c>
      <c r="N4" s="14" t="s">
        <v>32</v>
      </c>
      <c r="O4" s="15" t="s">
        <v>41</v>
      </c>
      <c r="P4" s="15" t="s">
        <v>42</v>
      </c>
      <c r="Q4" s="15" t="s">
        <v>43</v>
      </c>
      <c r="R4" s="15" t="s">
        <v>44</v>
      </c>
      <c r="S4" s="15" t="s">
        <v>56</v>
      </c>
      <c r="T4" s="14" t="s">
        <v>33</v>
      </c>
      <c r="U4" s="14" t="s">
        <v>34</v>
      </c>
      <c r="V4" s="14" t="s">
        <v>35</v>
      </c>
      <c r="W4" s="14" t="s">
        <v>36</v>
      </c>
      <c r="X4" s="14" t="s">
        <v>37</v>
      </c>
      <c r="Y4" s="14" t="s">
        <v>38</v>
      </c>
      <c r="Z4" s="14" t="s">
        <v>39</v>
      </c>
      <c r="AA4" s="14" t="s">
        <v>40</v>
      </c>
      <c r="AB4" s="14" t="s">
        <v>28</v>
      </c>
    </row>
    <row r="5" spans="1:28" ht="15" x14ac:dyDescent="0.25">
      <c r="A5" s="36"/>
      <c r="B5" s="37"/>
      <c r="C5" s="38"/>
      <c r="D5" s="16" t="s">
        <v>53</v>
      </c>
      <c r="E5" s="17" t="s">
        <v>54</v>
      </c>
      <c r="F5" s="17" t="s">
        <v>54</v>
      </c>
      <c r="G5" s="17" t="s">
        <v>54</v>
      </c>
      <c r="H5" s="17" t="s">
        <v>54</v>
      </c>
      <c r="I5" s="16" t="s">
        <v>54</v>
      </c>
      <c r="J5" s="17" t="s">
        <v>54</v>
      </c>
      <c r="K5" s="17" t="s">
        <v>54</v>
      </c>
      <c r="L5" s="17" t="s">
        <v>54</v>
      </c>
      <c r="M5" s="17" t="s">
        <v>54</v>
      </c>
      <c r="N5" s="16" t="s">
        <v>54</v>
      </c>
      <c r="O5" s="17" t="s">
        <v>54</v>
      </c>
      <c r="P5" s="17" t="s">
        <v>54</v>
      </c>
      <c r="Q5" s="17" t="s">
        <v>54</v>
      </c>
      <c r="R5" s="17" t="s">
        <v>54</v>
      </c>
      <c r="S5" s="17" t="s">
        <v>54</v>
      </c>
      <c r="T5" s="16" t="s">
        <v>54</v>
      </c>
      <c r="U5" s="16" t="s">
        <v>54</v>
      </c>
      <c r="V5" s="16" t="s">
        <v>54</v>
      </c>
      <c r="W5" s="16" t="s">
        <v>54</v>
      </c>
      <c r="X5" s="16" t="s">
        <v>54</v>
      </c>
      <c r="Y5" s="16" t="s">
        <v>54</v>
      </c>
      <c r="Z5" s="16" t="s">
        <v>54</v>
      </c>
      <c r="AA5" s="16" t="s">
        <v>54</v>
      </c>
      <c r="AB5" s="16" t="s">
        <v>54</v>
      </c>
    </row>
    <row r="6" spans="1:28" x14ac:dyDescent="0.25">
      <c r="A6" s="3" t="s">
        <v>1</v>
      </c>
      <c r="B6" s="4"/>
      <c r="C6" s="4"/>
      <c r="D6" s="18"/>
      <c r="E6" s="19"/>
      <c r="F6" s="19"/>
      <c r="G6" s="19"/>
      <c r="H6" s="19"/>
      <c r="I6" s="18"/>
      <c r="J6" s="19"/>
      <c r="K6" s="19"/>
      <c r="L6" s="19"/>
      <c r="M6" s="19"/>
      <c r="N6" s="18"/>
      <c r="O6" s="19"/>
      <c r="P6" s="19"/>
      <c r="Q6" s="19"/>
      <c r="R6" s="19"/>
      <c r="S6" s="19"/>
      <c r="T6" s="18"/>
      <c r="U6" s="18"/>
      <c r="V6" s="18"/>
      <c r="W6" s="18"/>
      <c r="X6" s="18"/>
      <c r="Y6" s="18"/>
      <c r="Z6" s="18"/>
      <c r="AA6" s="18"/>
      <c r="AB6" s="18"/>
    </row>
    <row r="7" spans="1:28" x14ac:dyDescent="0.25">
      <c r="A7" s="5"/>
      <c r="B7" s="4" t="s">
        <v>46</v>
      </c>
      <c r="C7" s="4"/>
      <c r="D7" s="18">
        <f>SUM(E7:H7)</f>
        <v>500000</v>
      </c>
      <c r="E7" s="19"/>
      <c r="F7" s="19">
        <v>500000</v>
      </c>
      <c r="G7" s="19"/>
      <c r="H7" s="19"/>
      <c r="I7" s="18">
        <f>SUM(J7:M7)</f>
        <v>0</v>
      </c>
      <c r="J7" s="19"/>
      <c r="K7" s="19"/>
      <c r="L7" s="19">
        <v>0</v>
      </c>
      <c r="M7" s="19"/>
      <c r="N7" s="18">
        <f>SUM(O7:S7)</f>
        <v>1500000</v>
      </c>
      <c r="O7" s="19"/>
      <c r="P7" s="19"/>
      <c r="Q7" s="19">
        <v>1500000</v>
      </c>
      <c r="R7" s="19"/>
      <c r="S7" s="19"/>
      <c r="T7" s="18">
        <v>500000</v>
      </c>
      <c r="U7" s="18">
        <v>1500000</v>
      </c>
      <c r="V7" s="18">
        <v>1000000</v>
      </c>
      <c r="W7" s="18">
        <v>500000</v>
      </c>
      <c r="X7" s="18">
        <v>500000</v>
      </c>
      <c r="Y7" s="18">
        <v>500000</v>
      </c>
      <c r="Z7" s="18">
        <v>1000000</v>
      </c>
      <c r="AA7" s="18">
        <v>1000000</v>
      </c>
      <c r="AB7" s="18">
        <v>1000000</v>
      </c>
    </row>
    <row r="8" spans="1:28" x14ac:dyDescent="0.25">
      <c r="A8" s="5"/>
      <c r="B8" s="4" t="s">
        <v>45</v>
      </c>
      <c r="C8" s="4"/>
      <c r="D8" s="18">
        <f>SUM(E8:H8)</f>
        <v>2000</v>
      </c>
      <c r="E8" s="19">
        <v>2000</v>
      </c>
      <c r="F8" s="19">
        <v>0</v>
      </c>
      <c r="G8" s="19"/>
      <c r="H8" s="19"/>
      <c r="I8" s="18">
        <f>SUM(J8:M8)</f>
        <v>0</v>
      </c>
      <c r="J8" s="19"/>
      <c r="K8" s="19"/>
      <c r="L8" s="19"/>
      <c r="M8" s="19"/>
      <c r="N8" s="18">
        <f>SUM(O8:S8)</f>
        <v>1900</v>
      </c>
      <c r="O8" s="19"/>
      <c r="P8" s="19">
        <v>1900</v>
      </c>
      <c r="Q8" s="19">
        <v>0</v>
      </c>
      <c r="R8" s="19">
        <v>0</v>
      </c>
      <c r="S8" s="19">
        <v>0</v>
      </c>
      <c r="T8" s="18">
        <v>2000</v>
      </c>
      <c r="U8" s="18">
        <v>2000</v>
      </c>
      <c r="V8" s="18">
        <v>2000</v>
      </c>
      <c r="W8" s="18">
        <v>2000</v>
      </c>
      <c r="X8" s="18">
        <v>2000</v>
      </c>
      <c r="Y8" s="18">
        <v>2000</v>
      </c>
      <c r="Z8" s="18">
        <v>2000</v>
      </c>
      <c r="AA8" s="18">
        <v>2000</v>
      </c>
      <c r="AB8" s="18">
        <v>2000</v>
      </c>
    </row>
    <row r="9" spans="1:28" x14ac:dyDescent="0.25">
      <c r="A9" s="5"/>
      <c r="B9" s="4" t="s">
        <v>47</v>
      </c>
      <c r="C9" s="4"/>
      <c r="D9" s="18">
        <f t="shared" ref="D9:D11" si="0">SUM(E9:H9)</f>
        <v>0</v>
      </c>
      <c r="E9" s="19"/>
      <c r="F9" s="19">
        <v>0</v>
      </c>
      <c r="G9" s="19"/>
      <c r="H9" s="19"/>
      <c r="I9" s="18">
        <f t="shared" ref="I9:I11" si="1">SUM(J9:M9)</f>
        <v>0</v>
      </c>
      <c r="J9" s="19"/>
      <c r="K9" s="19"/>
      <c r="L9" s="19"/>
      <c r="M9" s="19"/>
      <c r="N9" s="18"/>
      <c r="O9" s="19"/>
      <c r="P9" s="19"/>
      <c r="Q9" s="19"/>
      <c r="R9" s="19"/>
      <c r="S9" s="19"/>
      <c r="T9" s="18"/>
      <c r="U9" s="18"/>
      <c r="V9" s="18"/>
      <c r="W9" s="18"/>
      <c r="X9" s="18"/>
      <c r="Y9" s="18"/>
      <c r="Z9" s="18"/>
      <c r="AA9" s="18"/>
      <c r="AB9" s="18"/>
    </row>
    <row r="10" spans="1:28" x14ac:dyDescent="0.25">
      <c r="A10" s="5"/>
      <c r="B10" s="4" t="s">
        <v>2</v>
      </c>
      <c r="C10" s="4"/>
      <c r="D10" s="18">
        <f>SUM(E10:H10)</f>
        <v>12584</v>
      </c>
      <c r="E10" s="19"/>
      <c r="F10" s="19">
        <v>12500</v>
      </c>
      <c r="G10" s="19"/>
      <c r="H10" s="19">
        <v>84</v>
      </c>
      <c r="I10" s="18">
        <f>SUM(J10:M10)</f>
        <v>1546.68</v>
      </c>
      <c r="J10" s="19">
        <v>1200</v>
      </c>
      <c r="K10" s="19">
        <v>0</v>
      </c>
      <c r="L10" s="19">
        <v>346.68</v>
      </c>
      <c r="M10" s="19">
        <v>0</v>
      </c>
      <c r="N10" s="18"/>
      <c r="O10" s="19"/>
      <c r="P10" s="19">
        <v>30000</v>
      </c>
      <c r="Q10" s="19"/>
      <c r="R10" s="19"/>
      <c r="S10" s="19"/>
      <c r="T10" s="18"/>
      <c r="U10" s="18"/>
      <c r="V10" s="18"/>
      <c r="W10" s="18"/>
      <c r="X10" s="18"/>
      <c r="Y10" s="18"/>
      <c r="Z10" s="18"/>
      <c r="AA10" s="18"/>
      <c r="AB10" s="18"/>
    </row>
    <row r="11" spans="1:28" x14ac:dyDescent="0.25">
      <c r="A11" s="5"/>
      <c r="B11" s="4"/>
      <c r="C11" s="4"/>
      <c r="D11" s="18">
        <f t="shared" si="0"/>
        <v>0</v>
      </c>
      <c r="E11" s="19"/>
      <c r="F11" s="19"/>
      <c r="G11" s="19"/>
      <c r="H11" s="19"/>
      <c r="I11" s="18">
        <f t="shared" si="1"/>
        <v>0</v>
      </c>
      <c r="J11" s="19"/>
      <c r="K11" s="19"/>
      <c r="L11" s="19"/>
      <c r="M11" s="19"/>
      <c r="N11" s="18"/>
      <c r="O11" s="19"/>
      <c r="P11" s="19"/>
      <c r="Q11" s="19"/>
      <c r="R11" s="19"/>
      <c r="S11" s="19"/>
      <c r="T11" s="18"/>
      <c r="U11" s="18"/>
      <c r="V11" s="18"/>
      <c r="W11" s="18"/>
      <c r="X11" s="18"/>
      <c r="Y11" s="18"/>
      <c r="Z11" s="18"/>
      <c r="AA11" s="18"/>
      <c r="AB11" s="18"/>
    </row>
    <row r="12" spans="1:28" ht="17.25" thickBot="1" x14ac:dyDescent="0.3">
      <c r="A12" s="5"/>
      <c r="B12" s="34" t="s">
        <v>3</v>
      </c>
      <c r="C12" s="35"/>
      <c r="D12" s="20">
        <f t="shared" ref="D12:AB12" si="2">SUM(D7:D11)</f>
        <v>514584</v>
      </c>
      <c r="E12" s="21">
        <f>SUM(E7:E11)</f>
        <v>2000</v>
      </c>
      <c r="F12" s="21">
        <f t="shared" si="2"/>
        <v>512500</v>
      </c>
      <c r="G12" s="21">
        <f t="shared" si="2"/>
        <v>0</v>
      </c>
      <c r="H12" s="21">
        <f t="shared" si="2"/>
        <v>84</v>
      </c>
      <c r="I12" s="20">
        <f>SUM(I7:I11)</f>
        <v>1546.68</v>
      </c>
      <c r="J12" s="21">
        <f>SUM(J6:J11)</f>
        <v>1200</v>
      </c>
      <c r="K12" s="21">
        <f t="shared" ref="K12:M12" si="3">SUM(K6:K11)</f>
        <v>0</v>
      </c>
      <c r="L12" s="21">
        <f t="shared" si="3"/>
        <v>346.68</v>
      </c>
      <c r="M12" s="21">
        <f t="shared" si="3"/>
        <v>0</v>
      </c>
      <c r="N12" s="20">
        <f>SUM(N7:N11)</f>
        <v>1501900</v>
      </c>
      <c r="O12" s="21">
        <f>SUM(O6:O11)</f>
        <v>0</v>
      </c>
      <c r="P12" s="21">
        <f t="shared" ref="P12:S12" si="4">SUM(P6:P11)</f>
        <v>31900</v>
      </c>
      <c r="Q12" s="21">
        <f t="shared" si="4"/>
        <v>1500000</v>
      </c>
      <c r="R12" s="21">
        <f t="shared" si="4"/>
        <v>0</v>
      </c>
      <c r="S12" s="21">
        <f t="shared" si="4"/>
        <v>0</v>
      </c>
      <c r="T12" s="20">
        <f t="shared" si="2"/>
        <v>502000</v>
      </c>
      <c r="U12" s="20">
        <f t="shared" si="2"/>
        <v>1502000</v>
      </c>
      <c r="V12" s="20">
        <f t="shared" si="2"/>
        <v>1002000</v>
      </c>
      <c r="W12" s="20">
        <f t="shared" si="2"/>
        <v>502000</v>
      </c>
      <c r="X12" s="20">
        <f t="shared" si="2"/>
        <v>502000</v>
      </c>
      <c r="Y12" s="20">
        <f t="shared" si="2"/>
        <v>502000</v>
      </c>
      <c r="Z12" s="20">
        <f t="shared" si="2"/>
        <v>1002000</v>
      </c>
      <c r="AA12" s="20">
        <f t="shared" si="2"/>
        <v>1002000</v>
      </c>
      <c r="AB12" s="20">
        <f t="shared" si="2"/>
        <v>1002000</v>
      </c>
    </row>
    <row r="13" spans="1:28" ht="17.25" thickTop="1" x14ac:dyDescent="0.25">
      <c r="A13" s="5"/>
      <c r="B13" s="4"/>
      <c r="C13" s="4"/>
      <c r="D13" s="18"/>
      <c r="E13" s="19"/>
      <c r="F13" s="19"/>
      <c r="G13" s="19"/>
      <c r="H13" s="19"/>
      <c r="I13" s="18"/>
      <c r="J13" s="19"/>
      <c r="K13" s="19"/>
      <c r="L13" s="19"/>
      <c r="M13" s="19"/>
      <c r="N13" s="18"/>
      <c r="O13" s="19"/>
      <c r="P13" s="19"/>
      <c r="Q13" s="19"/>
      <c r="R13" s="19"/>
      <c r="S13" s="19"/>
      <c r="T13" s="18"/>
      <c r="U13" s="18"/>
      <c r="V13" s="18"/>
      <c r="W13" s="18"/>
      <c r="X13" s="18"/>
      <c r="Y13" s="18"/>
      <c r="Z13" s="18"/>
      <c r="AA13" s="18"/>
      <c r="AB13" s="18"/>
    </row>
    <row r="14" spans="1:28" x14ac:dyDescent="0.25">
      <c r="A14" s="3" t="s">
        <v>4</v>
      </c>
      <c r="B14" s="4"/>
      <c r="C14" s="4"/>
      <c r="D14" s="18"/>
      <c r="E14" s="19"/>
      <c r="F14" s="19"/>
      <c r="G14" s="19"/>
      <c r="H14" s="19"/>
      <c r="I14" s="18"/>
      <c r="J14" s="19"/>
      <c r="K14" s="19"/>
      <c r="L14" s="19"/>
      <c r="M14" s="19"/>
      <c r="N14" s="18"/>
      <c r="O14" s="19"/>
      <c r="P14" s="19"/>
      <c r="Q14" s="19"/>
      <c r="R14" s="19"/>
      <c r="S14" s="19"/>
      <c r="T14" s="18"/>
      <c r="U14" s="18"/>
      <c r="V14" s="18"/>
      <c r="W14" s="18"/>
      <c r="X14" s="18"/>
      <c r="Y14" s="18"/>
      <c r="Z14" s="18"/>
      <c r="AA14" s="18"/>
      <c r="AB14" s="18"/>
    </row>
    <row r="15" spans="1:28" x14ac:dyDescent="0.25">
      <c r="A15" s="3"/>
      <c r="B15" s="4" t="s">
        <v>48</v>
      </c>
      <c r="C15" s="4"/>
      <c r="D15" s="18">
        <f>SUM(E15:H15)</f>
        <v>0</v>
      </c>
      <c r="E15" s="19">
        <v>0</v>
      </c>
      <c r="F15" s="19">
        <v>0</v>
      </c>
      <c r="G15" s="19">
        <v>0</v>
      </c>
      <c r="H15" s="19">
        <v>0</v>
      </c>
      <c r="I15" s="18">
        <f>SUM(J15:M15)</f>
        <v>17110</v>
      </c>
      <c r="J15" s="19"/>
      <c r="K15" s="19">
        <v>17110</v>
      </c>
      <c r="L15" s="19">
        <v>0</v>
      </c>
      <c r="M15" s="19">
        <v>0</v>
      </c>
      <c r="N15" s="18">
        <f>SUM(O15:S15)</f>
        <v>3583</v>
      </c>
      <c r="O15" s="19"/>
      <c r="P15" s="19"/>
      <c r="Q15" s="19">
        <v>3583</v>
      </c>
      <c r="R15" s="19"/>
      <c r="S15" s="19"/>
      <c r="T15" s="18">
        <v>1733</v>
      </c>
      <c r="U15" s="18">
        <v>1733</v>
      </c>
      <c r="V15" s="18">
        <v>1733</v>
      </c>
      <c r="W15" s="18">
        <v>1733</v>
      </c>
      <c r="X15" s="18">
        <v>1733</v>
      </c>
      <c r="Y15" s="18">
        <v>1733</v>
      </c>
      <c r="Z15" s="18">
        <v>1733</v>
      </c>
      <c r="AA15" s="18">
        <v>1733</v>
      </c>
      <c r="AB15" s="18">
        <v>1733</v>
      </c>
    </row>
    <row r="16" spans="1:28" x14ac:dyDescent="0.25">
      <c r="A16" s="3"/>
      <c r="B16" s="4" t="s">
        <v>49</v>
      </c>
      <c r="C16" s="4"/>
      <c r="D16" s="18">
        <f>SUM(E16:H16)</f>
        <v>128233.85</v>
      </c>
      <c r="E16" s="19">
        <v>10234</v>
      </c>
      <c r="F16" s="19">
        <v>500.6</v>
      </c>
      <c r="G16" s="19">
        <v>1391.3</v>
      </c>
      <c r="H16" s="19">
        <v>116107.95000000001</v>
      </c>
      <c r="I16" s="18">
        <f>SUM(J16:M16)</f>
        <v>117941.02</v>
      </c>
      <c r="J16" s="19">
        <v>10234</v>
      </c>
      <c r="K16" s="19">
        <v>9119.17</v>
      </c>
      <c r="L16" s="19">
        <v>95795.05</v>
      </c>
      <c r="M16" s="19">
        <v>2792.8</v>
      </c>
      <c r="N16" s="18">
        <f>SUM(O16:S16)</f>
        <v>184958.81</v>
      </c>
      <c r="O16" s="19">
        <v>10940.81</v>
      </c>
      <c r="P16" s="19">
        <v>0</v>
      </c>
      <c r="Q16" s="19">
        <f>43504.5*2</f>
        <v>87009</v>
      </c>
      <c r="R16" s="19">
        <v>43504.5</v>
      </c>
      <c r="S16" s="19">
        <v>43504.5</v>
      </c>
      <c r="T16" s="18">
        <v>152723.25726666668</v>
      </c>
      <c r="U16" s="18">
        <v>151623.25726666668</v>
      </c>
      <c r="V16" s="18">
        <v>150523.25726666668</v>
      </c>
      <c r="W16" s="18">
        <v>151273.25726666668</v>
      </c>
      <c r="X16" s="18">
        <v>150523.25726666668</v>
      </c>
      <c r="Y16" s="18">
        <v>158523.25726666671</v>
      </c>
      <c r="Z16" s="18">
        <v>159023.25726666665</v>
      </c>
      <c r="AA16" s="18">
        <v>159023.25726666668</v>
      </c>
      <c r="AB16" s="18">
        <v>310233.25726666662</v>
      </c>
    </row>
    <row r="17" spans="1:28" x14ac:dyDescent="0.25">
      <c r="A17" s="3"/>
      <c r="B17" s="4" t="s">
        <v>52</v>
      </c>
      <c r="C17" s="4"/>
      <c r="D17" s="18">
        <f t="shared" ref="D17:D19" si="5">SUM(E17:H17)</f>
        <v>114558.72</v>
      </c>
      <c r="E17" s="19">
        <v>17000</v>
      </c>
      <c r="F17" s="19">
        <v>7950</v>
      </c>
      <c r="G17" s="19">
        <v>14339</v>
      </c>
      <c r="H17" s="19">
        <v>75269.72</v>
      </c>
      <c r="I17" s="18">
        <f>SUM(J17:M17)</f>
        <v>600296.20000000007</v>
      </c>
      <c r="J17" s="19">
        <v>0</v>
      </c>
      <c r="K17" s="19">
        <v>308696.46000000002</v>
      </c>
      <c r="L17" s="19">
        <v>218145.21000000002</v>
      </c>
      <c r="M17" s="19">
        <v>73454.529999999984</v>
      </c>
      <c r="N17" s="18">
        <f>SUM(O17:S17)</f>
        <v>1450642.2000000002</v>
      </c>
      <c r="O17" s="19">
        <v>20648.2</v>
      </c>
      <c r="P17" s="19">
        <v>0</v>
      </c>
      <c r="Q17" s="19">
        <f>269480.4+290128.4+290128.4</f>
        <v>849737.20000000007</v>
      </c>
      <c r="R17" s="19">
        <v>290128.40000000002</v>
      </c>
      <c r="S17" s="19">
        <v>290128.40000000002</v>
      </c>
      <c r="T17" s="18">
        <v>325929.33333333331</v>
      </c>
      <c r="U17" s="18">
        <v>1168329.3333333333</v>
      </c>
      <c r="V17" s="18">
        <v>820929.33333333314</v>
      </c>
      <c r="W17" s="18">
        <v>420929.33333333337</v>
      </c>
      <c r="X17" s="18">
        <v>528329.33333333337</v>
      </c>
      <c r="Y17" s="18">
        <v>362929.33333333331</v>
      </c>
      <c r="Z17" s="18">
        <v>818329.33333333337</v>
      </c>
      <c r="AA17" s="18">
        <v>428929.33333333337</v>
      </c>
      <c r="AB17" s="18">
        <v>836329.33333333337</v>
      </c>
    </row>
    <row r="18" spans="1:28" x14ac:dyDescent="0.25">
      <c r="A18" s="3"/>
      <c r="B18" s="4" t="s">
        <v>50</v>
      </c>
      <c r="C18" s="4"/>
      <c r="D18" s="18">
        <f t="shared" si="5"/>
        <v>379978.18999999994</v>
      </c>
      <c r="E18" s="19">
        <v>85766.63</v>
      </c>
      <c r="F18" s="19">
        <v>168578.65999999997</v>
      </c>
      <c r="G18" s="19">
        <v>125632.9</v>
      </c>
      <c r="H18" s="19">
        <v>0</v>
      </c>
      <c r="I18" s="18">
        <f>SUM(J18:M18)</f>
        <v>7244.65</v>
      </c>
      <c r="J18" s="19">
        <v>0</v>
      </c>
      <c r="K18" s="19">
        <v>7094.65</v>
      </c>
      <c r="L18" s="19">
        <v>150</v>
      </c>
      <c r="M18" s="19">
        <v>0</v>
      </c>
      <c r="N18" s="18">
        <f>SUM(O18:S18)</f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8"/>
      <c r="U18" s="18"/>
      <c r="V18" s="18"/>
      <c r="W18" s="18"/>
      <c r="X18" s="18"/>
      <c r="Y18" s="18"/>
      <c r="Z18" s="18"/>
      <c r="AA18" s="18"/>
      <c r="AB18" s="18"/>
    </row>
    <row r="19" spans="1:28" x14ac:dyDescent="0.25">
      <c r="A19" s="3"/>
      <c r="B19" s="4" t="s">
        <v>51</v>
      </c>
      <c r="C19" s="4"/>
      <c r="D19" s="18">
        <f t="shared" si="5"/>
        <v>3578.62</v>
      </c>
      <c r="E19" s="19"/>
      <c r="F19" s="19">
        <v>162.5</v>
      </c>
      <c r="G19" s="19">
        <v>2891.12</v>
      </c>
      <c r="H19" s="19">
        <v>525</v>
      </c>
      <c r="I19" s="18">
        <f t="shared" ref="I19:I20" si="6">SUM(J19:M19)</f>
        <v>1450</v>
      </c>
      <c r="J19" s="19">
        <v>0</v>
      </c>
      <c r="K19" s="19">
        <v>1060</v>
      </c>
      <c r="L19" s="19"/>
      <c r="M19" s="19">
        <v>390</v>
      </c>
      <c r="N19" s="18">
        <f>SUM(O19:S19)</f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8"/>
      <c r="U19" s="18"/>
      <c r="V19" s="18"/>
      <c r="W19" s="18"/>
      <c r="X19" s="18"/>
      <c r="Y19" s="18"/>
      <c r="Z19" s="18"/>
      <c r="AA19" s="18"/>
      <c r="AB19" s="18"/>
    </row>
    <row r="20" spans="1:28" x14ac:dyDescent="0.25">
      <c r="A20" s="3"/>
      <c r="B20" s="4"/>
      <c r="C20" s="4"/>
      <c r="D20" s="18"/>
      <c r="E20" s="19"/>
      <c r="F20" s="19"/>
      <c r="G20" s="19"/>
      <c r="H20" s="19"/>
      <c r="I20" s="18">
        <f t="shared" si="6"/>
        <v>0</v>
      </c>
      <c r="J20" s="19"/>
      <c r="K20" s="19"/>
      <c r="L20" s="19"/>
      <c r="M20" s="19"/>
      <c r="N20" s="18"/>
      <c r="O20" s="19"/>
      <c r="P20" s="19"/>
      <c r="Q20" s="19"/>
      <c r="R20" s="19"/>
      <c r="S20" s="19"/>
      <c r="T20" s="18"/>
      <c r="U20" s="18"/>
      <c r="V20" s="18"/>
      <c r="W20" s="18"/>
      <c r="X20" s="18"/>
      <c r="Y20" s="18"/>
      <c r="Z20" s="18"/>
      <c r="AA20" s="18"/>
      <c r="AB20" s="18"/>
    </row>
    <row r="21" spans="1:28" ht="15.75" thickBot="1" x14ac:dyDescent="0.3">
      <c r="A21" s="3"/>
      <c r="B21" s="34" t="s">
        <v>5</v>
      </c>
      <c r="C21" s="35"/>
      <c r="D21" s="22">
        <f>SUM(D14:D19)</f>
        <v>626349.38</v>
      </c>
      <c r="E21" s="23">
        <f>SUM(E14:E19)</f>
        <v>113000.63</v>
      </c>
      <c r="F21" s="23">
        <f t="shared" ref="F21:AB21" si="7">SUM(F14:F19)</f>
        <v>177191.75999999998</v>
      </c>
      <c r="G21" s="23">
        <f t="shared" si="7"/>
        <v>144254.31999999998</v>
      </c>
      <c r="H21" s="23">
        <f t="shared" si="7"/>
        <v>191902.67</v>
      </c>
      <c r="I21" s="22">
        <f t="shared" si="7"/>
        <v>744041.87000000011</v>
      </c>
      <c r="J21" s="23">
        <f>SUM(J14:J19)</f>
        <v>10234</v>
      </c>
      <c r="K21" s="23">
        <f t="shared" ref="K21:M21" si="8">SUM(K14:K19)</f>
        <v>343080.28</v>
      </c>
      <c r="L21" s="23">
        <f t="shared" si="8"/>
        <v>314090.26</v>
      </c>
      <c r="M21" s="23">
        <f t="shared" si="8"/>
        <v>76637.329999999987</v>
      </c>
      <c r="N21" s="22">
        <f>SUM(N14:N19)</f>
        <v>1639184.0100000002</v>
      </c>
      <c r="O21" s="23">
        <f>SUM(O14:O19)</f>
        <v>31589.010000000002</v>
      </c>
      <c r="P21" s="23">
        <f t="shared" ref="P21:S21" si="9">SUM(P14:P19)</f>
        <v>0</v>
      </c>
      <c r="Q21" s="23">
        <f t="shared" si="9"/>
        <v>940329.20000000007</v>
      </c>
      <c r="R21" s="23">
        <f t="shared" si="9"/>
        <v>333632.90000000002</v>
      </c>
      <c r="S21" s="23">
        <f t="shared" si="9"/>
        <v>333632.90000000002</v>
      </c>
      <c r="T21" s="22">
        <f t="shared" si="7"/>
        <v>480385.5906</v>
      </c>
      <c r="U21" s="22">
        <f t="shared" si="7"/>
        <v>1321685.5906</v>
      </c>
      <c r="V21" s="22">
        <f t="shared" si="7"/>
        <v>973185.59059999976</v>
      </c>
      <c r="W21" s="22">
        <f t="shared" si="7"/>
        <v>573935.5906</v>
      </c>
      <c r="X21" s="22">
        <f t="shared" si="7"/>
        <v>680585.5906</v>
      </c>
      <c r="Y21" s="22">
        <f t="shared" si="7"/>
        <v>523185.5906</v>
      </c>
      <c r="Z21" s="22">
        <f t="shared" si="7"/>
        <v>979085.5906</v>
      </c>
      <c r="AA21" s="22">
        <f t="shared" si="7"/>
        <v>589685.5906</v>
      </c>
      <c r="AB21" s="22">
        <f t="shared" si="7"/>
        <v>1148295.5906</v>
      </c>
    </row>
    <row r="22" spans="1:28" ht="17.25" thickTop="1" x14ac:dyDescent="0.25">
      <c r="A22" s="5"/>
      <c r="B22" s="4"/>
      <c r="C22" s="4"/>
      <c r="D22" s="18"/>
      <c r="E22" s="19"/>
      <c r="F22" s="19"/>
      <c r="G22" s="19"/>
      <c r="H22" s="19"/>
      <c r="I22" s="18"/>
      <c r="J22" s="19"/>
      <c r="K22" s="19"/>
      <c r="L22" s="19"/>
      <c r="M22" s="19"/>
      <c r="N22" s="18"/>
      <c r="O22" s="19"/>
      <c r="P22" s="19"/>
      <c r="Q22" s="19"/>
      <c r="R22" s="19"/>
      <c r="S22" s="19"/>
      <c r="T22" s="18"/>
      <c r="U22" s="18"/>
      <c r="V22" s="18"/>
      <c r="W22" s="18"/>
      <c r="X22" s="18"/>
      <c r="Y22" s="18"/>
      <c r="Z22" s="18"/>
      <c r="AA22" s="18"/>
      <c r="AB22" s="18"/>
    </row>
    <row r="23" spans="1:28" ht="15" x14ac:dyDescent="0.25">
      <c r="A23" s="3" t="s">
        <v>6</v>
      </c>
      <c r="B23" s="1"/>
      <c r="C23" s="6"/>
      <c r="D23" s="24">
        <f>+D12-D21</f>
        <v>-111765.38</v>
      </c>
      <c r="E23" s="25">
        <f t="shared" ref="E23:H23" si="10">+E12-E21</f>
        <v>-111000.63</v>
      </c>
      <c r="F23" s="25">
        <f t="shared" si="10"/>
        <v>335308.24</v>
      </c>
      <c r="G23" s="25">
        <f t="shared" si="10"/>
        <v>-144254.31999999998</v>
      </c>
      <c r="H23" s="25">
        <f t="shared" si="10"/>
        <v>-191818.67</v>
      </c>
      <c r="I23" s="24">
        <f>+I12-I21</f>
        <v>-742495.19000000006</v>
      </c>
      <c r="J23" s="25">
        <f>+J12-J21</f>
        <v>-9034</v>
      </c>
      <c r="K23" s="25">
        <f>+K12-K21</f>
        <v>-343080.28</v>
      </c>
      <c r="L23" s="25">
        <f t="shared" ref="L23" si="11">+L12-L21</f>
        <v>-313743.58</v>
      </c>
      <c r="M23" s="25">
        <f>+M12-M21</f>
        <v>-76637.329999999987</v>
      </c>
      <c r="N23" s="24">
        <f>+N12-N21</f>
        <v>-137284.01000000024</v>
      </c>
      <c r="O23" s="25">
        <f>+O12-O21</f>
        <v>-31589.010000000002</v>
      </c>
      <c r="P23" s="25">
        <f>+P12-P21</f>
        <v>31900</v>
      </c>
      <c r="Q23" s="25">
        <f t="shared" ref="Q23" si="12">+Q12-Q21</f>
        <v>559670.79999999993</v>
      </c>
      <c r="R23" s="25">
        <f>+R12-R21</f>
        <v>-333632.90000000002</v>
      </c>
      <c r="S23" s="25">
        <f>+S12-S21</f>
        <v>-333632.90000000002</v>
      </c>
      <c r="T23" s="24">
        <f t="shared" ref="T23:AB23" si="13">+T12-T21</f>
        <v>21614.409400000004</v>
      </c>
      <c r="U23" s="24">
        <f t="shared" si="13"/>
        <v>180314.4094</v>
      </c>
      <c r="V23" s="24">
        <f t="shared" si="13"/>
        <v>28814.409400000237</v>
      </c>
      <c r="W23" s="24">
        <f t="shared" si="13"/>
        <v>-71935.590599999996</v>
      </c>
      <c r="X23" s="24">
        <f t="shared" si="13"/>
        <v>-178585.5906</v>
      </c>
      <c r="Y23" s="24">
        <f t="shared" si="13"/>
        <v>-21185.590599999996</v>
      </c>
      <c r="Z23" s="24">
        <f t="shared" si="13"/>
        <v>22914.409400000004</v>
      </c>
      <c r="AA23" s="24">
        <f t="shared" si="13"/>
        <v>412314.4094</v>
      </c>
      <c r="AB23" s="24">
        <f t="shared" si="13"/>
        <v>-146295.5906</v>
      </c>
    </row>
    <row r="24" spans="1:28" x14ac:dyDescent="0.25">
      <c r="A24" s="5"/>
      <c r="B24" s="4"/>
      <c r="C24" s="4"/>
      <c r="D24" s="18"/>
      <c r="E24" s="19"/>
      <c r="F24" s="19"/>
      <c r="G24" s="19"/>
      <c r="H24" s="19"/>
      <c r="I24" s="18"/>
      <c r="J24" s="19"/>
      <c r="K24" s="19"/>
      <c r="L24" s="19"/>
      <c r="M24" s="19"/>
      <c r="N24" s="18"/>
      <c r="O24" s="19"/>
      <c r="P24" s="19"/>
      <c r="Q24" s="19"/>
      <c r="R24" s="19"/>
      <c r="S24" s="19"/>
      <c r="T24" s="18"/>
      <c r="U24" s="18"/>
      <c r="V24" s="18"/>
      <c r="W24" s="18"/>
      <c r="X24" s="18"/>
      <c r="Y24" s="18"/>
      <c r="Z24" s="18"/>
      <c r="AA24" s="18"/>
      <c r="AB24" s="18"/>
    </row>
    <row r="25" spans="1:28" x14ac:dyDescent="0.25">
      <c r="A25" s="5" t="s">
        <v>7</v>
      </c>
      <c r="B25" s="4"/>
      <c r="C25" s="4"/>
      <c r="D25" s="18">
        <v>1017062.17</v>
      </c>
      <c r="E25" s="19">
        <f>D25</f>
        <v>1017062.17</v>
      </c>
      <c r="F25" s="19">
        <f>E30</f>
        <v>906061.54</v>
      </c>
      <c r="G25" s="19">
        <f>F30</f>
        <v>1241369.78</v>
      </c>
      <c r="H25" s="19">
        <f>G30</f>
        <v>1097115.46</v>
      </c>
      <c r="I25" s="18">
        <f>H30</f>
        <v>905296.78999999992</v>
      </c>
      <c r="J25" s="19">
        <f>I25</f>
        <v>905296.78999999992</v>
      </c>
      <c r="K25" s="19">
        <f>J30</f>
        <v>396262.78999999992</v>
      </c>
      <c r="L25" s="19">
        <f>K30</f>
        <v>53182.509999999893</v>
      </c>
      <c r="M25" s="19">
        <f>L30</f>
        <v>239438.92999999988</v>
      </c>
      <c r="N25" s="18">
        <f>I30</f>
        <v>162801.59999999986</v>
      </c>
      <c r="O25" s="19">
        <f>N25</f>
        <v>162801.59999999986</v>
      </c>
      <c r="P25" s="19">
        <f>O30</f>
        <v>131212.58999999985</v>
      </c>
      <c r="Q25" s="19">
        <f>P30</f>
        <v>163112.58999999985</v>
      </c>
      <c r="R25" s="19">
        <f>Q30</f>
        <v>22783.389999999781</v>
      </c>
      <c r="S25" s="19">
        <f>R30</f>
        <v>89150.489999999758</v>
      </c>
      <c r="T25" s="18">
        <f>N30</f>
        <v>25517.589999999618</v>
      </c>
      <c r="U25" s="18">
        <f t="shared" ref="U25:AB25" si="14">T30</f>
        <v>47131.999399999622</v>
      </c>
      <c r="V25" s="18">
        <f t="shared" si="14"/>
        <v>-172553.59120000037</v>
      </c>
      <c r="W25" s="18">
        <f t="shared" si="14"/>
        <v>-443739.18180000014</v>
      </c>
      <c r="X25" s="18">
        <f t="shared" si="14"/>
        <v>-215674.77240000013</v>
      </c>
      <c r="Y25" s="18">
        <f t="shared" si="14"/>
        <v>-94260.363000000129</v>
      </c>
      <c r="Z25" s="18">
        <f t="shared" si="14"/>
        <v>-15445.953600000124</v>
      </c>
      <c r="AA25" s="18">
        <f t="shared" si="14"/>
        <v>-192531.54420000012</v>
      </c>
      <c r="AB25" s="18">
        <f t="shared" si="14"/>
        <v>-180217.13480000012</v>
      </c>
    </row>
    <row r="26" spans="1:28" x14ac:dyDescent="0.25">
      <c r="A26" s="5" t="s">
        <v>8</v>
      </c>
      <c r="B26" s="4"/>
      <c r="C26" s="4"/>
      <c r="D26" s="18">
        <f>SUM(D23:D25)</f>
        <v>905296.79</v>
      </c>
      <c r="E26" s="19">
        <f t="shared" ref="E26:H26" si="15">SUM(E23:E25)</f>
        <v>906061.54</v>
      </c>
      <c r="F26" s="19">
        <f t="shared" si="15"/>
        <v>1241369.78</v>
      </c>
      <c r="G26" s="19">
        <f t="shared" si="15"/>
        <v>1097115.46</v>
      </c>
      <c r="H26" s="19">
        <f t="shared" si="15"/>
        <v>905296.78999999992</v>
      </c>
      <c r="I26" s="18">
        <f>SUM(I23:I25)</f>
        <v>162801.59999999986</v>
      </c>
      <c r="J26" s="19">
        <f>SUM(J23:J25)</f>
        <v>896262.78999999992</v>
      </c>
      <c r="K26" s="19">
        <f>SUM(K23:K25)</f>
        <v>53182.509999999893</v>
      </c>
      <c r="L26" s="19">
        <f t="shared" ref="L26" si="16">SUM(L23:L25)</f>
        <v>-260561.07000000012</v>
      </c>
      <c r="M26" s="19">
        <f t="shared" ref="M26:S26" si="17">SUM(M23:M25)</f>
        <v>162801.59999999989</v>
      </c>
      <c r="N26" s="18">
        <f t="shared" si="17"/>
        <v>25517.589999999618</v>
      </c>
      <c r="O26" s="19">
        <f t="shared" si="17"/>
        <v>131212.58999999985</v>
      </c>
      <c r="P26" s="19">
        <f t="shared" si="17"/>
        <v>163112.58999999985</v>
      </c>
      <c r="Q26" s="19">
        <f t="shared" si="17"/>
        <v>722783.38999999978</v>
      </c>
      <c r="R26" s="19">
        <f t="shared" si="17"/>
        <v>-310849.51000000024</v>
      </c>
      <c r="S26" s="19">
        <f t="shared" si="17"/>
        <v>-244482.41000000027</v>
      </c>
      <c r="T26" s="18">
        <f t="shared" ref="T26:AB26" si="18">SUM(T23:T25)</f>
        <v>47131.999399999622</v>
      </c>
      <c r="U26" s="18">
        <f t="shared" si="18"/>
        <v>227446.40879999963</v>
      </c>
      <c r="V26" s="18">
        <f t="shared" si="18"/>
        <v>-143739.18180000014</v>
      </c>
      <c r="W26" s="18">
        <f t="shared" si="18"/>
        <v>-515674.77240000013</v>
      </c>
      <c r="X26" s="18">
        <f t="shared" si="18"/>
        <v>-394260.36300000013</v>
      </c>
      <c r="Y26" s="18">
        <f t="shared" si="18"/>
        <v>-115445.95360000012</v>
      </c>
      <c r="Z26" s="18">
        <f t="shared" si="18"/>
        <v>7468.4557999998797</v>
      </c>
      <c r="AA26" s="18">
        <f t="shared" si="18"/>
        <v>219782.86519999988</v>
      </c>
      <c r="AB26" s="18">
        <f t="shared" si="18"/>
        <v>-326512.72540000011</v>
      </c>
    </row>
    <row r="27" spans="1:28" x14ac:dyDescent="0.25">
      <c r="A27" s="5" t="s">
        <v>9</v>
      </c>
      <c r="B27" s="4"/>
      <c r="C27" s="4"/>
      <c r="D27" s="30">
        <f>SUM(E27:H27)</f>
        <v>0</v>
      </c>
      <c r="E27" s="30">
        <v>0</v>
      </c>
      <c r="F27" s="30">
        <v>0</v>
      </c>
      <c r="G27" s="30">
        <v>0</v>
      </c>
      <c r="H27" s="30">
        <v>0</v>
      </c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</row>
    <row r="28" spans="1:28" x14ac:dyDescent="0.25">
      <c r="A28" s="5" t="s">
        <v>10</v>
      </c>
      <c r="B28" s="4"/>
      <c r="C28" s="4"/>
      <c r="D28" s="30">
        <f t="shared" ref="D28:D29" si="19">SUM(E28:H28)</f>
        <v>0</v>
      </c>
      <c r="E28" s="30">
        <v>0</v>
      </c>
      <c r="F28" s="30">
        <v>0</v>
      </c>
      <c r="G28" s="30">
        <v>0</v>
      </c>
      <c r="H28" s="30">
        <v>0</v>
      </c>
      <c r="I28" s="30">
        <f>SUM(J28:M28)</f>
        <v>0</v>
      </c>
      <c r="J28" s="30">
        <v>-500000</v>
      </c>
      <c r="K28" s="30">
        <v>0</v>
      </c>
      <c r="L28" s="30">
        <v>500000</v>
      </c>
      <c r="M28" s="30"/>
      <c r="N28" s="30"/>
      <c r="O28" s="30"/>
      <c r="P28" s="30"/>
      <c r="Q28" s="30">
        <v>-700000</v>
      </c>
      <c r="R28" s="30">
        <v>400000</v>
      </c>
      <c r="S28" s="30">
        <v>300000</v>
      </c>
      <c r="T28" s="30"/>
      <c r="U28" s="30">
        <v>-400000</v>
      </c>
      <c r="V28" s="30">
        <v>-300000</v>
      </c>
      <c r="W28" s="30">
        <v>300000</v>
      </c>
      <c r="X28" s="30">
        <v>300000</v>
      </c>
      <c r="Y28" s="30">
        <v>100000</v>
      </c>
      <c r="Z28" s="30">
        <v>-200000</v>
      </c>
      <c r="AA28" s="30">
        <v>-400000</v>
      </c>
      <c r="AB28" s="30">
        <v>-300000</v>
      </c>
    </row>
    <row r="29" spans="1:28" x14ac:dyDescent="0.25">
      <c r="A29" s="5" t="s">
        <v>11</v>
      </c>
      <c r="B29" s="4"/>
      <c r="C29" s="4"/>
      <c r="D29" s="30">
        <f t="shared" si="19"/>
        <v>0</v>
      </c>
      <c r="E29" s="30">
        <v>0</v>
      </c>
      <c r="F29" s="30">
        <v>0</v>
      </c>
      <c r="G29" s="30">
        <v>0</v>
      </c>
      <c r="H29" s="30">
        <v>0</v>
      </c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</row>
    <row r="30" spans="1:28" ht="15" x14ac:dyDescent="0.25">
      <c r="A30" s="3" t="s">
        <v>12</v>
      </c>
      <c r="B30" s="6"/>
      <c r="C30" s="6"/>
      <c r="D30" s="26">
        <f>SUM(D26:D29)</f>
        <v>905296.79</v>
      </c>
      <c r="E30" s="27">
        <f>SUM(E26:E29)</f>
        <v>906061.54</v>
      </c>
      <c r="F30" s="27">
        <f t="shared" ref="F30:AB30" si="20">SUM(F26:F29)</f>
        <v>1241369.78</v>
      </c>
      <c r="G30" s="27">
        <f t="shared" ref="G30:P30" si="21">SUM(G26:G29)</f>
        <v>1097115.46</v>
      </c>
      <c r="H30" s="27">
        <f t="shared" si="21"/>
        <v>905296.78999999992</v>
      </c>
      <c r="I30" s="26">
        <f t="shared" si="21"/>
        <v>162801.59999999986</v>
      </c>
      <c r="J30" s="27">
        <f t="shared" si="21"/>
        <v>396262.78999999992</v>
      </c>
      <c r="K30" s="27">
        <f t="shared" si="21"/>
        <v>53182.509999999893</v>
      </c>
      <c r="L30" s="27">
        <f t="shared" si="21"/>
        <v>239438.92999999988</v>
      </c>
      <c r="M30" s="27">
        <f t="shared" si="21"/>
        <v>162801.59999999989</v>
      </c>
      <c r="N30" s="26">
        <f t="shared" si="21"/>
        <v>25517.589999999618</v>
      </c>
      <c r="O30" s="27">
        <f t="shared" si="21"/>
        <v>131212.58999999985</v>
      </c>
      <c r="P30" s="27">
        <f t="shared" si="21"/>
        <v>163112.58999999985</v>
      </c>
      <c r="Q30" s="27">
        <f t="shared" ref="Q30" si="22">SUM(Q26:Q29)</f>
        <v>22783.389999999781</v>
      </c>
      <c r="R30" s="27">
        <f t="shared" ref="R30" si="23">SUM(R26:R29)</f>
        <v>89150.489999999758</v>
      </c>
      <c r="S30" s="27">
        <f>SUM(S26:S29)</f>
        <v>55517.589999999735</v>
      </c>
      <c r="T30" s="26">
        <f t="shared" si="20"/>
        <v>47131.999399999622</v>
      </c>
      <c r="U30" s="26">
        <f t="shared" si="20"/>
        <v>-172553.59120000037</v>
      </c>
      <c r="V30" s="26">
        <f t="shared" si="20"/>
        <v>-443739.18180000014</v>
      </c>
      <c r="W30" s="26">
        <f t="shared" si="20"/>
        <v>-215674.77240000013</v>
      </c>
      <c r="X30" s="26">
        <f t="shared" si="20"/>
        <v>-94260.363000000129</v>
      </c>
      <c r="Y30" s="26">
        <f t="shared" si="20"/>
        <v>-15445.953600000124</v>
      </c>
      <c r="Z30" s="26">
        <f t="shared" si="20"/>
        <v>-192531.54420000012</v>
      </c>
      <c r="AA30" s="26">
        <f t="shared" si="20"/>
        <v>-180217.13480000012</v>
      </c>
      <c r="AB30" s="26">
        <f t="shared" si="20"/>
        <v>-626512.72540000011</v>
      </c>
    </row>
    <row r="31" spans="1:28" x14ac:dyDescent="0.25">
      <c r="A31" s="5"/>
      <c r="B31" s="4"/>
      <c r="C31" s="4"/>
      <c r="D31" s="18"/>
      <c r="E31" s="19"/>
      <c r="F31" s="19"/>
      <c r="G31" s="19"/>
      <c r="H31" s="19"/>
      <c r="I31" s="18"/>
      <c r="J31" s="19"/>
      <c r="K31" s="19"/>
      <c r="L31" s="19"/>
      <c r="M31" s="19"/>
      <c r="N31" s="18"/>
      <c r="O31" s="19"/>
      <c r="P31" s="19"/>
      <c r="Q31" s="19"/>
      <c r="R31" s="19"/>
      <c r="S31" s="19"/>
      <c r="T31" s="18"/>
      <c r="U31" s="18"/>
      <c r="V31" s="18"/>
      <c r="W31" s="18"/>
      <c r="X31" s="18"/>
      <c r="Y31" s="18"/>
      <c r="Z31" s="18"/>
      <c r="AA31" s="18"/>
      <c r="AB31" s="18"/>
    </row>
    <row r="32" spans="1:28" x14ac:dyDescent="0.25">
      <c r="A32" s="5"/>
      <c r="B32" s="4"/>
      <c r="C32" s="11"/>
      <c r="D32" s="18"/>
      <c r="E32" s="19"/>
      <c r="F32" s="19"/>
      <c r="G32" s="19"/>
      <c r="H32" s="19"/>
      <c r="I32" s="18"/>
      <c r="J32" s="19"/>
      <c r="K32" s="19"/>
      <c r="L32" s="19"/>
      <c r="M32" s="19"/>
      <c r="N32" s="18"/>
      <c r="O32" s="19"/>
      <c r="P32" s="19"/>
      <c r="Q32" s="19"/>
      <c r="R32" s="19"/>
      <c r="S32" s="19"/>
      <c r="T32" s="18"/>
      <c r="U32" s="18"/>
      <c r="V32" s="18"/>
      <c r="W32" s="18"/>
      <c r="X32" s="18"/>
      <c r="Y32" s="18"/>
      <c r="Z32" s="18"/>
      <c r="AA32" s="18"/>
      <c r="AB32" s="18"/>
    </row>
    <row r="33" spans="1:28" x14ac:dyDescent="0.25">
      <c r="A33" s="3" t="s">
        <v>13</v>
      </c>
      <c r="B33" s="4"/>
      <c r="C33" s="4"/>
      <c r="D33" s="18"/>
      <c r="E33" s="19"/>
      <c r="F33" s="19"/>
      <c r="G33" s="19"/>
      <c r="H33" s="19"/>
      <c r="I33" s="18"/>
      <c r="J33" s="19"/>
      <c r="K33" s="19"/>
      <c r="L33" s="19"/>
      <c r="M33" s="19"/>
      <c r="N33" s="18"/>
      <c r="O33" s="19"/>
      <c r="P33" s="19"/>
      <c r="Q33" s="19"/>
      <c r="R33" s="19"/>
      <c r="S33" s="19"/>
      <c r="T33" s="18"/>
      <c r="U33" s="18"/>
      <c r="V33" s="18"/>
      <c r="W33" s="18"/>
      <c r="X33" s="18"/>
      <c r="Y33" s="18"/>
      <c r="Z33" s="18"/>
      <c r="AA33" s="18"/>
      <c r="AB33" s="18"/>
    </row>
    <row r="34" spans="1:28" x14ac:dyDescent="0.25">
      <c r="A34" s="5" t="s">
        <v>14</v>
      </c>
      <c r="B34" s="4"/>
      <c r="C34" s="4"/>
      <c r="D34" s="18">
        <v>0</v>
      </c>
      <c r="E34" s="19"/>
      <c r="F34" s="19"/>
      <c r="G34" s="19"/>
      <c r="H34" s="19"/>
      <c r="I34" s="18">
        <f>D37</f>
        <v>0</v>
      </c>
      <c r="J34" s="19"/>
      <c r="K34" s="19"/>
      <c r="L34" s="19"/>
      <c r="M34" s="19"/>
      <c r="N34" s="18">
        <f>I37</f>
        <v>0</v>
      </c>
      <c r="O34" s="19"/>
      <c r="P34" s="19"/>
      <c r="Q34" s="19"/>
      <c r="R34" s="19"/>
      <c r="S34" s="19"/>
      <c r="T34" s="18">
        <f>N37</f>
        <v>0</v>
      </c>
      <c r="U34" s="18">
        <f t="shared" ref="U34:AB34" si="24">T37</f>
        <v>0</v>
      </c>
      <c r="V34" s="18">
        <f t="shared" si="24"/>
        <v>0</v>
      </c>
      <c r="W34" s="18">
        <f t="shared" si="24"/>
        <v>0</v>
      </c>
      <c r="X34" s="18">
        <f t="shared" si="24"/>
        <v>0</v>
      </c>
      <c r="Y34" s="18">
        <f t="shared" si="24"/>
        <v>0</v>
      </c>
      <c r="Z34" s="18">
        <f t="shared" si="24"/>
        <v>0</v>
      </c>
      <c r="AA34" s="18">
        <f t="shared" si="24"/>
        <v>0</v>
      </c>
      <c r="AB34" s="18">
        <f t="shared" si="24"/>
        <v>0</v>
      </c>
    </row>
    <row r="35" spans="1:28" x14ac:dyDescent="0.25">
      <c r="A35" s="5" t="s">
        <v>15</v>
      </c>
      <c r="B35" s="4"/>
      <c r="C35" s="4"/>
      <c r="D35" s="18"/>
      <c r="E35" s="19"/>
      <c r="F35" s="19"/>
      <c r="G35" s="19"/>
      <c r="H35" s="19"/>
      <c r="I35" s="18"/>
      <c r="J35" s="19"/>
      <c r="K35" s="19"/>
      <c r="L35" s="19"/>
      <c r="M35" s="19"/>
      <c r="N35" s="18"/>
      <c r="O35" s="19"/>
      <c r="P35" s="19"/>
      <c r="Q35" s="19"/>
      <c r="R35" s="19"/>
      <c r="S35" s="19"/>
      <c r="T35" s="18"/>
      <c r="U35" s="18"/>
      <c r="V35" s="18"/>
      <c r="W35" s="18"/>
      <c r="X35" s="18"/>
      <c r="Y35" s="18"/>
      <c r="Z35" s="18"/>
      <c r="AA35" s="18"/>
      <c r="AB35" s="18"/>
    </row>
    <row r="36" spans="1:28" x14ac:dyDescent="0.25">
      <c r="A36" s="5" t="s">
        <v>16</v>
      </c>
      <c r="B36" s="4"/>
      <c r="C36" s="4"/>
      <c r="D36" s="18"/>
      <c r="E36" s="19"/>
      <c r="F36" s="19"/>
      <c r="G36" s="19"/>
      <c r="H36" s="19"/>
      <c r="I36" s="18"/>
      <c r="J36" s="19"/>
      <c r="K36" s="19"/>
      <c r="L36" s="19"/>
      <c r="M36" s="19"/>
      <c r="N36" s="18"/>
      <c r="O36" s="19"/>
      <c r="P36" s="19"/>
      <c r="Q36" s="19"/>
      <c r="R36" s="19"/>
      <c r="S36" s="19"/>
      <c r="T36" s="18"/>
      <c r="U36" s="18"/>
      <c r="V36" s="18"/>
      <c r="W36" s="18"/>
      <c r="X36" s="18"/>
      <c r="Y36" s="18"/>
      <c r="Z36" s="18"/>
      <c r="AA36" s="18"/>
      <c r="AB36" s="18"/>
    </row>
    <row r="37" spans="1:28" ht="15" x14ac:dyDescent="0.25">
      <c r="A37" s="7" t="s">
        <v>17</v>
      </c>
      <c r="B37" s="8"/>
      <c r="C37" s="8"/>
      <c r="D37" s="26">
        <v>0</v>
      </c>
      <c r="E37" s="27">
        <v>0</v>
      </c>
      <c r="F37" s="27">
        <v>0</v>
      </c>
      <c r="G37" s="27">
        <v>0</v>
      </c>
      <c r="H37" s="27">
        <v>0</v>
      </c>
      <c r="I37" s="26">
        <v>0</v>
      </c>
      <c r="J37" s="27">
        <v>0</v>
      </c>
      <c r="K37" s="27">
        <v>0</v>
      </c>
      <c r="L37" s="27">
        <v>0</v>
      </c>
      <c r="M37" s="27">
        <v>0</v>
      </c>
      <c r="N37" s="26">
        <v>0</v>
      </c>
      <c r="O37" s="27"/>
      <c r="P37" s="27"/>
      <c r="Q37" s="27"/>
      <c r="R37" s="27"/>
      <c r="S37" s="27"/>
      <c r="T37" s="26">
        <v>0</v>
      </c>
      <c r="U37" s="26">
        <v>0</v>
      </c>
      <c r="V37" s="26">
        <v>0</v>
      </c>
      <c r="W37" s="26">
        <v>0</v>
      </c>
      <c r="X37" s="26">
        <v>0</v>
      </c>
      <c r="Y37" s="26">
        <v>0</v>
      </c>
      <c r="Z37" s="26">
        <f>SUM(Z34:Z36)</f>
        <v>0</v>
      </c>
      <c r="AA37" s="26">
        <v>0</v>
      </c>
      <c r="AB37" s="26">
        <v>0</v>
      </c>
    </row>
    <row r="38" spans="1:28" x14ac:dyDescent="0.25">
      <c r="A38" s="5"/>
      <c r="B38" s="4"/>
      <c r="C38" s="4"/>
      <c r="D38" s="18"/>
      <c r="E38" s="19"/>
      <c r="F38" s="19"/>
      <c r="G38" s="19"/>
      <c r="H38" s="19"/>
      <c r="I38" s="18"/>
      <c r="J38" s="19"/>
      <c r="K38" s="19"/>
      <c r="L38" s="19"/>
      <c r="M38" s="19"/>
      <c r="N38" s="18"/>
      <c r="O38" s="19"/>
      <c r="P38" s="19"/>
      <c r="Q38" s="19"/>
      <c r="R38" s="19"/>
      <c r="S38" s="19"/>
      <c r="T38" s="18"/>
      <c r="U38" s="18"/>
      <c r="V38" s="18"/>
      <c r="W38" s="18"/>
      <c r="X38" s="18"/>
      <c r="Y38" s="18"/>
      <c r="Z38" s="18"/>
      <c r="AA38" s="18"/>
      <c r="AB38" s="18"/>
    </row>
    <row r="39" spans="1:28" x14ac:dyDescent="0.25">
      <c r="A39" s="1" t="s">
        <v>18</v>
      </c>
      <c r="B39" s="4"/>
      <c r="C39" s="4"/>
      <c r="D39" s="18"/>
      <c r="E39" s="19"/>
      <c r="F39" s="19"/>
      <c r="G39" s="19"/>
      <c r="H39" s="19"/>
      <c r="I39" s="18"/>
      <c r="J39" s="19"/>
      <c r="K39" s="19"/>
      <c r="L39" s="19"/>
      <c r="M39" s="19"/>
      <c r="N39" s="18"/>
      <c r="O39" s="19"/>
      <c r="P39" s="19"/>
      <c r="Q39" s="19"/>
      <c r="R39" s="19"/>
      <c r="S39" s="19"/>
      <c r="T39" s="18"/>
      <c r="U39" s="18"/>
      <c r="V39" s="18"/>
      <c r="W39" s="18"/>
      <c r="X39" s="18"/>
      <c r="Y39" s="18"/>
      <c r="Z39" s="18"/>
      <c r="AA39" s="18"/>
      <c r="AB39" s="18"/>
    </row>
    <row r="40" spans="1:28" x14ac:dyDescent="0.25">
      <c r="A40" s="5" t="s">
        <v>14</v>
      </c>
      <c r="B40" s="4"/>
      <c r="C40" s="4"/>
      <c r="D40" s="30">
        <v>0</v>
      </c>
      <c r="E40" s="30">
        <f>D40</f>
        <v>0</v>
      </c>
      <c r="F40" s="30">
        <f>E43</f>
        <v>0</v>
      </c>
      <c r="G40" s="30">
        <f>F43</f>
        <v>0</v>
      </c>
      <c r="H40" s="30">
        <f>G43</f>
        <v>0</v>
      </c>
      <c r="I40" s="30">
        <f>D43</f>
        <v>0</v>
      </c>
      <c r="J40" s="30">
        <f>I40</f>
        <v>0</v>
      </c>
      <c r="K40" s="30">
        <f t="shared" ref="K40:M40" si="25">F43</f>
        <v>0</v>
      </c>
      <c r="L40" s="30">
        <f t="shared" si="25"/>
        <v>0</v>
      </c>
      <c r="M40" s="30">
        <f t="shared" si="25"/>
        <v>0</v>
      </c>
      <c r="N40" s="30">
        <f>I43</f>
        <v>0</v>
      </c>
      <c r="O40" s="30">
        <f>N40</f>
        <v>0</v>
      </c>
      <c r="P40" s="30">
        <f>O43</f>
        <v>0</v>
      </c>
      <c r="Q40" s="30">
        <f>P43</f>
        <v>0</v>
      </c>
      <c r="R40" s="30">
        <f>Q43</f>
        <v>700000</v>
      </c>
      <c r="S40" s="30">
        <f>R43</f>
        <v>300000</v>
      </c>
      <c r="T40" s="30">
        <f>N43</f>
        <v>0</v>
      </c>
      <c r="U40" s="30">
        <f t="shared" ref="U40:AB40" si="26">T43</f>
        <v>0</v>
      </c>
      <c r="V40" s="30">
        <f t="shared" si="26"/>
        <v>400000</v>
      </c>
      <c r="W40" s="30">
        <f t="shared" si="26"/>
        <v>100000</v>
      </c>
      <c r="X40" s="30">
        <f t="shared" si="26"/>
        <v>100000</v>
      </c>
      <c r="Y40" s="30">
        <f t="shared" si="26"/>
        <v>100000</v>
      </c>
      <c r="Z40" s="30">
        <f t="shared" si="26"/>
        <v>100000</v>
      </c>
      <c r="AA40" s="30">
        <f t="shared" si="26"/>
        <v>500000</v>
      </c>
      <c r="AB40" s="30">
        <f t="shared" si="26"/>
        <v>900000</v>
      </c>
    </row>
    <row r="41" spans="1:28" x14ac:dyDescent="0.25">
      <c r="A41" s="5" t="s">
        <v>19</v>
      </c>
      <c r="B41" s="4"/>
      <c r="C41" s="4"/>
      <c r="D41" s="30">
        <f>SUM(E41:H41)</f>
        <v>0</v>
      </c>
      <c r="E41" s="30"/>
      <c r="F41" s="30"/>
      <c r="G41" s="30"/>
      <c r="H41" s="30">
        <f>-H28</f>
        <v>0</v>
      </c>
      <c r="I41" s="30">
        <f>SUM(J41:M41)</f>
        <v>500000</v>
      </c>
      <c r="J41" s="30">
        <f>-J28</f>
        <v>500000</v>
      </c>
      <c r="K41" s="30">
        <f t="shared" ref="K41:M41" si="27">-K28</f>
        <v>0</v>
      </c>
      <c r="L41" s="30"/>
      <c r="M41" s="30">
        <f t="shared" si="27"/>
        <v>0</v>
      </c>
      <c r="N41" s="30">
        <f>-N28</f>
        <v>0</v>
      </c>
      <c r="O41" s="30"/>
      <c r="P41" s="30">
        <f>-P28</f>
        <v>0</v>
      </c>
      <c r="Q41" s="30"/>
      <c r="R41" s="30"/>
      <c r="S41" s="30"/>
      <c r="T41" s="30"/>
      <c r="U41" s="30"/>
      <c r="V41" s="30"/>
      <c r="W41" s="30"/>
      <c r="X41" s="30"/>
      <c r="Y41" s="30"/>
      <c r="Z41" s="30">
        <f>-Z28</f>
        <v>200000</v>
      </c>
      <c r="AA41" s="30">
        <f>-AA28</f>
        <v>400000</v>
      </c>
      <c r="AB41" s="30"/>
    </row>
    <row r="42" spans="1:28" x14ac:dyDescent="0.25">
      <c r="A42" s="5" t="s">
        <v>20</v>
      </c>
      <c r="B42" s="4"/>
      <c r="C42" s="4"/>
      <c r="D42" s="30">
        <f>SUM(E42:H42)</f>
        <v>0</v>
      </c>
      <c r="E42" s="30"/>
      <c r="F42" s="30"/>
      <c r="G42" s="30"/>
      <c r="H42" s="30"/>
      <c r="I42" s="30">
        <f>SUM(J42:M42)</f>
        <v>-500000</v>
      </c>
      <c r="J42" s="30">
        <v>0</v>
      </c>
      <c r="K42" s="30"/>
      <c r="L42" s="30">
        <f>-L28</f>
        <v>-500000</v>
      </c>
      <c r="M42" s="30">
        <v>0</v>
      </c>
      <c r="N42" s="30"/>
      <c r="O42" s="30"/>
      <c r="P42" s="30"/>
      <c r="Q42" s="30">
        <f>-Q28</f>
        <v>700000</v>
      </c>
      <c r="R42" s="30">
        <f>-R28</f>
        <v>-400000</v>
      </c>
      <c r="S42" s="30">
        <f>-S28</f>
        <v>-300000</v>
      </c>
      <c r="T42" s="30">
        <f>-T28</f>
        <v>0</v>
      </c>
      <c r="U42" s="30">
        <f>-U28</f>
        <v>400000</v>
      </c>
      <c r="V42" s="30">
        <v>-300000</v>
      </c>
      <c r="W42" s="30"/>
      <c r="X42" s="30"/>
      <c r="Y42" s="30"/>
      <c r="Z42" s="30">
        <f>-Z28</f>
        <v>200000</v>
      </c>
      <c r="AA42" s="30"/>
      <c r="AB42" s="30">
        <f>-AB28</f>
        <v>300000</v>
      </c>
    </row>
    <row r="43" spans="1:28" ht="15" x14ac:dyDescent="0.25">
      <c r="A43" s="7" t="s">
        <v>17</v>
      </c>
      <c r="B43" s="8"/>
      <c r="C43" s="8"/>
      <c r="D43" s="26">
        <f t="shared" ref="D43:X43" si="28">SUM(D40:D42)</f>
        <v>0</v>
      </c>
      <c r="E43" s="27">
        <f>SUM(E40:E42)</f>
        <v>0</v>
      </c>
      <c r="F43" s="27">
        <f t="shared" si="28"/>
        <v>0</v>
      </c>
      <c r="G43" s="27">
        <f t="shared" si="28"/>
        <v>0</v>
      </c>
      <c r="H43" s="27">
        <f>SUM(H40:H42)</f>
        <v>0</v>
      </c>
      <c r="I43" s="26">
        <f>SUM(I40:I42)</f>
        <v>0</v>
      </c>
      <c r="J43" s="27">
        <f>SUM(J40:J42)</f>
        <v>500000</v>
      </c>
      <c r="K43" s="27">
        <f t="shared" ref="K43:M43" si="29">SUM(K40:K42)</f>
        <v>0</v>
      </c>
      <c r="L43" s="27">
        <f>SUM(L40:L42)</f>
        <v>-500000</v>
      </c>
      <c r="M43" s="27">
        <f t="shared" si="29"/>
        <v>0</v>
      </c>
      <c r="N43" s="26">
        <f t="shared" si="28"/>
        <v>0</v>
      </c>
      <c r="O43" s="27">
        <f>SUM(O40:O42)</f>
        <v>0</v>
      </c>
      <c r="P43" s="27">
        <f t="shared" si="28"/>
        <v>0</v>
      </c>
      <c r="Q43" s="27">
        <f>SUM(Q40:Q42)</f>
        <v>700000</v>
      </c>
      <c r="R43" s="27">
        <f t="shared" si="28"/>
        <v>300000</v>
      </c>
      <c r="S43" s="27">
        <f t="shared" si="28"/>
        <v>0</v>
      </c>
      <c r="T43" s="26">
        <f t="shared" si="28"/>
        <v>0</v>
      </c>
      <c r="U43" s="26">
        <f t="shared" si="28"/>
        <v>400000</v>
      </c>
      <c r="V43" s="26">
        <f t="shared" si="28"/>
        <v>100000</v>
      </c>
      <c r="W43" s="26">
        <f t="shared" si="28"/>
        <v>100000</v>
      </c>
      <c r="X43" s="26">
        <f t="shared" si="28"/>
        <v>100000</v>
      </c>
      <c r="Y43" s="26">
        <f>SUM(Y40:Y42)</f>
        <v>100000</v>
      </c>
      <c r="Z43" s="26">
        <f>SUM(Z40:Z42)</f>
        <v>500000</v>
      </c>
      <c r="AA43" s="26">
        <f>SUM(AA40:AA42)</f>
        <v>900000</v>
      </c>
      <c r="AB43" s="26">
        <f>SUM(AB40:AB42)</f>
        <v>1200000</v>
      </c>
    </row>
    <row r="44" spans="1:28" x14ac:dyDescent="0.25">
      <c r="A44" s="5"/>
      <c r="B44" s="4"/>
      <c r="C44" s="4"/>
      <c r="D44" s="18"/>
      <c r="E44" s="19"/>
      <c r="F44" s="19"/>
      <c r="G44" s="19"/>
      <c r="H44" s="19"/>
      <c r="I44" s="18"/>
      <c r="J44" s="19"/>
      <c r="K44" s="19"/>
      <c r="L44" s="19"/>
      <c r="M44" s="19"/>
      <c r="N44" s="18"/>
      <c r="O44" s="19"/>
      <c r="P44" s="19"/>
      <c r="Q44" s="19"/>
      <c r="R44" s="19"/>
      <c r="S44" s="19"/>
      <c r="T44" s="18"/>
      <c r="U44" s="18"/>
      <c r="V44" s="18"/>
      <c r="W44" s="18"/>
      <c r="X44" s="18"/>
      <c r="Y44" s="18"/>
      <c r="Z44" s="18"/>
      <c r="AA44" s="18"/>
      <c r="AB44" s="18"/>
    </row>
    <row r="45" spans="1:28" x14ac:dyDescent="0.25">
      <c r="A45" s="3" t="s">
        <v>21</v>
      </c>
      <c r="B45" s="4"/>
      <c r="C45" s="4"/>
      <c r="D45" s="18"/>
      <c r="E45" s="19"/>
      <c r="F45" s="19"/>
      <c r="G45" s="19"/>
      <c r="H45" s="19"/>
      <c r="I45" s="18"/>
      <c r="J45" s="19"/>
      <c r="K45" s="19"/>
      <c r="L45" s="19"/>
      <c r="M45" s="19"/>
      <c r="N45" s="18"/>
      <c r="O45" s="19"/>
      <c r="P45" s="19"/>
      <c r="Q45" s="19"/>
      <c r="R45" s="19"/>
      <c r="S45" s="19"/>
      <c r="T45" s="18"/>
      <c r="U45" s="18"/>
      <c r="V45" s="18"/>
      <c r="W45" s="18"/>
      <c r="X45" s="18"/>
      <c r="Y45" s="18"/>
      <c r="Z45" s="18"/>
      <c r="AA45" s="18"/>
      <c r="AB45" s="18"/>
    </row>
    <row r="46" spans="1:28" x14ac:dyDescent="0.25">
      <c r="A46" s="5" t="s">
        <v>14</v>
      </c>
      <c r="B46" s="4"/>
      <c r="C46" s="4"/>
      <c r="D46" s="30">
        <v>0</v>
      </c>
      <c r="E46" s="30">
        <f>D46</f>
        <v>0</v>
      </c>
      <c r="F46" s="30">
        <f>E50</f>
        <v>0</v>
      </c>
      <c r="G46" s="30">
        <f>F50</f>
        <v>0</v>
      </c>
      <c r="H46" s="30">
        <f>G50</f>
        <v>0</v>
      </c>
      <c r="I46" s="30">
        <f>H50</f>
        <v>0</v>
      </c>
      <c r="J46" s="30"/>
      <c r="K46" s="30"/>
      <c r="L46" s="30"/>
      <c r="M46" s="30"/>
      <c r="N46" s="30">
        <f>I50</f>
        <v>0</v>
      </c>
      <c r="O46" s="30"/>
      <c r="P46" s="30"/>
      <c r="Q46" s="30"/>
      <c r="R46" s="30"/>
      <c r="S46" s="30"/>
      <c r="T46" s="30">
        <f>N50</f>
        <v>0</v>
      </c>
      <c r="U46" s="30">
        <f t="shared" ref="U46:AB46" si="30">T50</f>
        <v>0</v>
      </c>
      <c r="V46" s="30">
        <f t="shared" si="30"/>
        <v>0</v>
      </c>
      <c r="W46" s="30">
        <f t="shared" si="30"/>
        <v>0</v>
      </c>
      <c r="X46" s="30">
        <f t="shared" si="30"/>
        <v>0</v>
      </c>
      <c r="Y46" s="30">
        <f t="shared" si="30"/>
        <v>0</v>
      </c>
      <c r="Z46" s="30">
        <f t="shared" si="30"/>
        <v>0</v>
      </c>
      <c r="AA46" s="30">
        <f t="shared" si="30"/>
        <v>0</v>
      </c>
      <c r="AB46" s="30">
        <f t="shared" si="30"/>
        <v>0</v>
      </c>
    </row>
    <row r="47" spans="1:28" x14ac:dyDescent="0.25">
      <c r="A47" s="5" t="s">
        <v>22</v>
      </c>
      <c r="B47" s="4"/>
      <c r="C47" s="4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</row>
    <row r="48" spans="1:28" x14ac:dyDescent="0.25">
      <c r="A48" s="5" t="s">
        <v>23</v>
      </c>
      <c r="B48" s="4"/>
      <c r="C48" s="4"/>
      <c r="D48" s="30"/>
      <c r="E48" s="30"/>
      <c r="F48" s="30"/>
      <c r="G48" s="30"/>
      <c r="H48" s="30"/>
      <c r="I48" s="30">
        <f>-I29</f>
        <v>0</v>
      </c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>
        <f>-V29</f>
        <v>0</v>
      </c>
      <c r="W48" s="30"/>
      <c r="X48" s="30"/>
      <c r="Y48" s="30"/>
      <c r="Z48" s="30"/>
      <c r="AA48" s="30"/>
      <c r="AB48" s="30"/>
    </row>
    <row r="49" spans="1:28" x14ac:dyDescent="0.25">
      <c r="A49" s="5" t="s">
        <v>24</v>
      </c>
      <c r="B49" s="4"/>
      <c r="C49" s="4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>
        <f>-X29</f>
        <v>0</v>
      </c>
      <c r="Y49" s="30">
        <f>-Y29</f>
        <v>0</v>
      </c>
      <c r="Z49" s="30"/>
      <c r="AA49" s="30">
        <f>-AA29</f>
        <v>0</v>
      </c>
      <c r="AB49" s="30">
        <f>-AB29</f>
        <v>0</v>
      </c>
    </row>
    <row r="50" spans="1:28" ht="15" x14ac:dyDescent="0.25">
      <c r="A50" s="7" t="s">
        <v>17</v>
      </c>
      <c r="B50" s="8"/>
      <c r="C50" s="8"/>
      <c r="D50" s="26">
        <f t="shared" ref="D50:AB50" si="31">SUM(D46:D49)</f>
        <v>0</v>
      </c>
      <c r="E50" s="27">
        <f t="shared" si="31"/>
        <v>0</v>
      </c>
      <c r="F50" s="27">
        <f t="shared" si="31"/>
        <v>0</v>
      </c>
      <c r="G50" s="27">
        <f t="shared" si="31"/>
        <v>0</v>
      </c>
      <c r="H50" s="27">
        <f t="shared" si="31"/>
        <v>0</v>
      </c>
      <c r="I50" s="26">
        <f t="shared" si="31"/>
        <v>0</v>
      </c>
      <c r="J50" s="27">
        <f>SUM(J46:J49)</f>
        <v>0</v>
      </c>
      <c r="K50" s="27">
        <f t="shared" si="31"/>
        <v>0</v>
      </c>
      <c r="L50" s="27">
        <f t="shared" si="31"/>
        <v>0</v>
      </c>
      <c r="M50" s="27">
        <f t="shared" si="31"/>
        <v>0</v>
      </c>
      <c r="N50" s="26">
        <f t="shared" si="31"/>
        <v>0</v>
      </c>
      <c r="O50" s="27">
        <f>SUM(O46:O49)</f>
        <v>0</v>
      </c>
      <c r="P50" s="27">
        <f t="shared" ref="P50:S50" si="32">SUM(P46:P49)</f>
        <v>0</v>
      </c>
      <c r="Q50" s="27">
        <f t="shared" si="32"/>
        <v>0</v>
      </c>
      <c r="R50" s="27">
        <f t="shared" si="32"/>
        <v>0</v>
      </c>
      <c r="S50" s="27">
        <f t="shared" si="32"/>
        <v>0</v>
      </c>
      <c r="T50" s="26">
        <f t="shared" si="31"/>
        <v>0</v>
      </c>
      <c r="U50" s="26">
        <f t="shared" si="31"/>
        <v>0</v>
      </c>
      <c r="V50" s="26">
        <f t="shared" si="31"/>
        <v>0</v>
      </c>
      <c r="W50" s="26">
        <f t="shared" si="31"/>
        <v>0</v>
      </c>
      <c r="X50" s="26">
        <f t="shared" si="31"/>
        <v>0</v>
      </c>
      <c r="Y50" s="26">
        <f t="shared" si="31"/>
        <v>0</v>
      </c>
      <c r="Z50" s="26">
        <f t="shared" si="31"/>
        <v>0</v>
      </c>
      <c r="AA50" s="26">
        <f t="shared" si="31"/>
        <v>0</v>
      </c>
      <c r="AB50" s="26">
        <f t="shared" si="31"/>
        <v>0</v>
      </c>
    </row>
    <row r="51" spans="1:28" x14ac:dyDescent="0.25">
      <c r="A51" s="2"/>
      <c r="B51" s="2"/>
      <c r="C51" s="2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</row>
    <row r="52" spans="1:28" x14ac:dyDescent="0.25">
      <c r="A52" s="2"/>
      <c r="B52" s="2" t="s">
        <v>25</v>
      </c>
      <c r="C52" s="2"/>
      <c r="D52" s="28">
        <f>+D30</f>
        <v>905296.79</v>
      </c>
      <c r="E52" s="28">
        <f t="shared" ref="E52:AB52" si="33">+E30</f>
        <v>906061.54</v>
      </c>
      <c r="F52" s="28">
        <f t="shared" si="33"/>
        <v>1241369.78</v>
      </c>
      <c r="G52" s="28">
        <f t="shared" si="33"/>
        <v>1097115.46</v>
      </c>
      <c r="H52" s="28">
        <f t="shared" si="33"/>
        <v>905296.78999999992</v>
      </c>
      <c r="I52" s="28">
        <f>+I30</f>
        <v>162801.59999999986</v>
      </c>
      <c r="J52" s="28">
        <f>+J30</f>
        <v>396262.78999999992</v>
      </c>
      <c r="K52" s="28">
        <f t="shared" si="33"/>
        <v>53182.509999999893</v>
      </c>
      <c r="L52" s="28">
        <f t="shared" si="33"/>
        <v>239438.92999999988</v>
      </c>
      <c r="M52" s="28">
        <f t="shared" si="33"/>
        <v>162801.59999999989</v>
      </c>
      <c r="N52" s="28">
        <f>+N30</f>
        <v>25517.589999999618</v>
      </c>
      <c r="O52" s="28">
        <f t="shared" ref="O52:S52" si="34">+O30</f>
        <v>131212.58999999985</v>
      </c>
      <c r="P52" s="28">
        <f t="shared" si="34"/>
        <v>163112.58999999985</v>
      </c>
      <c r="Q52" s="28">
        <f t="shared" si="34"/>
        <v>22783.389999999781</v>
      </c>
      <c r="R52" s="28">
        <f t="shared" si="34"/>
        <v>89150.489999999758</v>
      </c>
      <c r="S52" s="28">
        <f t="shared" si="34"/>
        <v>55517.589999999735</v>
      </c>
      <c r="T52" s="28">
        <f t="shared" si="33"/>
        <v>47131.999399999622</v>
      </c>
      <c r="U52" s="28">
        <f t="shared" si="33"/>
        <v>-172553.59120000037</v>
      </c>
      <c r="V52" s="28">
        <f t="shared" si="33"/>
        <v>-443739.18180000014</v>
      </c>
      <c r="W52" s="28">
        <f t="shared" si="33"/>
        <v>-215674.77240000013</v>
      </c>
      <c r="X52" s="28">
        <f t="shared" si="33"/>
        <v>-94260.363000000129</v>
      </c>
      <c r="Y52" s="28">
        <f t="shared" si="33"/>
        <v>-15445.953600000124</v>
      </c>
      <c r="Z52" s="28">
        <f t="shared" si="33"/>
        <v>-192531.54420000012</v>
      </c>
      <c r="AA52" s="28">
        <f t="shared" si="33"/>
        <v>-180217.13480000012</v>
      </c>
      <c r="AB52" s="28">
        <f t="shared" si="33"/>
        <v>-626512.72540000011</v>
      </c>
    </row>
    <row r="53" spans="1:28" x14ac:dyDescent="0.25">
      <c r="A53" s="2"/>
      <c r="B53" s="2" t="s">
        <v>26</v>
      </c>
      <c r="C53" s="2"/>
      <c r="D53" s="28">
        <f>+D43</f>
        <v>0</v>
      </c>
      <c r="E53" s="28">
        <f t="shared" ref="E53:AB53" si="35">+E43</f>
        <v>0</v>
      </c>
      <c r="F53" s="28">
        <f t="shared" si="35"/>
        <v>0</v>
      </c>
      <c r="G53" s="28">
        <f t="shared" si="35"/>
        <v>0</v>
      </c>
      <c r="H53" s="28">
        <f t="shared" si="35"/>
        <v>0</v>
      </c>
      <c r="I53" s="28">
        <f>+I43</f>
        <v>0</v>
      </c>
      <c r="J53" s="28">
        <f t="shared" si="35"/>
        <v>500000</v>
      </c>
      <c r="K53" s="28">
        <f t="shared" si="35"/>
        <v>0</v>
      </c>
      <c r="L53" s="28">
        <f t="shared" si="35"/>
        <v>-500000</v>
      </c>
      <c r="M53" s="28">
        <f>+M43</f>
        <v>0</v>
      </c>
      <c r="N53" s="28">
        <f t="shared" si="35"/>
        <v>0</v>
      </c>
      <c r="O53" s="28">
        <f t="shared" si="35"/>
        <v>0</v>
      </c>
      <c r="P53" s="28">
        <f t="shared" si="35"/>
        <v>0</v>
      </c>
      <c r="Q53" s="28">
        <f t="shared" si="35"/>
        <v>700000</v>
      </c>
      <c r="R53" s="28">
        <f t="shared" si="35"/>
        <v>300000</v>
      </c>
      <c r="S53" s="28">
        <f t="shared" si="35"/>
        <v>0</v>
      </c>
      <c r="T53" s="28">
        <f t="shared" si="35"/>
        <v>0</v>
      </c>
      <c r="U53" s="28">
        <f t="shared" si="35"/>
        <v>400000</v>
      </c>
      <c r="V53" s="28">
        <f t="shared" si="35"/>
        <v>100000</v>
      </c>
      <c r="W53" s="28">
        <f t="shared" si="35"/>
        <v>100000</v>
      </c>
      <c r="X53" s="28">
        <f t="shared" si="35"/>
        <v>100000</v>
      </c>
      <c r="Y53" s="28">
        <f t="shared" si="35"/>
        <v>100000</v>
      </c>
      <c r="Z53" s="28">
        <f t="shared" si="35"/>
        <v>500000</v>
      </c>
      <c r="AA53" s="28">
        <f t="shared" si="35"/>
        <v>900000</v>
      </c>
      <c r="AB53" s="28">
        <f t="shared" si="35"/>
        <v>1200000</v>
      </c>
    </row>
    <row r="54" spans="1:28" x14ac:dyDescent="0.25">
      <c r="A54" s="2"/>
      <c r="B54" s="2" t="s">
        <v>21</v>
      </c>
      <c r="C54" s="2"/>
      <c r="D54" s="28">
        <f t="shared" ref="D54:AB54" si="36">+D50</f>
        <v>0</v>
      </c>
      <c r="E54" s="28">
        <f t="shared" si="36"/>
        <v>0</v>
      </c>
      <c r="F54" s="28">
        <f t="shared" si="36"/>
        <v>0</v>
      </c>
      <c r="G54" s="28">
        <f t="shared" si="36"/>
        <v>0</v>
      </c>
      <c r="H54" s="28">
        <f t="shared" si="36"/>
        <v>0</v>
      </c>
      <c r="I54" s="28">
        <f t="shared" si="36"/>
        <v>0</v>
      </c>
      <c r="J54" s="28">
        <f t="shared" si="36"/>
        <v>0</v>
      </c>
      <c r="K54" s="28">
        <f t="shared" si="36"/>
        <v>0</v>
      </c>
      <c r="L54" s="28">
        <f t="shared" si="36"/>
        <v>0</v>
      </c>
      <c r="M54" s="28">
        <f t="shared" si="36"/>
        <v>0</v>
      </c>
      <c r="N54" s="28">
        <f t="shared" si="36"/>
        <v>0</v>
      </c>
      <c r="O54" s="28">
        <f t="shared" si="36"/>
        <v>0</v>
      </c>
      <c r="P54" s="28">
        <f t="shared" si="36"/>
        <v>0</v>
      </c>
      <c r="Q54" s="28">
        <f t="shared" si="36"/>
        <v>0</v>
      </c>
      <c r="R54" s="28">
        <f t="shared" si="36"/>
        <v>0</v>
      </c>
      <c r="S54" s="28">
        <f t="shared" si="36"/>
        <v>0</v>
      </c>
      <c r="T54" s="28">
        <f t="shared" si="36"/>
        <v>0</v>
      </c>
      <c r="U54" s="28">
        <f t="shared" si="36"/>
        <v>0</v>
      </c>
      <c r="V54" s="28">
        <f t="shared" si="36"/>
        <v>0</v>
      </c>
      <c r="W54" s="28">
        <f t="shared" si="36"/>
        <v>0</v>
      </c>
      <c r="X54" s="28">
        <f t="shared" si="36"/>
        <v>0</v>
      </c>
      <c r="Y54" s="28">
        <f t="shared" si="36"/>
        <v>0</v>
      </c>
      <c r="Z54" s="28">
        <f t="shared" si="36"/>
        <v>0</v>
      </c>
      <c r="AA54" s="28">
        <f t="shared" si="36"/>
        <v>0</v>
      </c>
      <c r="AB54" s="28">
        <f t="shared" si="36"/>
        <v>0</v>
      </c>
    </row>
    <row r="55" spans="1:28" ht="17.25" thickBot="1" x14ac:dyDescent="0.3">
      <c r="A55" s="2"/>
      <c r="B55" s="9" t="s">
        <v>27</v>
      </c>
      <c r="C55" s="10"/>
      <c r="D55" s="23">
        <f>SUM(D52:D54)</f>
        <v>905296.79</v>
      </c>
      <c r="E55" s="23">
        <f t="shared" ref="E55:Y55" si="37">SUM(E52:E54)</f>
        <v>906061.54</v>
      </c>
      <c r="F55" s="23">
        <f t="shared" si="37"/>
        <v>1241369.78</v>
      </c>
      <c r="G55" s="23">
        <f t="shared" si="37"/>
        <v>1097115.46</v>
      </c>
      <c r="H55" s="23">
        <f t="shared" si="37"/>
        <v>905296.78999999992</v>
      </c>
      <c r="I55" s="23">
        <f>SUM(I52:I54)</f>
        <v>162801.59999999986</v>
      </c>
      <c r="J55" s="23">
        <f>SUM(J52:J54)</f>
        <v>896262.78999999992</v>
      </c>
      <c r="K55" s="23">
        <f t="shared" si="37"/>
        <v>53182.509999999893</v>
      </c>
      <c r="L55" s="23">
        <f t="shared" si="37"/>
        <v>-260561.07000000012</v>
      </c>
      <c r="M55" s="23">
        <f t="shared" si="37"/>
        <v>162801.59999999989</v>
      </c>
      <c r="N55" s="23">
        <f>SUM(N52:N54)</f>
        <v>25517.589999999618</v>
      </c>
      <c r="O55" s="23">
        <f>SUM(O52:O54)</f>
        <v>131212.58999999985</v>
      </c>
      <c r="P55" s="23">
        <f t="shared" ref="P55:S55" si="38">SUM(P52:P54)</f>
        <v>163112.58999999985</v>
      </c>
      <c r="Q55" s="23">
        <f t="shared" si="38"/>
        <v>722783.38999999978</v>
      </c>
      <c r="R55" s="23">
        <f t="shared" si="38"/>
        <v>389150.48999999976</v>
      </c>
      <c r="S55" s="23">
        <f t="shared" si="38"/>
        <v>55517.589999999735</v>
      </c>
      <c r="T55" s="23">
        <f t="shared" si="37"/>
        <v>47131.999399999622</v>
      </c>
      <c r="U55" s="23">
        <f t="shared" si="37"/>
        <v>227446.40879999963</v>
      </c>
      <c r="V55" s="23">
        <f t="shared" si="37"/>
        <v>-343739.18180000014</v>
      </c>
      <c r="W55" s="23">
        <f t="shared" si="37"/>
        <v>-115674.77240000013</v>
      </c>
      <c r="X55" s="23">
        <f t="shared" si="37"/>
        <v>5739.6369999998715</v>
      </c>
      <c r="Y55" s="23">
        <f t="shared" si="37"/>
        <v>84554.046399999876</v>
      </c>
      <c r="Z55" s="23">
        <f>SUM(Z52:Z54)</f>
        <v>307468.45579999988</v>
      </c>
      <c r="AA55" s="23">
        <f>SUM(AA52:AA54)</f>
        <v>719782.86519999988</v>
      </c>
      <c r="AB55" s="23">
        <f>SUM(AB52:AB54)</f>
        <v>573487.27459999989</v>
      </c>
    </row>
    <row r="56" spans="1:28" ht="17.25" thickTop="1" x14ac:dyDescent="0.25"/>
    <row r="68" spans="4:4" x14ac:dyDescent="0.25">
      <c r="D68" s="29"/>
    </row>
    <row r="69" spans="4:4" x14ac:dyDescent="0.25">
      <c r="D69" s="29"/>
    </row>
    <row r="70" spans="4:4" x14ac:dyDescent="0.25">
      <c r="D70" s="29"/>
    </row>
    <row r="71" spans="4:4" x14ac:dyDescent="0.25">
      <c r="D71" s="29"/>
    </row>
    <row r="72" spans="4:4" x14ac:dyDescent="0.25">
      <c r="D72" s="29"/>
    </row>
    <row r="73" spans="4:4" x14ac:dyDescent="0.25">
      <c r="D73" s="29"/>
    </row>
    <row r="74" spans="4:4" x14ac:dyDescent="0.25">
      <c r="D74" s="29"/>
    </row>
    <row r="75" spans="4:4" x14ac:dyDescent="0.25">
      <c r="D75" s="29"/>
    </row>
    <row r="76" spans="4:4" x14ac:dyDescent="0.25">
      <c r="D76" s="29"/>
    </row>
  </sheetData>
  <mergeCells count="4">
    <mergeCell ref="A3:C5"/>
    <mergeCell ref="B12:C12"/>
    <mergeCell ref="B21:C21"/>
    <mergeCell ref="D3:AB3"/>
  </mergeCells>
  <pageMargins left="0.31496062992125984" right="0.31496062992125984" top="0.35433070866141736" bottom="0.35433070866141736" header="0.31496062992125984" footer="0.31496062992125984"/>
  <pageSetup paperSize="9" scale="55" orientation="landscape" cellComments="asDisplayed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0" sqref="E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2015-03-12T07:20:22Z</dcterms:modified>
</cp:coreProperties>
</file>