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6075" windowWidth="19230" windowHeight="555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X40" i="1" l="1"/>
  <c r="T15" i="1"/>
  <c r="Y17" i="1"/>
  <c r="X17" i="1"/>
  <c r="T17" i="1" l="1"/>
  <c r="W17" i="1"/>
  <c r="T34" i="1" l="1"/>
  <c r="AF42" i="1"/>
  <c r="T28" i="1"/>
  <c r="T25" i="1"/>
  <c r="AE41" i="1"/>
  <c r="AD42" i="1"/>
  <c r="AC42" i="1"/>
  <c r="AB42" i="1"/>
  <c r="AA41" i="1"/>
  <c r="Z41" i="1"/>
  <c r="T19" i="1"/>
  <c r="T18" i="1"/>
  <c r="T29" i="1"/>
  <c r="N28" i="1"/>
  <c r="N42" i="1" l="1"/>
  <c r="N41" i="1"/>
  <c r="I41" i="1"/>
  <c r="I42" i="1"/>
  <c r="T27" i="1"/>
  <c r="I28" i="1"/>
  <c r="S23" i="1"/>
  <c r="Y42" i="1"/>
  <c r="X41" i="1"/>
  <c r="T41" i="1" s="1"/>
  <c r="W42" i="1"/>
  <c r="T42" i="1" s="1"/>
  <c r="V42" i="1"/>
  <c r="N27" i="1"/>
  <c r="O12" i="1"/>
  <c r="O23" i="1" s="1"/>
  <c r="V12" i="1"/>
  <c r="U12" i="1"/>
  <c r="P21" i="1"/>
  <c r="O21" i="1"/>
  <c r="V54" i="1"/>
  <c r="W54" i="1"/>
  <c r="X54" i="1"/>
  <c r="Y54" i="1"/>
  <c r="U21" i="1"/>
  <c r="T7" i="1"/>
  <c r="U54" i="1"/>
  <c r="T16" i="1"/>
  <c r="T21" i="1" s="1"/>
  <c r="T43" i="1" l="1"/>
  <c r="Z40" i="1" s="1"/>
  <c r="N29" i="1"/>
  <c r="Y21" i="1"/>
  <c r="V21" i="1"/>
  <c r="W21" i="1"/>
  <c r="X21" i="1"/>
  <c r="W12" i="1"/>
  <c r="X12" i="1"/>
  <c r="Y12" i="1"/>
  <c r="N15" i="1"/>
  <c r="S42" i="1"/>
  <c r="N7" i="1"/>
  <c r="T9" i="1"/>
  <c r="T10" i="1"/>
  <c r="T8" i="1"/>
  <c r="Y23" i="1" l="1"/>
  <c r="X23" i="1"/>
  <c r="V23" i="1"/>
  <c r="T12" i="1"/>
  <c r="T23" i="1" s="1"/>
  <c r="U23" i="1"/>
  <c r="W23" i="1"/>
  <c r="N9" i="1"/>
  <c r="N10" i="1"/>
  <c r="N8" i="1"/>
  <c r="N12" i="1" s="1"/>
  <c r="N19" i="1"/>
  <c r="R42" i="1" l="1"/>
  <c r="Q42" i="1"/>
  <c r="P41" i="1"/>
  <c r="E40" i="1" l="1"/>
  <c r="L42" i="1"/>
  <c r="J41" i="1"/>
  <c r="E43" i="1"/>
  <c r="P54" i="1"/>
  <c r="P50" i="1"/>
  <c r="Q50" i="1"/>
  <c r="Q54" i="1" s="1"/>
  <c r="R50" i="1"/>
  <c r="R54" i="1" s="1"/>
  <c r="S50" i="1"/>
  <c r="S54" i="1" s="1"/>
  <c r="O50" i="1"/>
  <c r="O54" i="1" s="1"/>
  <c r="J50" i="1"/>
  <c r="D10" i="1" l="1"/>
  <c r="D8" i="1"/>
  <c r="I10" i="1"/>
  <c r="D17" i="1"/>
  <c r="D18" i="1"/>
  <c r="D19" i="1"/>
  <c r="D16" i="1"/>
  <c r="Q21" i="1" l="1"/>
  <c r="R21" i="1"/>
  <c r="S21" i="1"/>
  <c r="J21" i="1"/>
  <c r="I18" i="1"/>
  <c r="N18" i="1"/>
  <c r="N17" i="1"/>
  <c r="S60" i="1" s="1"/>
  <c r="N16" i="1"/>
  <c r="I15" i="1"/>
  <c r="P12" i="1"/>
  <c r="Q12" i="1"/>
  <c r="R12" i="1"/>
  <c r="S12" i="1"/>
  <c r="J12" i="1"/>
  <c r="I8" i="1"/>
  <c r="S59" i="1" l="1"/>
  <c r="N21" i="1"/>
  <c r="N23" i="1" s="1"/>
  <c r="R23" i="1"/>
  <c r="Q23" i="1"/>
  <c r="P23" i="1"/>
  <c r="J23" i="1"/>
  <c r="I17" i="1"/>
  <c r="I16" i="1"/>
  <c r="J54" i="1" l="1"/>
  <c r="K41" i="1"/>
  <c r="M41" i="1"/>
  <c r="H41" i="1"/>
  <c r="E25" i="1" l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G49" i="1" l="1"/>
  <c r="AF49" i="1"/>
  <c r="AD49" i="1"/>
  <c r="AC49" i="1"/>
  <c r="AA48" i="1"/>
  <c r="I48" i="1"/>
  <c r="D41" i="1"/>
  <c r="D28" i="1" l="1"/>
  <c r="D29" i="1"/>
  <c r="D27" i="1"/>
  <c r="D15" i="1"/>
  <c r="D21" i="1" s="1"/>
  <c r="AB21" i="1" l="1"/>
  <c r="AG21" i="1"/>
  <c r="AF21" i="1"/>
  <c r="AE21" i="1"/>
  <c r="AD21" i="1"/>
  <c r="AC21" i="1"/>
  <c r="AA21" i="1"/>
  <c r="Z21" i="1"/>
  <c r="I21" i="1"/>
  <c r="I23" i="1" s="1"/>
  <c r="H21" i="1"/>
  <c r="G21" i="1"/>
  <c r="F21" i="1"/>
  <c r="AG42" i="1" l="1"/>
  <c r="D42" i="1"/>
  <c r="AG34" i="1"/>
  <c r="AE34" i="1"/>
  <c r="AE37" i="1" s="1"/>
  <c r="AF34" i="1" s="1"/>
  <c r="AD34" i="1"/>
  <c r="AC34" i="1"/>
  <c r="AB34" i="1"/>
  <c r="AA34" i="1"/>
  <c r="Z34" i="1"/>
  <c r="N34" i="1"/>
  <c r="I34" i="1"/>
  <c r="H12" i="1"/>
  <c r="H23" i="1" s="1"/>
  <c r="G12" i="1"/>
  <c r="G23" i="1" s="1"/>
  <c r="F12" i="1"/>
  <c r="F23" i="1" s="1"/>
  <c r="D11" i="1"/>
  <c r="AG12" i="1"/>
  <c r="AG23" i="1" s="1"/>
  <c r="AF12" i="1"/>
  <c r="AE12" i="1"/>
  <c r="AE23" i="1" s="1"/>
  <c r="AD12" i="1"/>
  <c r="AC12" i="1"/>
  <c r="AB12" i="1"/>
  <c r="AA12" i="1"/>
  <c r="AA23" i="1" s="1"/>
  <c r="Z12" i="1"/>
  <c r="D9" i="1"/>
  <c r="AC23" i="1" l="1"/>
  <c r="D12" i="1"/>
  <c r="Z23" i="1"/>
  <c r="AB23" i="1"/>
  <c r="AD23" i="1"/>
  <c r="AF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A46" i="1"/>
  <c r="AA50" i="1" s="1"/>
  <c r="Z54" i="1"/>
  <c r="O25" i="1" l="1"/>
  <c r="O26" i="1" s="1"/>
  <c r="O30" i="1" s="1"/>
  <c r="N26" i="1"/>
  <c r="N30" i="1" s="1"/>
  <c r="K52" i="1"/>
  <c r="K55" i="1" s="1"/>
  <c r="L26" i="1"/>
  <c r="L30" i="1" s="1"/>
  <c r="I52" i="1"/>
  <c r="I55" i="1" s="1"/>
  <c r="AA54" i="1"/>
  <c r="AB46" i="1"/>
  <c r="AB50" i="1" s="1"/>
  <c r="U25" i="1" l="1"/>
  <c r="N52" i="1"/>
  <c r="L52" i="1"/>
  <c r="L55" i="1" s="1"/>
  <c r="M25" i="1"/>
  <c r="M26" i="1" s="1"/>
  <c r="AB54" i="1"/>
  <c r="AC46" i="1"/>
  <c r="AC50" i="1" s="1"/>
  <c r="U26" i="1" l="1"/>
  <c r="U30" i="1" s="1"/>
  <c r="O52" i="1"/>
  <c r="M30" i="1"/>
  <c r="M52" i="1" s="1"/>
  <c r="M55" i="1" s="1"/>
  <c r="AC54" i="1"/>
  <c r="AD46" i="1"/>
  <c r="AD50" i="1" s="1"/>
  <c r="V25" i="1" l="1"/>
  <c r="V26" i="1" s="1"/>
  <c r="V30" i="1" s="1"/>
  <c r="U52" i="1"/>
  <c r="P25" i="1"/>
  <c r="AE46" i="1"/>
  <c r="AE50" i="1" s="1"/>
  <c r="AD54" i="1"/>
  <c r="P26" i="1" l="1"/>
  <c r="P30" i="1" s="1"/>
  <c r="W25" i="1"/>
  <c r="V52" i="1"/>
  <c r="AE54" i="1"/>
  <c r="AF46" i="1"/>
  <c r="AF50" i="1" s="1"/>
  <c r="W26" i="1" l="1"/>
  <c r="W30" i="1" s="1"/>
  <c r="P52" i="1"/>
  <c r="Q25" i="1"/>
  <c r="Q26" i="1" s="1"/>
  <c r="Q30" i="1" s="1"/>
  <c r="R25" i="1" s="1"/>
  <c r="R26" i="1" s="1"/>
  <c r="R30" i="1" s="1"/>
  <c r="S25" i="1" s="1"/>
  <c r="AF54" i="1"/>
  <c r="AG46" i="1"/>
  <c r="AG50" i="1" s="1"/>
  <c r="AG54" i="1" s="1"/>
  <c r="X25" i="1" l="1"/>
  <c r="W52" i="1"/>
  <c r="Q52" i="1"/>
  <c r="S26" i="1"/>
  <c r="S30" i="1" s="1"/>
  <c r="S52" i="1" s="1"/>
  <c r="R52" i="1"/>
  <c r="X26" i="1" l="1"/>
  <c r="X30" i="1" s="1"/>
  <c r="X52" i="1" l="1"/>
  <c r="Y25" i="1"/>
  <c r="Y26" i="1" s="1"/>
  <c r="T26" i="1" s="1"/>
  <c r="T30" i="1" s="1"/>
  <c r="Y30" i="1" l="1"/>
  <c r="Y52" i="1" s="1"/>
  <c r="T52" i="1"/>
  <c r="Z25" i="1"/>
  <c r="Z26" i="1" s="1"/>
  <c r="Z30" i="1" s="1"/>
  <c r="Z52" i="1" l="1"/>
  <c r="AA25" i="1"/>
  <c r="AA26" i="1" s="1"/>
  <c r="AA30" i="1" s="1"/>
  <c r="AB25" i="1" l="1"/>
  <c r="AB26" i="1" s="1"/>
  <c r="AB30" i="1" s="1"/>
  <c r="AA52" i="1"/>
  <c r="AB52" i="1" l="1"/>
  <c r="AC25" i="1"/>
  <c r="AC26" i="1" s="1"/>
  <c r="AC30" i="1" s="1"/>
  <c r="AD25" i="1" l="1"/>
  <c r="AD26" i="1" s="1"/>
  <c r="AD30" i="1" s="1"/>
  <c r="AC52" i="1"/>
  <c r="AE25" i="1" l="1"/>
  <c r="AE26" i="1" s="1"/>
  <c r="AE30" i="1" s="1"/>
  <c r="AD52" i="1"/>
  <c r="AE52" i="1" l="1"/>
  <c r="AF25" i="1"/>
  <c r="AF26" i="1" s="1"/>
  <c r="AF30" i="1" s="1"/>
  <c r="AG25" i="1" l="1"/>
  <c r="AG26" i="1" s="1"/>
  <c r="AG30" i="1" s="1"/>
  <c r="AG52" i="1" s="1"/>
  <c r="AF52" i="1"/>
  <c r="O43" i="1" l="1"/>
  <c r="P40" i="1" s="1"/>
  <c r="P43" i="1" s="1"/>
  <c r="N43" i="1"/>
  <c r="N53" i="1" l="1"/>
  <c r="N55" i="1" s="1"/>
  <c r="T40" i="1"/>
  <c r="Q40" i="1"/>
  <c r="Q43" i="1" s="1"/>
  <c r="P53" i="1"/>
  <c r="P55" i="1" s="1"/>
  <c r="O53" i="1"/>
  <c r="O55" i="1" s="1"/>
  <c r="U40" i="1" l="1"/>
  <c r="U43" i="1" s="1"/>
  <c r="Q53" i="1"/>
  <c r="Q55" i="1" s="1"/>
  <c r="R40" i="1"/>
  <c r="R43" i="1" s="1"/>
  <c r="T53" i="1" l="1"/>
  <c r="T55" i="1" s="1"/>
  <c r="V40" i="1"/>
  <c r="V43" i="1" s="1"/>
  <c r="W40" i="1" s="1"/>
  <c r="W43" i="1" s="1"/>
  <c r="U53" i="1"/>
  <c r="U55" i="1" s="1"/>
  <c r="Z43" i="1"/>
  <c r="Z53" i="1" s="1"/>
  <c r="Z55" i="1" s="1"/>
  <c r="R53" i="1"/>
  <c r="R55" i="1" s="1"/>
  <c r="S40" i="1"/>
  <c r="V53" i="1" l="1"/>
  <c r="V55" i="1" s="1"/>
  <c r="AA40" i="1"/>
  <c r="AA43" i="1" s="1"/>
  <c r="X43" i="1"/>
  <c r="W53" i="1"/>
  <c r="W55" i="1" s="1"/>
  <c r="S43" i="1"/>
  <c r="S53" i="1" s="1"/>
  <c r="S55" i="1" s="1"/>
  <c r="AB40" i="1" l="1"/>
  <c r="AB43" i="1" s="1"/>
  <c r="AA53" i="1"/>
  <c r="AA55" i="1" s="1"/>
  <c r="Y40" i="1"/>
  <c r="Y43" i="1" s="1"/>
  <c r="Y53" i="1" s="1"/>
  <c r="Y55" i="1" s="1"/>
  <c r="X53" i="1"/>
  <c r="X55" i="1" s="1"/>
  <c r="AB53" i="1" l="1"/>
  <c r="AB55" i="1" s="1"/>
  <c r="AC40" i="1"/>
  <c r="AC43" i="1" s="1"/>
  <c r="AC53" i="1" l="1"/>
  <c r="AC55" i="1" s="1"/>
  <c r="AD40" i="1"/>
  <c r="AD43" i="1" s="1"/>
  <c r="AD53" i="1" l="1"/>
  <c r="AD55" i="1" s="1"/>
  <c r="AE40" i="1"/>
  <c r="AE43" i="1" s="1"/>
  <c r="AF40" i="1" s="1"/>
  <c r="AF43" i="1" s="1"/>
  <c r="AE53" i="1" l="1"/>
  <c r="AE55" i="1" s="1"/>
  <c r="AG40" i="1"/>
  <c r="AG43" i="1" s="1"/>
  <c r="AG53" i="1" l="1"/>
  <c r="AG55" i="1" s="1"/>
  <c r="AF53" i="1"/>
  <c r="AF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charset val="1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Expected to be received in Week 3</t>
        </r>
      </text>
    </comment>
    <comment ref="X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To request </t>
        </r>
      </text>
    </comment>
    <comment ref="Y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<sst xmlns="http://schemas.openxmlformats.org/spreadsheetml/2006/main" count="104" uniqueCount="58">
  <si>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</si>
  <si>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</si>
  <si>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</si>
  <si>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</si>
  <si>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</si>
  <si>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</si>
  <si>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</si>
  <si>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</si>
  <si>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</si>
  <si>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</si>
  <si>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</si>
  <si>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</si>
  <si>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</si>
  <si>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</si>
  <si>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</si>
  <si>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</si>
  <si>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</si>
  <si>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</si>
  <si>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</si>
  <si>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</si>
  <si>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</si>
  <si>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</si>
  <si>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</si>
  <si>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</si>
  <si>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</si>
  <si>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</si>
  <si>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</si>
  <si>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</si>
  <si>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</si>
  <si>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</si>
  <si>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</si>
  <si>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</si>
  <si>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</si>
  <si>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</si>
  <si>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</si>
  <si>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</si>
  <si>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</si>
  <si>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</si>
  <si>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</si>
  <si>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</si>
  <si>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</si>
  <si>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</si>
  <si>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</si>
  <si>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</si>
  <si>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</si>
  <si>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</si>
  <si>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</si>
  <si>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</si>
  <si>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</si>
  <si>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</si>
  <si>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</si>
  <si>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</si>
  <si>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</si>
  <si>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</si>
  <si>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</si>
  <si>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</si>
  <si>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</si>
  <si>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10 April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</si>
</sst>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76"/>
  <sheetViews>
    <sheetView tabSelected="1"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W31" sqref="W31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customWidth="1"/>
    <col min="26" max="26" width="12.7109375" style="12" bestFit="1" customWidth="1"/>
    <col min="27" max="31" width="12.140625" style="12" customWidth="1"/>
    <col min="32" max="32" width="11.85546875" style="12" bestFit="1" customWidth="1"/>
    <col min="33" max="33" width="12.28515625" style="12" customWidth="1"/>
    <col min="34" max="34" width="14.42578125" style="13" customWidth="1"/>
  </cols>
  <sheetData>
    <row r="1" spans="1:33" x14ac:dyDescent="0.25">
      <c r="A1" s="1" t="s">
        <v>57</v>
      </c>
      <c r="B1" s="2"/>
      <c r="C1" s="2"/>
    </row>
    <row r="2" spans="1:33" x14ac:dyDescent="0.25">
      <c r="A2" s="1"/>
      <c r="B2" s="2"/>
      <c r="C2" s="2"/>
    </row>
    <row r="3" spans="1:33" ht="15" x14ac:dyDescent="0.25">
      <c r="A3" s="33" t="s">
        <v>0</v>
      </c>
      <c r="B3" s="34"/>
      <c r="C3" s="34"/>
      <c r="D3" s="41" t="s">
        <v>29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</row>
    <row r="4" spans="1:33" ht="15" x14ac:dyDescent="0.25">
      <c r="A4" s="35"/>
      <c r="B4" s="36"/>
      <c r="C4" s="37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4" t="s">
        <v>35</v>
      </c>
      <c r="AB4" s="14" t="s">
        <v>36</v>
      </c>
      <c r="AC4" s="14" t="s">
        <v>37</v>
      </c>
      <c r="AD4" s="14" t="s">
        <v>38</v>
      </c>
      <c r="AE4" s="14" t="s">
        <v>39</v>
      </c>
      <c r="AF4" s="14" t="s">
        <v>40</v>
      </c>
      <c r="AG4" s="14" t="s">
        <v>28</v>
      </c>
    </row>
    <row r="5" spans="1:33" ht="15" x14ac:dyDescent="0.25">
      <c r="A5" s="38"/>
      <c r="B5" s="39"/>
      <c r="C5" s="40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6" t="s">
        <v>54</v>
      </c>
      <c r="AB5" s="16" t="s">
        <v>54</v>
      </c>
      <c r="AC5" s="16" t="s">
        <v>54</v>
      </c>
      <c r="AD5" s="16" t="s">
        <v>54</v>
      </c>
      <c r="AE5" s="16" t="s">
        <v>54</v>
      </c>
      <c r="AF5" s="16" t="s">
        <v>54</v>
      </c>
      <c r="AG5" s="16" t="s">
        <v>54</v>
      </c>
    </row>
    <row r="6" spans="1:3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8"/>
      <c r="AB6" s="18"/>
      <c r="AC6" s="18"/>
      <c r="AD6" s="18"/>
      <c r="AE6" s="18"/>
      <c r="AF6" s="18"/>
      <c r="AG6" s="18"/>
    </row>
    <row r="7" spans="1:3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1000000</v>
      </c>
      <c r="U7" s="19"/>
      <c r="V7" s="19"/>
      <c r="W7" s="19"/>
      <c r="X7" s="19">
        <v>0</v>
      </c>
      <c r="Y7" s="19">
        <v>1000000</v>
      </c>
      <c r="Z7" s="18">
        <v>1500000</v>
      </c>
      <c r="AA7" s="18">
        <v>1000000</v>
      </c>
      <c r="AB7" s="18">
        <v>500000</v>
      </c>
      <c r="AC7" s="18">
        <v>500000</v>
      </c>
      <c r="AD7" s="18">
        <v>500000</v>
      </c>
      <c r="AE7" s="18">
        <v>1000000</v>
      </c>
      <c r="AF7" s="18">
        <v>0</v>
      </c>
      <c r="AG7" s="18">
        <v>1000000</v>
      </c>
    </row>
    <row r="8" spans="1:3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>SUM(U8:Y8)</f>
        <v>2000</v>
      </c>
      <c r="U8" s="19">
        <v>2000</v>
      </c>
      <c r="V8" s="19"/>
      <c r="W8" s="19"/>
      <c r="X8" s="19"/>
      <c r="Y8" s="19"/>
      <c r="Z8" s="18">
        <v>2000</v>
      </c>
      <c r="AA8" s="18">
        <v>2000</v>
      </c>
      <c r="AB8" s="18">
        <v>2000</v>
      </c>
      <c r="AC8" s="18">
        <v>2000</v>
      </c>
      <c r="AD8" s="18">
        <v>2000</v>
      </c>
      <c r="AE8" s="18">
        <v>2000</v>
      </c>
      <c r="AF8" s="18">
        <v>2000</v>
      </c>
      <c r="AG8" s="18">
        <v>2000</v>
      </c>
    </row>
    <row r="9" spans="1:33" x14ac:dyDescent="0.25">
      <c r="A9" s="5"/>
      <c r="B9" s="4" t="s">
        <v>47</v>
      </c>
      <c r="C9" s="4"/>
      <c r="D9" s="18">
        <f t="shared" ref="D9:D11" si="0">SUM(E9:H9)</f>
        <v>0</v>
      </c>
      <c r="E9" s="19"/>
      <c r="F9" s="19">
        <v>0</v>
      </c>
      <c r="G9" s="19"/>
      <c r="H9" s="19"/>
      <c r="I9" s="18">
        <f t="shared" ref="I9:I11" si="1">SUM(J9:M9)</f>
        <v>0</v>
      </c>
      <c r="J9" s="19"/>
      <c r="K9" s="19"/>
      <c r="L9" s="19"/>
      <c r="M9" s="19"/>
      <c r="N9" s="18">
        <f t="shared" ref="N9:N10" si="2">SUM(O9:S9)</f>
        <v>0</v>
      </c>
      <c r="O9" s="19"/>
      <c r="P9" s="19"/>
      <c r="Q9" s="19"/>
      <c r="R9" s="19"/>
      <c r="S9" s="19"/>
      <c r="T9" s="18">
        <f t="shared" ref="T9:T10" si="3">SUM(U9:Y9)</f>
        <v>0</v>
      </c>
      <c r="U9" s="19"/>
      <c r="V9" s="19"/>
      <c r="W9" s="19"/>
      <c r="X9" s="19"/>
      <c r="Y9" s="19"/>
      <c r="Z9" s="18"/>
      <c r="AA9" s="18"/>
      <c r="AB9" s="18"/>
      <c r="AC9" s="18"/>
      <c r="AD9" s="18"/>
      <c r="AE9" s="18"/>
      <c r="AF9" s="18"/>
      <c r="AG9" s="18"/>
    </row>
    <row r="10" spans="1:33" x14ac:dyDescent="0.25">
      <c r="A10" s="5"/>
      <c r="B10" s="4" t="s">
        <v>2</v>
      </c>
      <c r="C10" s="4"/>
      <c r="D10" s="18">
        <f>SUM(E10:H10)</f>
        <v>12584</v>
      </c>
      <c r="E10" s="19"/>
      <c r="F10" s="19">
        <v>12500</v>
      </c>
      <c r="G10" s="19"/>
      <c r="H10" s="19">
        <v>84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 t="shared" si="2"/>
        <v>330000</v>
      </c>
      <c r="O10" s="19">
        <v>300000</v>
      </c>
      <c r="P10" s="19">
        <v>30000</v>
      </c>
      <c r="Q10" s="19"/>
      <c r="R10" s="19"/>
      <c r="S10" s="19"/>
      <c r="T10" s="18">
        <f t="shared" si="3"/>
        <v>0</v>
      </c>
      <c r="U10" s="19"/>
      <c r="V10" s="19"/>
      <c r="W10" s="19"/>
      <c r="X10" s="19"/>
      <c r="Y10" s="19"/>
      <c r="Z10" s="18"/>
      <c r="AA10" s="18"/>
      <c r="AB10" s="18"/>
      <c r="AC10" s="18"/>
      <c r="AD10" s="18"/>
      <c r="AE10" s="18"/>
      <c r="AF10" s="18"/>
      <c r="AG10" s="18"/>
    </row>
    <row r="11" spans="1:33" x14ac:dyDescent="0.25">
      <c r="A11" s="5"/>
      <c r="B11" s="4"/>
      <c r="C11" s="4"/>
      <c r="D11" s="18">
        <f t="shared" si="0"/>
        <v>0</v>
      </c>
      <c r="E11" s="19"/>
      <c r="F11" s="19"/>
      <c r="G11" s="19"/>
      <c r="H11" s="19"/>
      <c r="I11" s="18">
        <f t="shared" si="1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/>
      <c r="U11" s="19"/>
      <c r="V11" s="19"/>
      <c r="W11" s="19"/>
      <c r="X11" s="19"/>
      <c r="Y11" s="19"/>
      <c r="Z11" s="18"/>
      <c r="AA11" s="18"/>
      <c r="AB11" s="18"/>
      <c r="AC11" s="18"/>
      <c r="AD11" s="18"/>
      <c r="AE11" s="18"/>
      <c r="AF11" s="18"/>
      <c r="AG11" s="18"/>
    </row>
    <row r="12" spans="1:33" ht="17.25" thickBot="1" x14ac:dyDescent="0.3">
      <c r="A12" s="5"/>
      <c r="B12" s="36" t="s">
        <v>3</v>
      </c>
      <c r="C12" s="37"/>
      <c r="D12" s="20">
        <f t="shared" ref="D12:AG12" si="4">SUM(D7:D11)</f>
        <v>514584</v>
      </c>
      <c r="E12" s="21">
        <f>SUM(E7:E11)</f>
        <v>2000</v>
      </c>
      <c r="F12" s="21">
        <f t="shared" si="4"/>
        <v>512500</v>
      </c>
      <c r="G12" s="21">
        <f t="shared" si="4"/>
        <v>0</v>
      </c>
      <c r="H12" s="21">
        <f t="shared" si="4"/>
        <v>84</v>
      </c>
      <c r="I12" s="20">
        <f>SUM(I7:I11)</f>
        <v>1546.68</v>
      </c>
      <c r="J12" s="21">
        <f>SUM(J6:J11)</f>
        <v>1200</v>
      </c>
      <c r="K12" s="21">
        <f t="shared" ref="K12:M12" si="5">SUM(K6:K11)</f>
        <v>0</v>
      </c>
      <c r="L12" s="21">
        <f t="shared" si="5"/>
        <v>346.68</v>
      </c>
      <c r="M12" s="21">
        <f t="shared" si="5"/>
        <v>0</v>
      </c>
      <c r="N12" s="20">
        <f>SUM(N7:N11)</f>
        <v>1831900</v>
      </c>
      <c r="O12" s="21">
        <f>SUM(O6:O11)</f>
        <v>300000</v>
      </c>
      <c r="P12" s="21">
        <f t="shared" ref="P12:S12" si="6">SUM(P6:P11)</f>
        <v>31900</v>
      </c>
      <c r="Q12" s="21">
        <f t="shared" si="6"/>
        <v>1500000</v>
      </c>
      <c r="R12" s="21">
        <f t="shared" si="6"/>
        <v>0</v>
      </c>
      <c r="S12" s="21">
        <f t="shared" si="6"/>
        <v>0</v>
      </c>
      <c r="T12" s="20">
        <f>SUM(T7:T11)</f>
        <v>1002000</v>
      </c>
      <c r="U12" s="21">
        <f>SUM(U7:U11)</f>
        <v>2000</v>
      </c>
      <c r="V12" s="21">
        <f>SUM(V7:V11)</f>
        <v>0</v>
      </c>
      <c r="W12" s="21">
        <f t="shared" ref="W12:Y12" si="7">SUM(W7:W11)</f>
        <v>0</v>
      </c>
      <c r="X12" s="21">
        <f t="shared" si="7"/>
        <v>0</v>
      </c>
      <c r="Y12" s="21">
        <f t="shared" si="7"/>
        <v>1000000</v>
      </c>
      <c r="Z12" s="20">
        <f t="shared" si="4"/>
        <v>1502000</v>
      </c>
      <c r="AA12" s="20">
        <f t="shared" si="4"/>
        <v>1002000</v>
      </c>
      <c r="AB12" s="20">
        <f t="shared" si="4"/>
        <v>502000</v>
      </c>
      <c r="AC12" s="20">
        <f t="shared" si="4"/>
        <v>502000</v>
      </c>
      <c r="AD12" s="20">
        <f t="shared" si="4"/>
        <v>502000</v>
      </c>
      <c r="AE12" s="20">
        <f t="shared" si="4"/>
        <v>1002000</v>
      </c>
      <c r="AF12" s="20">
        <f t="shared" si="4"/>
        <v>2000</v>
      </c>
      <c r="AG12" s="20">
        <f t="shared" si="4"/>
        <v>1002000</v>
      </c>
    </row>
    <row r="13" spans="1:3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8"/>
      <c r="AB13" s="18"/>
      <c r="AC13" s="18"/>
      <c r="AD13" s="18"/>
      <c r="AE13" s="18"/>
      <c r="AF13" s="18"/>
      <c r="AG13" s="18"/>
    </row>
    <row r="14" spans="1:3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8"/>
      <c r="AB14" s="18"/>
      <c r="AC14" s="18"/>
      <c r="AD14" s="18"/>
      <c r="AE14" s="18"/>
      <c r="AF14" s="18"/>
      <c r="AG14" s="18"/>
    </row>
    <row r="15" spans="1:3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v>1733</v>
      </c>
      <c r="AA15" s="18">
        <v>1733</v>
      </c>
      <c r="AB15" s="18">
        <v>1733</v>
      </c>
      <c r="AC15" s="18">
        <v>1733</v>
      </c>
      <c r="AD15" s="18">
        <v>1733</v>
      </c>
      <c r="AE15" s="18">
        <v>1733</v>
      </c>
      <c r="AF15" s="18">
        <v>1733</v>
      </c>
      <c r="AG15" s="18">
        <v>1733</v>
      </c>
    </row>
    <row r="16" spans="1:33" x14ac:dyDescent="0.25">
      <c r="A16" s="3"/>
      <c r="B16" s="4" t="s">
        <v>49</v>
      </c>
      <c r="C16" s="4"/>
      <c r="D16" s="18">
        <f>SUM(E16:H16)</f>
        <v>128233.85</v>
      </c>
      <c r="E16" s="19">
        <v>10234</v>
      </c>
      <c r="F16" s="19">
        <v>500.6</v>
      </c>
      <c r="G16" s="19">
        <v>1391.3</v>
      </c>
      <c r="H16" s="19">
        <v>116107.95000000001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155059.82</v>
      </c>
      <c r="O16" s="19">
        <v>10940.81</v>
      </c>
      <c r="P16" s="19">
        <v>0</v>
      </c>
      <c r="Q16" s="19">
        <v>40975.210000000006</v>
      </c>
      <c r="R16" s="19">
        <v>0</v>
      </c>
      <c r="S16" s="19">
        <v>103143.8</v>
      </c>
      <c r="T16" s="18">
        <f>SUM(U16:Y16)</f>
        <v>105245.0129066668</v>
      </c>
      <c r="U16" s="19">
        <v>0</v>
      </c>
      <c r="V16" s="19">
        <v>14119.710000000001</v>
      </c>
      <c r="W16" s="19">
        <v>30036</v>
      </c>
      <c r="X16" s="19">
        <v>30544.651453333401</v>
      </c>
      <c r="Y16" s="19">
        <v>30544.651453333401</v>
      </c>
      <c r="Z16" s="18">
        <v>151623.25726666668</v>
      </c>
      <c r="AA16" s="18">
        <v>150523.25726666668</v>
      </c>
      <c r="AB16" s="18">
        <v>151273.25726666668</v>
      </c>
      <c r="AC16" s="18">
        <v>150523.25726666668</v>
      </c>
      <c r="AD16" s="18">
        <v>158523.25726666671</v>
      </c>
      <c r="AE16" s="18">
        <v>159023.25726666665</v>
      </c>
      <c r="AF16" s="18">
        <v>159023.25726666668</v>
      </c>
      <c r="AG16" s="18">
        <v>310233.25726666662</v>
      </c>
    </row>
    <row r="17" spans="1:33" x14ac:dyDescent="0.25">
      <c r="A17" s="3"/>
      <c r="B17" s="4" t="s">
        <v>52</v>
      </c>
      <c r="C17" s="4"/>
      <c r="D17" s="18">
        <f t="shared" ref="D17:D19" si="8">SUM(E17:H17)</f>
        <v>114558.72</v>
      </c>
      <c r="E17" s="19">
        <v>17000</v>
      </c>
      <c r="F17" s="19">
        <v>7950</v>
      </c>
      <c r="G17" s="19">
        <v>14339</v>
      </c>
      <c r="H17" s="19">
        <v>75269.72</v>
      </c>
      <c r="I17" s="18">
        <f>SUM(J17:M17)</f>
        <v>600296.20000000007</v>
      </c>
      <c r="J17" s="19">
        <v>0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748823.73</v>
      </c>
      <c r="O17" s="19">
        <v>20648.2</v>
      </c>
      <c r="P17" s="19">
        <v>344586.15</v>
      </c>
      <c r="Q17" s="19">
        <v>378060.92999999993</v>
      </c>
      <c r="R17" s="19">
        <v>5528.45</v>
      </c>
      <c r="S17" s="19">
        <v>0</v>
      </c>
      <c r="T17" s="18">
        <f>SUM(U17:Y17)</f>
        <v>830591.68999999971</v>
      </c>
      <c r="U17" s="19">
        <v>0</v>
      </c>
      <c r="V17" s="19">
        <v>235034.09000000003</v>
      </c>
      <c r="W17" s="19">
        <f>65185.8666666666</f>
        <v>65185.866666666603</v>
      </c>
      <c r="X17" s="19">
        <f>65185.8666666666</f>
        <v>65185.866666666603</v>
      </c>
      <c r="Y17" s="19">
        <f>65185.8666666666+400000</f>
        <v>465185.86666666658</v>
      </c>
      <c r="Z17" s="18">
        <v>1168329.3333333333</v>
      </c>
      <c r="AA17" s="18">
        <v>820929.33333333314</v>
      </c>
      <c r="AB17" s="18">
        <v>420929.33333333337</v>
      </c>
      <c r="AC17" s="18">
        <v>528329.33333333337</v>
      </c>
      <c r="AD17" s="18">
        <v>362929.33333333331</v>
      </c>
      <c r="AE17" s="18">
        <v>818329.33333333337</v>
      </c>
      <c r="AF17" s="18">
        <v>428929.33333333337</v>
      </c>
      <c r="AG17" s="18">
        <v>836329.33333333337</v>
      </c>
    </row>
    <row r="18" spans="1:33" x14ac:dyDescent="0.25">
      <c r="A18" s="3"/>
      <c r="B18" s="4" t="s">
        <v>50</v>
      </c>
      <c r="C18" s="4"/>
      <c r="D18" s="18">
        <f t="shared" si="8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24588.35</v>
      </c>
      <c r="U18" s="19">
        <v>0</v>
      </c>
      <c r="V18" s="19">
        <v>24588.35</v>
      </c>
      <c r="W18" s="19">
        <v>0</v>
      </c>
      <c r="X18" s="19">
        <v>0</v>
      </c>
      <c r="Y18" s="19">
        <v>0</v>
      </c>
      <c r="Z18" s="18"/>
      <c r="AA18" s="18"/>
      <c r="AB18" s="18"/>
      <c r="AC18" s="18"/>
      <c r="AD18" s="18"/>
      <c r="AE18" s="18"/>
      <c r="AF18" s="18"/>
      <c r="AG18" s="18"/>
    </row>
    <row r="19" spans="1:33" x14ac:dyDescent="0.25">
      <c r="A19" s="3"/>
      <c r="B19" s="4" t="s">
        <v>51</v>
      </c>
      <c r="C19" s="4"/>
      <c r="D19" s="18">
        <f t="shared" si="8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9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619.6</v>
      </c>
      <c r="U19" s="19">
        <v>0</v>
      </c>
      <c r="V19" s="19">
        <v>619.6</v>
      </c>
      <c r="W19" s="19">
        <v>0</v>
      </c>
      <c r="X19" s="19">
        <v>0</v>
      </c>
      <c r="Y19" s="19">
        <v>0</v>
      </c>
      <c r="Z19" s="18"/>
      <c r="AA19" s="18"/>
      <c r="AB19" s="18"/>
      <c r="AC19" s="18"/>
      <c r="AD19" s="18"/>
      <c r="AE19" s="18"/>
      <c r="AF19" s="18"/>
      <c r="AG19" s="18"/>
    </row>
    <row r="20" spans="1:3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9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8"/>
      <c r="AB20" s="18"/>
      <c r="AC20" s="18"/>
      <c r="AD20" s="18"/>
      <c r="AE20" s="18"/>
      <c r="AF20" s="18"/>
      <c r="AG20" s="18"/>
    </row>
    <row r="21" spans="1:33" ht="15.75" thickBot="1" x14ac:dyDescent="0.3">
      <c r="A21" s="3"/>
      <c r="B21" s="36" t="s">
        <v>5</v>
      </c>
      <c r="C21" s="37"/>
      <c r="D21" s="22">
        <f>SUM(D14:D19)</f>
        <v>626349.38</v>
      </c>
      <c r="E21" s="23">
        <f>SUM(E14:E19)</f>
        <v>113000.63</v>
      </c>
      <c r="F21" s="23">
        <f t="shared" ref="F21:AG21" si="10">SUM(F14:F19)</f>
        <v>177191.75999999998</v>
      </c>
      <c r="G21" s="23">
        <f t="shared" si="10"/>
        <v>144254.31999999998</v>
      </c>
      <c r="H21" s="23">
        <f t="shared" si="10"/>
        <v>191902.67</v>
      </c>
      <c r="I21" s="22">
        <f t="shared" si="10"/>
        <v>744041.87000000011</v>
      </c>
      <c r="J21" s="23">
        <f>SUM(J14:J19)</f>
        <v>10234</v>
      </c>
      <c r="K21" s="23">
        <f t="shared" ref="K21:M21" si="11">SUM(K14:K19)</f>
        <v>343080.28</v>
      </c>
      <c r="L21" s="23">
        <f t="shared" si="11"/>
        <v>314090.26</v>
      </c>
      <c r="M21" s="23">
        <f t="shared" si="11"/>
        <v>76637.329999999987</v>
      </c>
      <c r="N21" s="22">
        <f>SUM(N14:N19)</f>
        <v>1155388.05</v>
      </c>
      <c r="O21" s="23">
        <f>SUM(O14:O19)</f>
        <v>31589.010000000002</v>
      </c>
      <c r="P21" s="23">
        <f>SUM(P14:P19)</f>
        <v>344586.15</v>
      </c>
      <c r="Q21" s="23">
        <f t="shared" ref="Q21:S21" si="12">SUM(Q14:Q19)</f>
        <v>670540.6399999999</v>
      </c>
      <c r="R21" s="23">
        <f t="shared" si="12"/>
        <v>5528.45</v>
      </c>
      <c r="S21" s="23">
        <f t="shared" si="12"/>
        <v>103143.8</v>
      </c>
      <c r="T21" s="22">
        <f>SUM(T14:T19)</f>
        <v>966969.65290666651</v>
      </c>
      <c r="U21" s="23">
        <f>SUM(U15:U19)</f>
        <v>0</v>
      </c>
      <c r="V21" s="23">
        <f t="shared" ref="V21:X21" si="13">SUM(V15:V19)</f>
        <v>280286.75</v>
      </c>
      <c r="W21" s="23">
        <f t="shared" si="13"/>
        <v>95221.86666666661</v>
      </c>
      <c r="X21" s="23">
        <f t="shared" si="13"/>
        <v>95730.518120000008</v>
      </c>
      <c r="Y21" s="23">
        <f>SUM(Y15:Y19)</f>
        <v>495730.51811999996</v>
      </c>
      <c r="Z21" s="22">
        <f t="shared" si="10"/>
        <v>1321685.5906</v>
      </c>
      <c r="AA21" s="22">
        <f t="shared" si="10"/>
        <v>973185.59059999976</v>
      </c>
      <c r="AB21" s="22">
        <f t="shared" si="10"/>
        <v>573935.5906</v>
      </c>
      <c r="AC21" s="22">
        <f t="shared" si="10"/>
        <v>680585.5906</v>
      </c>
      <c r="AD21" s="22">
        <f t="shared" si="10"/>
        <v>523185.5906</v>
      </c>
      <c r="AE21" s="22">
        <f t="shared" si="10"/>
        <v>979085.5906</v>
      </c>
      <c r="AF21" s="22">
        <f t="shared" si="10"/>
        <v>589685.5906</v>
      </c>
      <c r="AG21" s="22">
        <f t="shared" si="10"/>
        <v>1148295.5906</v>
      </c>
    </row>
    <row r="22" spans="1:3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8"/>
      <c r="AB22" s="18"/>
      <c r="AC22" s="18"/>
      <c r="AD22" s="18"/>
      <c r="AE22" s="18"/>
      <c r="AF22" s="18"/>
      <c r="AG22" s="18"/>
    </row>
    <row r="23" spans="1:3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14">+E12-E21</f>
        <v>-111000.63</v>
      </c>
      <c r="F23" s="25">
        <f t="shared" si="14"/>
        <v>335308.24</v>
      </c>
      <c r="G23" s="25">
        <f t="shared" si="14"/>
        <v>-144254.31999999998</v>
      </c>
      <c r="H23" s="25">
        <f t="shared" si="14"/>
        <v>-191818.67</v>
      </c>
      <c r="I23" s="24">
        <f>+I12-I21</f>
        <v>-742495.19000000006</v>
      </c>
      <c r="J23" s="25">
        <f>+J12-J21</f>
        <v>-9034</v>
      </c>
      <c r="K23" s="25">
        <f>+K12-K21</f>
        <v>-343080.28</v>
      </c>
      <c r="L23" s="25">
        <f t="shared" ref="L23" si="15">+L12-L21</f>
        <v>-313743.58</v>
      </c>
      <c r="M23" s="25">
        <f>+M12-M21</f>
        <v>-76637.329999999987</v>
      </c>
      <c r="N23" s="24">
        <f>+N12-N21</f>
        <v>676511.95</v>
      </c>
      <c r="O23" s="25">
        <f>+O12-O21</f>
        <v>268410.99</v>
      </c>
      <c r="P23" s="25">
        <f>+P12-P21</f>
        <v>-312686.15000000002</v>
      </c>
      <c r="Q23" s="25">
        <f t="shared" ref="Q23" si="16">+Q12-Q21</f>
        <v>829459.3600000001</v>
      </c>
      <c r="R23" s="25">
        <f>+R12-R21</f>
        <v>-5528.45</v>
      </c>
      <c r="S23" s="25">
        <f>+S12-S21</f>
        <v>-103143.8</v>
      </c>
      <c r="T23" s="24">
        <f>+T12-T21</f>
        <v>35030.34709333349</v>
      </c>
      <c r="U23" s="25">
        <f>+U12-U21</f>
        <v>2000</v>
      </c>
      <c r="V23" s="25">
        <f t="shared" ref="V23:Y23" si="17">+V12-V21</f>
        <v>-280286.75</v>
      </c>
      <c r="W23" s="25">
        <f t="shared" si="17"/>
        <v>-95221.86666666661</v>
      </c>
      <c r="X23" s="25">
        <f t="shared" si="17"/>
        <v>-95730.518120000008</v>
      </c>
      <c r="Y23" s="25">
        <f t="shared" si="17"/>
        <v>504269.48188000004</v>
      </c>
      <c r="Z23" s="24">
        <f t="shared" ref="Z23:AG23" si="18">+Z12-Z21</f>
        <v>180314.4094</v>
      </c>
      <c r="AA23" s="24">
        <f t="shared" si="18"/>
        <v>28814.409400000237</v>
      </c>
      <c r="AB23" s="24">
        <f t="shared" si="18"/>
        <v>-71935.590599999996</v>
      </c>
      <c r="AC23" s="24">
        <f t="shared" si="18"/>
        <v>-178585.5906</v>
      </c>
      <c r="AD23" s="24">
        <f t="shared" si="18"/>
        <v>-21185.590599999996</v>
      </c>
      <c r="AE23" s="24">
        <f t="shared" si="18"/>
        <v>22914.409400000004</v>
      </c>
      <c r="AF23" s="24">
        <f t="shared" si="18"/>
        <v>-587685.5906</v>
      </c>
      <c r="AG23" s="24">
        <f t="shared" si="18"/>
        <v>-146295.5906</v>
      </c>
    </row>
    <row r="24" spans="1:3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8"/>
      <c r="AB24" s="18"/>
      <c r="AC24" s="18"/>
      <c r="AD24" s="18"/>
      <c r="AE24" s="18"/>
      <c r="AF24" s="18"/>
      <c r="AG24" s="18"/>
    </row>
    <row r="25" spans="1:3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905296.78999999992</v>
      </c>
      <c r="J25" s="19">
        <f>I25</f>
        <v>905296.78999999992</v>
      </c>
      <c r="K25" s="19">
        <f>J30</f>
        <v>396262.78999999992</v>
      </c>
      <c r="L25" s="19">
        <f>K30</f>
        <v>53182.509999999893</v>
      </c>
      <c r="M25" s="19">
        <f>L30</f>
        <v>239438.92999999988</v>
      </c>
      <c r="N25" s="18">
        <f>I30</f>
        <v>162801.59999999986</v>
      </c>
      <c r="O25" s="19">
        <f>N25</f>
        <v>162801.59999999986</v>
      </c>
      <c r="P25" s="19">
        <f>O30</f>
        <v>431212.58999999985</v>
      </c>
      <c r="Q25" s="19">
        <f>P30</f>
        <v>118526.43999999983</v>
      </c>
      <c r="R25" s="19">
        <f>Q30</f>
        <v>247985.79999999993</v>
      </c>
      <c r="S25" s="19">
        <f>R30</f>
        <v>242457.34999999992</v>
      </c>
      <c r="T25" s="18">
        <f>N30</f>
        <v>139313.54999999981</v>
      </c>
      <c r="U25" s="19">
        <f>T25</f>
        <v>139313.54999999981</v>
      </c>
      <c r="V25" s="19">
        <f>U30</f>
        <v>141313.54999999981</v>
      </c>
      <c r="W25" s="19">
        <f>V30</f>
        <v>161026.79999999981</v>
      </c>
      <c r="X25" s="19">
        <f>W30</f>
        <v>165804.9333333332</v>
      </c>
      <c r="Y25" s="19">
        <f>X30</f>
        <v>70074.415213333195</v>
      </c>
      <c r="Z25" s="18">
        <f>T30</f>
        <v>612563.59563999926</v>
      </c>
      <c r="AA25" s="18">
        <f t="shared" ref="AA25:AG25" si="19">Z30</f>
        <v>392878.00503999926</v>
      </c>
      <c r="AB25" s="18">
        <f t="shared" si="19"/>
        <v>321692.4144399995</v>
      </c>
      <c r="AC25" s="18">
        <f t="shared" si="19"/>
        <v>549756.8238399995</v>
      </c>
      <c r="AD25" s="18">
        <f t="shared" si="19"/>
        <v>671171.23323999951</v>
      </c>
      <c r="AE25" s="18">
        <f t="shared" si="19"/>
        <v>749985.64263999951</v>
      </c>
      <c r="AF25" s="18">
        <f t="shared" si="19"/>
        <v>572900.05203999951</v>
      </c>
      <c r="AG25" s="18">
        <f t="shared" si="19"/>
        <v>385214.46143999952</v>
      </c>
    </row>
    <row r="26" spans="1:3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0">SUM(E23:E25)</f>
        <v>906061.54</v>
      </c>
      <c r="F26" s="19">
        <f t="shared" si="20"/>
        <v>1241369.78</v>
      </c>
      <c r="G26" s="19">
        <f t="shared" si="20"/>
        <v>1097115.46</v>
      </c>
      <c r="H26" s="19">
        <f t="shared" si="20"/>
        <v>905296.78999999992</v>
      </c>
      <c r="I26" s="18">
        <f>SUM(I23:I25)</f>
        <v>162801.59999999986</v>
      </c>
      <c r="J26" s="19">
        <f>SUM(J23:J25)</f>
        <v>896262.78999999992</v>
      </c>
      <c r="K26" s="19">
        <f>SUM(K23:K25)</f>
        <v>53182.509999999893</v>
      </c>
      <c r="L26" s="19">
        <f t="shared" ref="L26" si="21">SUM(L23:L25)</f>
        <v>-260561.07000000012</v>
      </c>
      <c r="M26" s="19">
        <f t="shared" ref="M26:S26" si="22">SUM(M23:M25)</f>
        <v>162801.59999999989</v>
      </c>
      <c r="N26" s="18">
        <f>SUM(N23:N25)</f>
        <v>839313.54999999981</v>
      </c>
      <c r="O26" s="19">
        <f>SUM(O23:O25)</f>
        <v>431212.58999999985</v>
      </c>
      <c r="P26" s="19">
        <f>SUM(P23:P25)</f>
        <v>118526.43999999983</v>
      </c>
      <c r="Q26" s="19">
        <f>SUM(Q23:Q25)</f>
        <v>947985.79999999993</v>
      </c>
      <c r="R26" s="19">
        <f t="shared" si="22"/>
        <v>242457.34999999992</v>
      </c>
      <c r="S26" s="19">
        <f t="shared" si="22"/>
        <v>139313.54999999993</v>
      </c>
      <c r="T26" s="18">
        <f>SUM(U26:Y26)</f>
        <v>712563.59563999926</v>
      </c>
      <c r="U26" s="19">
        <f>SUM(U23:U25)</f>
        <v>141313.54999999981</v>
      </c>
      <c r="V26" s="19">
        <f>SUM(V23:V25)</f>
        <v>-138973.20000000019</v>
      </c>
      <c r="W26" s="19">
        <f>SUM(W23:W25)</f>
        <v>65804.933333333203</v>
      </c>
      <c r="X26" s="19">
        <f>SUM(X23:X25)</f>
        <v>70074.415213333195</v>
      </c>
      <c r="Y26" s="19">
        <f t="shared" ref="Y26" si="23">SUM(Y23:Y25)</f>
        <v>574343.89709333319</v>
      </c>
      <c r="Z26" s="18">
        <f t="shared" ref="Z26:AG26" si="24">SUM(Z23:Z25)</f>
        <v>792878.00503999926</v>
      </c>
      <c r="AA26" s="18">
        <f t="shared" si="24"/>
        <v>421692.4144399995</v>
      </c>
      <c r="AB26" s="18">
        <f t="shared" si="24"/>
        <v>249756.8238399995</v>
      </c>
      <c r="AC26" s="18">
        <f t="shared" si="24"/>
        <v>371171.23323999951</v>
      </c>
      <c r="AD26" s="18">
        <f t="shared" si="24"/>
        <v>649985.64263999951</v>
      </c>
      <c r="AE26" s="18">
        <f t="shared" si="24"/>
        <v>772900.05203999951</v>
      </c>
      <c r="AF26" s="18">
        <f t="shared" si="24"/>
        <v>-14785.538560000481</v>
      </c>
      <c r="AG26" s="18">
        <f t="shared" si="24"/>
        <v>238918.87083999952</v>
      </c>
    </row>
    <row r="27" spans="1:3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</row>
    <row r="28" spans="1:33" x14ac:dyDescent="0.25">
      <c r="A28" s="5" t="s">
        <v>10</v>
      </c>
      <c r="B28" s="4"/>
      <c r="C28" s="4"/>
      <c r="D28" s="30">
        <f t="shared" ref="D28:D29" si="2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-100000</v>
      </c>
      <c r="U28" s="30"/>
      <c r="V28" s="30">
        <v>300000</v>
      </c>
      <c r="W28" s="30">
        <v>100000</v>
      </c>
      <c r="X28" s="30">
        <v>0</v>
      </c>
      <c r="Y28" s="30">
        <v>-500000</v>
      </c>
      <c r="Z28" s="30">
        <v>-400000</v>
      </c>
      <c r="AA28" s="30">
        <v>-100000</v>
      </c>
      <c r="AB28" s="30">
        <v>300000</v>
      </c>
      <c r="AC28" s="30">
        <v>300000</v>
      </c>
      <c r="AD28" s="30">
        <v>100000</v>
      </c>
      <c r="AE28" s="30">
        <v>-200000</v>
      </c>
      <c r="AF28" s="30">
        <v>400000</v>
      </c>
      <c r="AG28" s="30">
        <v>100000</v>
      </c>
    </row>
    <row r="29" spans="1:33" x14ac:dyDescent="0.25">
      <c r="A29" s="5" t="s">
        <v>11</v>
      </c>
      <c r="B29" s="4"/>
      <c r="C29" s="4"/>
      <c r="D29" s="30">
        <f t="shared" si="2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26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  <row r="30" spans="1:3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G30" si="27">SUM(F26:F29)</f>
        <v>1241369.78</v>
      </c>
      <c r="G30" s="27">
        <f t="shared" ref="G30:M30" si="28">SUM(G26:G29)</f>
        <v>1097115.46</v>
      </c>
      <c r="H30" s="27">
        <f t="shared" si="28"/>
        <v>905296.78999999992</v>
      </c>
      <c r="I30" s="26">
        <f t="shared" si="28"/>
        <v>162801.59999999986</v>
      </c>
      <c r="J30" s="27">
        <f t="shared" si="28"/>
        <v>396262.78999999992</v>
      </c>
      <c r="K30" s="27">
        <f t="shared" si="28"/>
        <v>53182.509999999893</v>
      </c>
      <c r="L30" s="27">
        <f t="shared" si="28"/>
        <v>239438.92999999988</v>
      </c>
      <c r="M30" s="27">
        <f t="shared" si="28"/>
        <v>162801.59999999989</v>
      </c>
      <c r="N30" s="26">
        <f>SUM(N26:N29)</f>
        <v>139313.54999999981</v>
      </c>
      <c r="O30" s="27">
        <f>SUM(O26:O29)</f>
        <v>431212.58999999985</v>
      </c>
      <c r="P30" s="27">
        <f>SUM(P26:P29)</f>
        <v>118526.43999999983</v>
      </c>
      <c r="Q30" s="27">
        <f t="shared" ref="Q30" si="29">SUM(Q26:Q29)</f>
        <v>247985.79999999993</v>
      </c>
      <c r="R30" s="27">
        <f t="shared" ref="R30" si="30">SUM(R26:R29)</f>
        <v>242457.34999999992</v>
      </c>
      <c r="S30" s="27">
        <f>SUM(S26:S29)</f>
        <v>139313.54999999993</v>
      </c>
      <c r="T30" s="26">
        <f>SUM(T26:T29)</f>
        <v>612563.59563999926</v>
      </c>
      <c r="U30" s="27">
        <f>SUM(U26:U29)</f>
        <v>141313.54999999981</v>
      </c>
      <c r="V30" s="27">
        <f t="shared" ref="V30:Y30" si="31">SUM(V26:V29)</f>
        <v>161026.79999999981</v>
      </c>
      <c r="W30" s="27">
        <f t="shared" si="31"/>
        <v>165804.9333333332</v>
      </c>
      <c r="X30" s="27">
        <f t="shared" si="31"/>
        <v>70074.415213333195</v>
      </c>
      <c r="Y30" s="27">
        <f t="shared" si="31"/>
        <v>74343.897093333188</v>
      </c>
      <c r="Z30" s="26">
        <f t="shared" si="27"/>
        <v>392878.00503999926</v>
      </c>
      <c r="AA30" s="26">
        <f t="shared" si="27"/>
        <v>321692.4144399995</v>
      </c>
      <c r="AB30" s="26">
        <f t="shared" si="27"/>
        <v>549756.8238399995</v>
      </c>
      <c r="AC30" s="26">
        <f t="shared" si="27"/>
        <v>671171.23323999951</v>
      </c>
      <c r="AD30" s="26">
        <f t="shared" si="27"/>
        <v>749985.64263999951</v>
      </c>
      <c r="AE30" s="26">
        <f t="shared" si="27"/>
        <v>572900.05203999951</v>
      </c>
      <c r="AF30" s="26">
        <f t="shared" si="27"/>
        <v>385214.46143999952</v>
      </c>
      <c r="AG30" s="26">
        <f t="shared" si="27"/>
        <v>338918.87083999952</v>
      </c>
    </row>
    <row r="31" spans="1:3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8"/>
      <c r="AB31" s="18"/>
      <c r="AC31" s="18"/>
      <c r="AD31" s="18"/>
      <c r="AE31" s="18"/>
      <c r="AF31" s="18"/>
      <c r="AG31" s="18"/>
    </row>
    <row r="32" spans="1:3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8"/>
      <c r="AB32" s="18"/>
      <c r="AC32" s="18"/>
      <c r="AD32" s="18"/>
      <c r="AE32" s="18"/>
      <c r="AF32" s="18"/>
      <c r="AG32" s="18"/>
    </row>
    <row r="33" spans="1:3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8"/>
      <c r="AB33" s="18"/>
      <c r="AC33" s="18"/>
      <c r="AD33" s="18"/>
      <c r="AE33" s="18"/>
      <c r="AF33" s="18"/>
      <c r="AG33" s="18"/>
    </row>
    <row r="34" spans="1:3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8">
        <f t="shared" ref="AA34:AG34" si="32">Z37</f>
        <v>0</v>
      </c>
      <c r="AB34" s="18">
        <f t="shared" si="32"/>
        <v>0</v>
      </c>
      <c r="AC34" s="18">
        <f t="shared" si="32"/>
        <v>0</v>
      </c>
      <c r="AD34" s="18">
        <f t="shared" si="32"/>
        <v>0</v>
      </c>
      <c r="AE34" s="18">
        <f t="shared" si="32"/>
        <v>0</v>
      </c>
      <c r="AF34" s="18">
        <f t="shared" si="32"/>
        <v>0</v>
      </c>
      <c r="AG34" s="18">
        <f t="shared" si="32"/>
        <v>0</v>
      </c>
    </row>
    <row r="35" spans="1:3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8"/>
      <c r="AB35" s="18"/>
      <c r="AC35" s="18"/>
      <c r="AD35" s="18"/>
      <c r="AE35" s="18"/>
      <c r="AF35" s="18"/>
      <c r="AG35" s="18"/>
    </row>
    <row r="36" spans="1:3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8"/>
      <c r="AB36" s="18"/>
      <c r="AC36" s="18"/>
      <c r="AD36" s="18"/>
      <c r="AE36" s="18"/>
      <c r="AF36" s="18"/>
      <c r="AG36" s="18"/>
    </row>
    <row r="37" spans="1:3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f>SUM(AE34:AE36)</f>
        <v>0</v>
      </c>
      <c r="AF37" s="26">
        <v>0</v>
      </c>
      <c r="AG37" s="26">
        <v>0</v>
      </c>
    </row>
    <row r="38" spans="1:3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8"/>
      <c r="AB38" s="18"/>
      <c r="AC38" s="18"/>
      <c r="AD38" s="18"/>
      <c r="AE38" s="18"/>
      <c r="AF38" s="18"/>
      <c r="AG38" s="18"/>
    </row>
    <row r="39" spans="1:3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8"/>
      <c r="AB39" s="18"/>
      <c r="AC39" s="18"/>
      <c r="AD39" s="18"/>
      <c r="AE39" s="18"/>
      <c r="AF39" s="18"/>
      <c r="AG39" s="18"/>
    </row>
    <row r="40" spans="1:3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33">F43</f>
        <v>0</v>
      </c>
      <c r="L40" s="30">
        <f t="shared" si="33"/>
        <v>0</v>
      </c>
      <c r="M40" s="30">
        <f t="shared" si="33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300000</v>
      </c>
      <c r="Y40" s="30">
        <f>X43</f>
        <v>300000</v>
      </c>
      <c r="Z40" s="30">
        <f>T43</f>
        <v>800000</v>
      </c>
      <c r="AA40" s="30">
        <f t="shared" ref="AA40:AE40" si="34">Z43</f>
        <v>1200000</v>
      </c>
      <c r="AB40" s="30">
        <f t="shared" si="34"/>
        <v>1300000</v>
      </c>
      <c r="AC40" s="30">
        <f t="shared" si="34"/>
        <v>1000000</v>
      </c>
      <c r="AD40" s="30">
        <f t="shared" si="34"/>
        <v>700000</v>
      </c>
      <c r="AE40" s="30">
        <f t="shared" si="34"/>
        <v>600000</v>
      </c>
      <c r="AF40" s="30">
        <f>AE43</f>
        <v>800000</v>
      </c>
      <c r="AG40" s="30">
        <f>AF43</f>
        <v>400000</v>
      </c>
    </row>
    <row r="41" spans="1:3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35">-K28</f>
        <v>0</v>
      </c>
      <c r="L41" s="30"/>
      <c r="M41" s="30">
        <f t="shared" si="35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-Z28</f>
        <v>400000</v>
      </c>
      <c r="AA41" s="30">
        <f>-AA28</f>
        <v>100000</v>
      </c>
      <c r="AB41" s="30"/>
      <c r="AC41" s="30"/>
      <c r="AD41" s="30"/>
      <c r="AE41" s="30">
        <f>-AE28</f>
        <v>200000</v>
      </c>
      <c r="AF41" s="30"/>
      <c r="AG41" s="30"/>
    </row>
    <row r="42" spans="1:3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100000</v>
      </c>
      <c r="U42" s="30"/>
      <c r="V42" s="30">
        <f>-V28</f>
        <v>-300000</v>
      </c>
      <c r="W42" s="30">
        <f>-W28</f>
        <v>-100000</v>
      </c>
      <c r="X42" s="30"/>
      <c r="Y42" s="30">
        <f>-Y28</f>
        <v>500000</v>
      </c>
      <c r="Z42" s="30"/>
      <c r="AA42" s="30"/>
      <c r="AB42" s="30">
        <f>-AB28</f>
        <v>-300000</v>
      </c>
      <c r="AC42" s="30">
        <f>-AC28</f>
        <v>-300000</v>
      </c>
      <c r="AD42" s="30">
        <f>-AD28</f>
        <v>-100000</v>
      </c>
      <c r="AE42" s="30"/>
      <c r="AF42" s="30">
        <f>-AF28</f>
        <v>-400000</v>
      </c>
      <c r="AG42" s="30">
        <f>-AG28</f>
        <v>-100000</v>
      </c>
    </row>
    <row r="43" spans="1:33" ht="15" x14ac:dyDescent="0.25">
      <c r="A43" s="7" t="s">
        <v>17</v>
      </c>
      <c r="B43" s="8"/>
      <c r="C43" s="8"/>
      <c r="D43" s="26">
        <f t="shared" ref="D43:AC43" si="36">SUM(D40:D42)</f>
        <v>0</v>
      </c>
      <c r="E43" s="27">
        <f>SUM(E40:E42)</f>
        <v>0</v>
      </c>
      <c r="F43" s="27">
        <f t="shared" si="36"/>
        <v>0</v>
      </c>
      <c r="G43" s="27">
        <f t="shared" si="36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37">SUM(K40:K42)</f>
        <v>0</v>
      </c>
      <c r="L43" s="27">
        <f>SUM(L40:L42)</f>
        <v>-500000</v>
      </c>
      <c r="M43" s="27">
        <f t="shared" si="37"/>
        <v>0</v>
      </c>
      <c r="N43" s="26">
        <f t="shared" si="36"/>
        <v>700000</v>
      </c>
      <c r="O43" s="27">
        <f>SUM(O40:O42)</f>
        <v>0</v>
      </c>
      <c r="P43" s="27">
        <f t="shared" si="36"/>
        <v>0</v>
      </c>
      <c r="Q43" s="27">
        <f>SUM(Q40:Q42)</f>
        <v>700000</v>
      </c>
      <c r="R43" s="27">
        <f t="shared" si="36"/>
        <v>700000</v>
      </c>
      <c r="S43" s="27">
        <f>SUM(S40:S42)</f>
        <v>700000</v>
      </c>
      <c r="T43" s="26">
        <f>SUM(T40:T42)</f>
        <v>800000</v>
      </c>
      <c r="U43" s="27">
        <f t="shared" si="36"/>
        <v>700000</v>
      </c>
      <c r="V43" s="27">
        <f t="shared" si="36"/>
        <v>400000</v>
      </c>
      <c r="W43" s="27">
        <f t="shared" si="36"/>
        <v>300000</v>
      </c>
      <c r="X43" s="27">
        <f t="shared" si="36"/>
        <v>300000</v>
      </c>
      <c r="Y43" s="27">
        <f t="shared" si="36"/>
        <v>800000</v>
      </c>
      <c r="Z43" s="26">
        <f>SUM(Z40:Z42)</f>
        <v>1200000</v>
      </c>
      <c r="AA43" s="26">
        <f t="shared" si="36"/>
        <v>1300000</v>
      </c>
      <c r="AB43" s="26">
        <f t="shared" si="36"/>
        <v>1000000</v>
      </c>
      <c r="AC43" s="26">
        <f t="shared" si="36"/>
        <v>700000</v>
      </c>
      <c r="AD43" s="26">
        <f>SUM(AD40:AD42)</f>
        <v>600000</v>
      </c>
      <c r="AE43" s="26">
        <f>SUM(AE40:AE42)</f>
        <v>800000</v>
      </c>
      <c r="AF43" s="26">
        <f>SUM(AF40:AF42)</f>
        <v>400000</v>
      </c>
      <c r="AG43" s="26">
        <f>SUM(AG40:AG42)</f>
        <v>300000</v>
      </c>
    </row>
    <row r="44" spans="1:3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8"/>
      <c r="AB44" s="18"/>
      <c r="AC44" s="18"/>
      <c r="AD44" s="18"/>
      <c r="AE44" s="18"/>
      <c r="AF44" s="18"/>
      <c r="AG44" s="18"/>
    </row>
    <row r="45" spans="1:3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8"/>
      <c r="AB45" s="18"/>
      <c r="AC45" s="18"/>
      <c r="AD45" s="18"/>
      <c r="AE45" s="18"/>
      <c r="AF45" s="18"/>
      <c r="AG45" s="18"/>
    </row>
    <row r="46" spans="1:3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>
        <f t="shared" ref="AA46:AG46" si="38">Z50</f>
        <v>0</v>
      </c>
      <c r="AB46" s="30">
        <f t="shared" si="38"/>
        <v>0</v>
      </c>
      <c r="AC46" s="30">
        <f t="shared" si="38"/>
        <v>0</v>
      </c>
      <c r="AD46" s="30">
        <f t="shared" si="38"/>
        <v>0</v>
      </c>
      <c r="AE46" s="30">
        <f t="shared" si="38"/>
        <v>0</v>
      </c>
      <c r="AF46" s="30">
        <f t="shared" si="38"/>
        <v>0</v>
      </c>
      <c r="AG46" s="30">
        <f t="shared" si="38"/>
        <v>0</v>
      </c>
    </row>
    <row r="47" spans="1:3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</row>
    <row r="48" spans="1:3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>
        <f>-AA29</f>
        <v>0</v>
      </c>
      <c r="AB48" s="30"/>
      <c r="AC48" s="30"/>
      <c r="AD48" s="30"/>
      <c r="AE48" s="30"/>
      <c r="AF48" s="30"/>
      <c r="AG48" s="30"/>
    </row>
    <row r="49" spans="1:3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>
        <f>-AC29</f>
        <v>0</v>
      </c>
      <c r="AD49" s="30">
        <f>-AD29</f>
        <v>0</v>
      </c>
      <c r="AE49" s="30"/>
      <c r="AF49" s="30">
        <f>-AF29</f>
        <v>0</v>
      </c>
      <c r="AG49" s="30">
        <f>-AG29</f>
        <v>0</v>
      </c>
    </row>
    <row r="50" spans="1:33" ht="15" x14ac:dyDescent="0.25">
      <c r="A50" s="7" t="s">
        <v>17</v>
      </c>
      <c r="B50" s="8"/>
      <c r="C50" s="8"/>
      <c r="D50" s="26">
        <f t="shared" ref="D50:AG50" si="39">SUM(D46:D49)</f>
        <v>0</v>
      </c>
      <c r="E50" s="27">
        <f t="shared" si="39"/>
        <v>0</v>
      </c>
      <c r="F50" s="27">
        <f t="shared" si="39"/>
        <v>0</v>
      </c>
      <c r="G50" s="27">
        <f t="shared" si="39"/>
        <v>0</v>
      </c>
      <c r="H50" s="27">
        <f t="shared" si="39"/>
        <v>0</v>
      </c>
      <c r="I50" s="26">
        <f t="shared" si="39"/>
        <v>0</v>
      </c>
      <c r="J50" s="27">
        <f>SUM(J46:J49)</f>
        <v>0</v>
      </c>
      <c r="K50" s="27">
        <f t="shared" si="39"/>
        <v>0</v>
      </c>
      <c r="L50" s="27">
        <f t="shared" si="39"/>
        <v>0</v>
      </c>
      <c r="M50" s="27">
        <f t="shared" si="39"/>
        <v>0</v>
      </c>
      <c r="N50" s="26">
        <f t="shared" si="39"/>
        <v>0</v>
      </c>
      <c r="O50" s="27">
        <f>SUM(O46:O49)</f>
        <v>0</v>
      </c>
      <c r="P50" s="27">
        <f t="shared" ref="P50:S50" si="40">SUM(P46:P49)</f>
        <v>0</v>
      </c>
      <c r="Q50" s="27">
        <f t="shared" si="40"/>
        <v>0</v>
      </c>
      <c r="R50" s="27">
        <f t="shared" si="40"/>
        <v>0</v>
      </c>
      <c r="S50" s="27">
        <f t="shared" si="40"/>
        <v>0</v>
      </c>
      <c r="T50" s="26">
        <f t="shared" si="39"/>
        <v>0</v>
      </c>
      <c r="U50" s="27"/>
      <c r="V50" s="27"/>
      <c r="W50" s="27"/>
      <c r="X50" s="27"/>
      <c r="Y50" s="27"/>
      <c r="Z50" s="26">
        <f t="shared" si="39"/>
        <v>0</v>
      </c>
      <c r="AA50" s="26">
        <f t="shared" si="39"/>
        <v>0</v>
      </c>
      <c r="AB50" s="26">
        <f t="shared" si="39"/>
        <v>0</v>
      </c>
      <c r="AC50" s="26">
        <f t="shared" si="39"/>
        <v>0</v>
      </c>
      <c r="AD50" s="26">
        <f t="shared" si="39"/>
        <v>0</v>
      </c>
      <c r="AE50" s="26">
        <f t="shared" si="39"/>
        <v>0</v>
      </c>
      <c r="AF50" s="26">
        <f t="shared" si="39"/>
        <v>0</v>
      </c>
      <c r="AG50" s="26">
        <f t="shared" si="39"/>
        <v>0</v>
      </c>
    </row>
    <row r="51" spans="1:3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x14ac:dyDescent="0.25">
      <c r="A52" s="2"/>
      <c r="B52" s="2" t="s">
        <v>25</v>
      </c>
      <c r="C52" s="2"/>
      <c r="D52" s="28">
        <f>+D30</f>
        <v>905296.79</v>
      </c>
      <c r="E52" s="28">
        <f t="shared" ref="E52:AG52" si="41">+E30</f>
        <v>906061.54</v>
      </c>
      <c r="F52" s="28">
        <f t="shared" si="41"/>
        <v>1241369.78</v>
      </c>
      <c r="G52" s="28">
        <f t="shared" si="41"/>
        <v>1097115.46</v>
      </c>
      <c r="H52" s="28">
        <f t="shared" si="41"/>
        <v>905296.78999999992</v>
      </c>
      <c r="I52" s="28">
        <f>+I30</f>
        <v>162801.59999999986</v>
      </c>
      <c r="J52" s="28">
        <f>+J30</f>
        <v>396262.78999999992</v>
      </c>
      <c r="K52" s="28">
        <f t="shared" si="41"/>
        <v>53182.509999999893</v>
      </c>
      <c r="L52" s="28">
        <f t="shared" si="41"/>
        <v>239438.92999999988</v>
      </c>
      <c r="M52" s="28">
        <f t="shared" si="41"/>
        <v>162801.59999999989</v>
      </c>
      <c r="N52" s="28">
        <f>+N30</f>
        <v>139313.54999999981</v>
      </c>
      <c r="O52" s="28">
        <f>+O30</f>
        <v>431212.58999999985</v>
      </c>
      <c r="P52" s="28">
        <f>+P30</f>
        <v>118526.43999999983</v>
      </c>
      <c r="Q52" s="28">
        <f t="shared" ref="Q52:R52" si="42">+Q30</f>
        <v>247985.79999999993</v>
      </c>
      <c r="R52" s="28">
        <f t="shared" si="42"/>
        <v>242457.34999999992</v>
      </c>
      <c r="S52" s="28">
        <f>+S30</f>
        <v>139313.54999999993</v>
      </c>
      <c r="T52" s="28">
        <f>+T30</f>
        <v>612563.59563999926</v>
      </c>
      <c r="U52" s="28">
        <f>+U30</f>
        <v>141313.54999999981</v>
      </c>
      <c r="V52" s="28">
        <f t="shared" ref="V52:Y52" si="43">+V30</f>
        <v>161026.79999999981</v>
      </c>
      <c r="W52" s="28">
        <f t="shared" si="43"/>
        <v>165804.9333333332</v>
      </c>
      <c r="X52" s="28">
        <f t="shared" si="43"/>
        <v>70074.415213333195</v>
      </c>
      <c r="Y52" s="28">
        <f t="shared" si="43"/>
        <v>74343.897093333188</v>
      </c>
      <c r="Z52" s="28">
        <f>+Z30</f>
        <v>392878.00503999926</v>
      </c>
      <c r="AA52" s="28">
        <f t="shared" si="41"/>
        <v>321692.4144399995</v>
      </c>
      <c r="AB52" s="28">
        <f t="shared" si="41"/>
        <v>549756.8238399995</v>
      </c>
      <c r="AC52" s="28">
        <f t="shared" si="41"/>
        <v>671171.23323999951</v>
      </c>
      <c r="AD52" s="28">
        <f t="shared" si="41"/>
        <v>749985.64263999951</v>
      </c>
      <c r="AE52" s="28">
        <f t="shared" si="41"/>
        <v>572900.05203999951</v>
      </c>
      <c r="AF52" s="28">
        <f t="shared" si="41"/>
        <v>385214.46143999952</v>
      </c>
      <c r="AG52" s="28">
        <f t="shared" si="41"/>
        <v>338918.87083999952</v>
      </c>
    </row>
    <row r="53" spans="1:33" x14ac:dyDescent="0.25">
      <c r="A53" s="2"/>
      <c r="B53" s="2" t="s">
        <v>26</v>
      </c>
      <c r="C53" s="2"/>
      <c r="D53" s="28">
        <f>+D43</f>
        <v>0</v>
      </c>
      <c r="E53" s="28">
        <f t="shared" ref="E53:AG53" si="44">+E43</f>
        <v>0</v>
      </c>
      <c r="F53" s="28">
        <f t="shared" si="44"/>
        <v>0</v>
      </c>
      <c r="G53" s="28">
        <f t="shared" si="44"/>
        <v>0</v>
      </c>
      <c r="H53" s="28">
        <f t="shared" si="44"/>
        <v>0</v>
      </c>
      <c r="I53" s="28">
        <f>+I43</f>
        <v>0</v>
      </c>
      <c r="J53" s="28">
        <f t="shared" si="44"/>
        <v>500000</v>
      </c>
      <c r="K53" s="28">
        <f t="shared" si="44"/>
        <v>0</v>
      </c>
      <c r="L53" s="28">
        <f t="shared" si="44"/>
        <v>-500000</v>
      </c>
      <c r="M53" s="28">
        <f>+M43</f>
        <v>0</v>
      </c>
      <c r="N53" s="28">
        <f t="shared" si="44"/>
        <v>700000</v>
      </c>
      <c r="O53" s="28">
        <f t="shared" si="44"/>
        <v>0</v>
      </c>
      <c r="P53" s="28">
        <f t="shared" si="44"/>
        <v>0</v>
      </c>
      <c r="Q53" s="28">
        <f>+Q43</f>
        <v>700000</v>
      </c>
      <c r="R53" s="28">
        <f t="shared" si="44"/>
        <v>700000</v>
      </c>
      <c r="S53" s="28">
        <f>+S43</f>
        <v>700000</v>
      </c>
      <c r="T53" s="28">
        <f>+T43</f>
        <v>800000</v>
      </c>
      <c r="U53" s="28">
        <f>+U43</f>
        <v>700000</v>
      </c>
      <c r="V53" s="28">
        <f t="shared" ref="V53:Y53" si="45">+V43</f>
        <v>400000</v>
      </c>
      <c r="W53" s="28">
        <f t="shared" si="45"/>
        <v>300000</v>
      </c>
      <c r="X53" s="28">
        <f t="shared" si="45"/>
        <v>300000</v>
      </c>
      <c r="Y53" s="28">
        <f t="shared" si="45"/>
        <v>800000</v>
      </c>
      <c r="Z53" s="28">
        <f t="shared" si="44"/>
        <v>1200000</v>
      </c>
      <c r="AA53" s="28">
        <f t="shared" si="44"/>
        <v>1300000</v>
      </c>
      <c r="AB53" s="28">
        <f t="shared" si="44"/>
        <v>1000000</v>
      </c>
      <c r="AC53" s="28">
        <f t="shared" si="44"/>
        <v>700000</v>
      </c>
      <c r="AD53" s="28">
        <f t="shared" si="44"/>
        <v>600000</v>
      </c>
      <c r="AE53" s="28">
        <f t="shared" si="44"/>
        <v>800000</v>
      </c>
      <c r="AF53" s="28">
        <f t="shared" si="44"/>
        <v>400000</v>
      </c>
      <c r="AG53" s="28">
        <f t="shared" si="44"/>
        <v>300000</v>
      </c>
    </row>
    <row r="54" spans="1:33" x14ac:dyDescent="0.25">
      <c r="A54" s="2"/>
      <c r="B54" s="2" t="s">
        <v>21</v>
      </c>
      <c r="C54" s="2"/>
      <c r="D54" s="28">
        <f t="shared" ref="D54:AG54" si="46">+D50</f>
        <v>0</v>
      </c>
      <c r="E54" s="28">
        <f t="shared" si="46"/>
        <v>0</v>
      </c>
      <c r="F54" s="28">
        <f t="shared" si="46"/>
        <v>0</v>
      </c>
      <c r="G54" s="28">
        <f t="shared" si="46"/>
        <v>0</v>
      </c>
      <c r="H54" s="28">
        <f t="shared" si="46"/>
        <v>0</v>
      </c>
      <c r="I54" s="28">
        <f t="shared" si="46"/>
        <v>0</v>
      </c>
      <c r="J54" s="28">
        <f t="shared" si="46"/>
        <v>0</v>
      </c>
      <c r="K54" s="28">
        <f t="shared" si="46"/>
        <v>0</v>
      </c>
      <c r="L54" s="28">
        <f t="shared" si="46"/>
        <v>0</v>
      </c>
      <c r="M54" s="28">
        <f t="shared" si="46"/>
        <v>0</v>
      </c>
      <c r="N54" s="28">
        <f t="shared" si="46"/>
        <v>0</v>
      </c>
      <c r="O54" s="28">
        <f t="shared" si="46"/>
        <v>0</v>
      </c>
      <c r="P54" s="28">
        <f t="shared" si="46"/>
        <v>0</v>
      </c>
      <c r="Q54" s="28">
        <f t="shared" si="46"/>
        <v>0</v>
      </c>
      <c r="R54" s="28">
        <f t="shared" si="46"/>
        <v>0</v>
      </c>
      <c r="S54" s="28">
        <f t="shared" si="46"/>
        <v>0</v>
      </c>
      <c r="T54" s="28">
        <f t="shared" si="46"/>
        <v>0</v>
      </c>
      <c r="U54" s="28">
        <f t="shared" si="46"/>
        <v>0</v>
      </c>
      <c r="V54" s="28">
        <f t="shared" si="46"/>
        <v>0</v>
      </c>
      <c r="W54" s="28">
        <f t="shared" si="46"/>
        <v>0</v>
      </c>
      <c r="X54" s="28">
        <f t="shared" si="46"/>
        <v>0</v>
      </c>
      <c r="Y54" s="28">
        <f t="shared" si="46"/>
        <v>0</v>
      </c>
      <c r="Z54" s="28">
        <f t="shared" si="46"/>
        <v>0</v>
      </c>
      <c r="AA54" s="28">
        <f t="shared" si="46"/>
        <v>0</v>
      </c>
      <c r="AB54" s="28">
        <f t="shared" si="46"/>
        <v>0</v>
      </c>
      <c r="AC54" s="28">
        <f t="shared" si="46"/>
        <v>0</v>
      </c>
      <c r="AD54" s="28">
        <f t="shared" si="46"/>
        <v>0</v>
      </c>
      <c r="AE54" s="28">
        <f t="shared" si="46"/>
        <v>0</v>
      </c>
      <c r="AF54" s="28">
        <f t="shared" si="46"/>
        <v>0</v>
      </c>
      <c r="AG54" s="28">
        <f t="shared" si="46"/>
        <v>0</v>
      </c>
    </row>
    <row r="55" spans="1:3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D55" si="47">SUM(E52:E54)</f>
        <v>906061.54</v>
      </c>
      <c r="F55" s="23">
        <f t="shared" si="47"/>
        <v>1241369.78</v>
      </c>
      <c r="G55" s="23">
        <f t="shared" si="47"/>
        <v>1097115.46</v>
      </c>
      <c r="H55" s="23">
        <f t="shared" si="47"/>
        <v>905296.78999999992</v>
      </c>
      <c r="I55" s="23">
        <f>SUM(I52:I54)</f>
        <v>162801.59999999986</v>
      </c>
      <c r="J55" s="23">
        <f>SUM(J52:J54)</f>
        <v>896262.78999999992</v>
      </c>
      <c r="K55" s="23">
        <f t="shared" si="47"/>
        <v>53182.509999999893</v>
      </c>
      <c r="L55" s="23">
        <f t="shared" si="47"/>
        <v>-260561.07000000012</v>
      </c>
      <c r="M55" s="23">
        <f t="shared" si="47"/>
        <v>162801.59999999989</v>
      </c>
      <c r="N55" s="23">
        <f>SUM(N52:N54)</f>
        <v>839313.54999999981</v>
      </c>
      <c r="O55" s="23">
        <f>SUM(O52:O54)</f>
        <v>431212.58999999985</v>
      </c>
      <c r="P55" s="23">
        <f t="shared" ref="P55:S55" si="48">SUM(P52:P54)</f>
        <v>118526.43999999983</v>
      </c>
      <c r="Q55" s="23">
        <f t="shared" si="48"/>
        <v>947985.79999999993</v>
      </c>
      <c r="R55" s="23">
        <f t="shared" si="48"/>
        <v>942457.34999999986</v>
      </c>
      <c r="S55" s="23">
        <f t="shared" si="48"/>
        <v>839313.54999999993</v>
      </c>
      <c r="T55" s="23">
        <f t="shared" si="47"/>
        <v>1412563.5956399993</v>
      </c>
      <c r="U55" s="23">
        <f t="shared" si="47"/>
        <v>841313.54999999981</v>
      </c>
      <c r="V55" s="23">
        <f t="shared" si="47"/>
        <v>561026.79999999981</v>
      </c>
      <c r="W55" s="23">
        <f t="shared" si="47"/>
        <v>465804.93333333323</v>
      </c>
      <c r="X55" s="23">
        <f t="shared" si="47"/>
        <v>370074.41521333321</v>
      </c>
      <c r="Y55" s="23">
        <f t="shared" si="47"/>
        <v>874343.89709333319</v>
      </c>
      <c r="Z55" s="23">
        <f t="shared" si="47"/>
        <v>1592878.0050399993</v>
      </c>
      <c r="AA55" s="23">
        <f t="shared" si="47"/>
        <v>1621692.4144399995</v>
      </c>
      <c r="AB55" s="23">
        <f t="shared" si="47"/>
        <v>1549756.8238399995</v>
      </c>
      <c r="AC55" s="23">
        <f t="shared" si="47"/>
        <v>1371171.2332399995</v>
      </c>
      <c r="AD55" s="23">
        <f t="shared" si="47"/>
        <v>1349985.6426399995</v>
      </c>
      <c r="AE55" s="23">
        <f>SUM(AE52:AE54)</f>
        <v>1372900.0520399995</v>
      </c>
      <c r="AF55" s="23">
        <f>SUM(AF52:AF54)</f>
        <v>785214.46143999952</v>
      </c>
      <c r="AG55" s="23">
        <f>SUM(AG52:AG54)</f>
        <v>638918.87083999952</v>
      </c>
    </row>
    <row r="56" spans="1:33" ht="17.25" thickTop="1" x14ac:dyDescent="0.25"/>
    <row r="58" spans="1:33" x14ac:dyDescent="0.25">
      <c r="S58" s="31" t="s">
        <v>56</v>
      </c>
    </row>
    <row r="59" spans="1:33" x14ac:dyDescent="0.25">
      <c r="S59" s="31">
        <f>T59-N16</f>
        <v>-155059.82</v>
      </c>
      <c r="V59" s="32"/>
    </row>
    <row r="60" spans="1:33" x14ac:dyDescent="0.25">
      <c r="S60" s="31">
        <f>T60-N17</f>
        <v>-748823.73</v>
      </c>
      <c r="V60" s="32"/>
    </row>
    <row r="61" spans="1:33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G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2015-04-10T01:35:47Z</dcterms:modified>
</cp:coreProperties>
</file>