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45" windowWidth="24030" windowHeight="4800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AE42" i="1" l="1"/>
  <c r="AC40" i="1"/>
  <c r="AC43" i="1" s="1"/>
  <c r="AD40" i="1" s="1"/>
  <c r="AB40" i="1"/>
  <c r="AB43" i="1" s="1"/>
  <c r="AA40" i="1"/>
  <c r="AA43" i="1"/>
  <c r="AA53" i="1" s="1"/>
  <c r="AD42" i="1"/>
  <c r="W43" i="1"/>
  <c r="AC41" i="1"/>
  <c r="Z25" i="1"/>
  <c r="AA25" i="1" s="1"/>
  <c r="V26" i="1"/>
  <c r="U26" i="1"/>
  <c r="X53" i="1"/>
  <c r="Z27" i="1"/>
  <c r="Z17" i="1"/>
  <c r="Z18" i="1"/>
  <c r="Z19" i="1"/>
  <c r="Z15" i="1"/>
  <c r="AD43" i="1" l="1"/>
  <c r="AE40" i="1" s="1"/>
  <c r="AE43" i="1" s="1"/>
  <c r="Z16" i="1"/>
  <c r="AB53" i="1" l="1"/>
  <c r="AC53" i="1"/>
  <c r="AD53" i="1" l="1"/>
  <c r="AE53" i="1"/>
  <c r="Z42" i="1" l="1"/>
  <c r="T42" i="1"/>
  <c r="Z41" i="1"/>
  <c r="T41" i="1"/>
  <c r="Z40" i="1"/>
  <c r="Z34" i="1"/>
  <c r="AB37" i="1"/>
  <c r="AC37" i="1"/>
  <c r="AD37" i="1"/>
  <c r="AE37" i="1"/>
  <c r="AA37" i="1"/>
  <c r="AB12" i="1"/>
  <c r="AC12" i="1"/>
  <c r="AD12" i="1"/>
  <c r="AE12" i="1"/>
  <c r="AA12" i="1"/>
  <c r="Z28" i="1"/>
  <c r="Z29" i="1"/>
  <c r="T28" i="1"/>
  <c r="T27" i="1"/>
  <c r="N27" i="1"/>
  <c r="T25" i="1"/>
  <c r="U25" i="1"/>
  <c r="T16" i="1"/>
  <c r="T10" i="1"/>
  <c r="T8" i="1"/>
  <c r="T9" i="1"/>
  <c r="T11" i="1"/>
  <c r="T7" i="1"/>
  <c r="Y10" i="1"/>
  <c r="AA21" i="1" l="1"/>
  <c r="AA23" i="1" s="1"/>
  <c r="AA26" i="1" s="1"/>
  <c r="AA30" i="1" s="1"/>
  <c r="AE21" i="1"/>
  <c r="AE23" i="1" s="1"/>
  <c r="AD21" i="1"/>
  <c r="AD23" i="1" s="1"/>
  <c r="AC21" i="1"/>
  <c r="AC23" i="1" s="1"/>
  <c r="AB21" i="1"/>
  <c r="AB23" i="1" s="1"/>
  <c r="U23" i="1"/>
  <c r="Z8" i="1"/>
  <c r="Z9" i="1"/>
  <c r="Z10" i="1"/>
  <c r="Z11" i="1"/>
  <c r="Z7" i="1"/>
  <c r="AA52" i="1" l="1"/>
  <c r="AA55" i="1" s="1"/>
  <c r="AB25" i="1"/>
  <c r="AB26" i="1" s="1"/>
  <c r="AB30" i="1" s="1"/>
  <c r="Z12" i="1"/>
  <c r="AK41" i="1"/>
  <c r="AH41" i="1"/>
  <c r="AG41" i="1"/>
  <c r="AF41" i="1"/>
  <c r="T15" i="1"/>
  <c r="O10" i="1"/>
  <c r="N10" i="1" s="1"/>
  <c r="N17" i="1"/>
  <c r="AC25" i="1" l="1"/>
  <c r="AC26" i="1" s="1"/>
  <c r="AC30" i="1" s="1"/>
  <c r="AB52" i="1"/>
  <c r="AB55" i="1" s="1"/>
  <c r="AC52" i="1"/>
  <c r="AC55" i="1" s="1"/>
  <c r="AD25" i="1"/>
  <c r="AD26" i="1" s="1"/>
  <c r="D10" i="1"/>
  <c r="D12" i="1" s="1"/>
  <c r="AD30" i="1" l="1"/>
  <c r="T19" i="1"/>
  <c r="AD52" i="1" l="1"/>
  <c r="AD55" i="1" s="1"/>
  <c r="AE25" i="1"/>
  <c r="AE26" i="1" s="1"/>
  <c r="T18" i="1"/>
  <c r="AE30" i="1" l="1"/>
  <c r="AE52" i="1" s="1"/>
  <c r="AE55" i="1" s="1"/>
  <c r="Z26" i="1"/>
  <c r="Z30" i="1" s="1"/>
  <c r="AF25" i="1" s="1"/>
  <c r="T17" i="1"/>
  <c r="T34" i="1" l="1"/>
  <c r="T29" i="1"/>
  <c r="N28" i="1"/>
  <c r="N42" i="1" l="1"/>
  <c r="N41" i="1"/>
  <c r="I42" i="1"/>
  <c r="I28" i="1"/>
  <c r="Y42" i="1"/>
  <c r="X41" i="1"/>
  <c r="W42" i="1"/>
  <c r="V42" i="1"/>
  <c r="O12" i="1"/>
  <c r="V12" i="1"/>
  <c r="U12" i="1"/>
  <c r="P21" i="1"/>
  <c r="O21" i="1"/>
  <c r="V54" i="1"/>
  <c r="W54" i="1"/>
  <c r="X54" i="1"/>
  <c r="Y54" i="1"/>
  <c r="U21" i="1"/>
  <c r="U54" i="1"/>
  <c r="T21" i="1"/>
  <c r="O23" i="1" l="1"/>
  <c r="N29" i="1"/>
  <c r="Y21" i="1"/>
  <c r="V21" i="1"/>
  <c r="V23" i="1" s="1"/>
  <c r="W21" i="1"/>
  <c r="X21" i="1"/>
  <c r="W12" i="1"/>
  <c r="X12" i="1"/>
  <c r="Y12" i="1"/>
  <c r="N15" i="1"/>
  <c r="S42" i="1"/>
  <c r="N7" i="1"/>
  <c r="Y23" i="1" l="1"/>
  <c r="X23" i="1"/>
  <c r="T12" i="1"/>
  <c r="T23" i="1" s="1"/>
  <c r="W23" i="1"/>
  <c r="N9" i="1"/>
  <c r="N8" i="1"/>
  <c r="N19" i="1"/>
  <c r="N12" i="1" l="1"/>
  <c r="R42" i="1"/>
  <c r="Q42" i="1"/>
  <c r="P41" i="1"/>
  <c r="E40" i="1" l="1"/>
  <c r="L42" i="1"/>
  <c r="J41" i="1"/>
  <c r="E43" i="1"/>
  <c r="P54" i="1"/>
  <c r="P50" i="1"/>
  <c r="Q50" i="1"/>
  <c r="Q54" i="1" s="1"/>
  <c r="R50" i="1"/>
  <c r="R54" i="1" s="1"/>
  <c r="S50" i="1"/>
  <c r="S54" i="1" s="1"/>
  <c r="O50" i="1"/>
  <c r="O54" i="1" s="1"/>
  <c r="J50" i="1"/>
  <c r="D8" i="1" l="1"/>
  <c r="I10" i="1"/>
  <c r="D17" i="1"/>
  <c r="D18" i="1"/>
  <c r="D19" i="1"/>
  <c r="D16" i="1"/>
  <c r="Q21" i="1" l="1"/>
  <c r="R21" i="1"/>
  <c r="S21" i="1"/>
  <c r="J21" i="1"/>
  <c r="I18" i="1"/>
  <c r="N18" i="1"/>
  <c r="S60" i="1"/>
  <c r="N16" i="1"/>
  <c r="I15" i="1"/>
  <c r="P12" i="1"/>
  <c r="Q12" i="1"/>
  <c r="R12" i="1"/>
  <c r="S12" i="1"/>
  <c r="J12" i="1"/>
  <c r="I8" i="1"/>
  <c r="S23" i="1" l="1"/>
  <c r="S59" i="1"/>
  <c r="N21" i="1"/>
  <c r="N23" i="1" s="1"/>
  <c r="R23" i="1"/>
  <c r="Q23" i="1"/>
  <c r="P23" i="1"/>
  <c r="J23" i="1"/>
  <c r="I17" i="1"/>
  <c r="I16" i="1"/>
  <c r="J54" i="1" l="1"/>
  <c r="K41" i="1"/>
  <c r="M41" i="1"/>
  <c r="H41" i="1"/>
  <c r="I41" i="1" l="1"/>
  <c r="E25" i="1"/>
  <c r="K50" i="1"/>
  <c r="K54" i="1" s="1"/>
  <c r="L50" i="1"/>
  <c r="L54" i="1" s="1"/>
  <c r="M50" i="1"/>
  <c r="M54" i="1" s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I12" i="1" s="1"/>
  <c r="D7" i="1"/>
  <c r="AL49" i="1" l="1"/>
  <c r="AK49" i="1"/>
  <c r="AI49" i="1"/>
  <c r="AH49" i="1"/>
  <c r="AF48" i="1"/>
  <c r="I48" i="1"/>
  <c r="D41" i="1"/>
  <c r="D28" i="1" l="1"/>
  <c r="D29" i="1"/>
  <c r="D27" i="1"/>
  <c r="D15" i="1"/>
  <c r="D21" i="1" s="1"/>
  <c r="AG21" i="1" l="1"/>
  <c r="AL21" i="1"/>
  <c r="AK21" i="1"/>
  <c r="AJ21" i="1"/>
  <c r="AI21" i="1"/>
  <c r="AH21" i="1"/>
  <c r="AF21" i="1"/>
  <c r="Z21" i="1"/>
  <c r="I21" i="1"/>
  <c r="I23" i="1" s="1"/>
  <c r="H21" i="1"/>
  <c r="G21" i="1"/>
  <c r="F21" i="1"/>
  <c r="D42" i="1" l="1"/>
  <c r="AL34" i="1"/>
  <c r="AJ34" i="1"/>
  <c r="AJ37" i="1" s="1"/>
  <c r="AK34" i="1" s="1"/>
  <c r="AI34" i="1"/>
  <c r="AH34" i="1"/>
  <c r="AG34" i="1"/>
  <c r="AF34" i="1"/>
  <c r="N34" i="1"/>
  <c r="I34" i="1"/>
  <c r="H12" i="1"/>
  <c r="H23" i="1" s="1"/>
  <c r="G12" i="1"/>
  <c r="G23" i="1" s="1"/>
  <c r="F12" i="1"/>
  <c r="F23" i="1" s="1"/>
  <c r="D11" i="1"/>
  <c r="AL12" i="1"/>
  <c r="AL23" i="1" s="1"/>
  <c r="AK12" i="1"/>
  <c r="AJ12" i="1"/>
  <c r="AJ23" i="1" s="1"/>
  <c r="AI12" i="1"/>
  <c r="AH12" i="1"/>
  <c r="AG12" i="1"/>
  <c r="AF12" i="1"/>
  <c r="AF23" i="1" s="1"/>
  <c r="D9" i="1"/>
  <c r="AH23" i="1" l="1"/>
  <c r="Z23" i="1"/>
  <c r="AG23" i="1"/>
  <c r="AI23" i="1"/>
  <c r="AK23" i="1"/>
  <c r="E53" i="1"/>
  <c r="F40" i="1"/>
  <c r="F43" i="1" s="1"/>
  <c r="K40" i="1" s="1"/>
  <c r="K43" i="1" s="1"/>
  <c r="K53" i="1" s="1"/>
  <c r="D23" i="1" l="1"/>
  <c r="D26" i="1" s="1"/>
  <c r="D30" i="1" s="1"/>
  <c r="F53" i="1"/>
  <c r="G40" i="1"/>
  <c r="G43" i="1" s="1"/>
  <c r="D43" i="1"/>
  <c r="I40" i="1" s="1"/>
  <c r="L40" i="1" l="1"/>
  <c r="H40" i="1"/>
  <c r="J40" i="1"/>
  <c r="J43" i="1" s="1"/>
  <c r="J53" i="1" s="1"/>
  <c r="I43" i="1"/>
  <c r="N40" i="1" s="1"/>
  <c r="O40" i="1" s="1"/>
  <c r="D53" i="1"/>
  <c r="E46" i="1"/>
  <c r="E50" i="1" s="1"/>
  <c r="F46" i="1" s="1"/>
  <c r="D50" i="1"/>
  <c r="D54" i="1" s="1"/>
  <c r="G53" i="1"/>
  <c r="I53" i="1" l="1"/>
  <c r="L43" i="1"/>
  <c r="L53" i="1" s="1"/>
  <c r="H43" i="1"/>
  <c r="M40" i="1" s="1"/>
  <c r="M43" i="1" s="1"/>
  <c r="M53" i="1" s="1"/>
  <c r="E30" i="1"/>
  <c r="F25" i="1" s="1"/>
  <c r="F26" i="1" s="1"/>
  <c r="D52" i="1"/>
  <c r="D55" i="1" s="1"/>
  <c r="E54" i="1"/>
  <c r="F50" i="1"/>
  <c r="H53" i="1" l="1"/>
  <c r="E52" i="1"/>
  <c r="E55" i="1" s="1"/>
  <c r="F30" i="1"/>
  <c r="F54" i="1"/>
  <c r="G46" i="1"/>
  <c r="G50" i="1" s="1"/>
  <c r="F52" i="1" l="1"/>
  <c r="F55" i="1" s="1"/>
  <c r="G25" i="1"/>
  <c r="G54" i="1"/>
  <c r="H46" i="1"/>
  <c r="H50" i="1" s="1"/>
  <c r="G26" i="1" l="1"/>
  <c r="G30" i="1" s="1"/>
  <c r="I46" i="1"/>
  <c r="I50" i="1" s="1"/>
  <c r="N46" i="1" s="1"/>
  <c r="H54" i="1"/>
  <c r="G52" i="1" l="1"/>
  <c r="G55" i="1" s="1"/>
  <c r="H25" i="1"/>
  <c r="H26" i="1" s="1"/>
  <c r="I54" i="1"/>
  <c r="N50" i="1"/>
  <c r="T46" i="1" s="1"/>
  <c r="H30" i="1" l="1"/>
  <c r="I25" i="1" s="1"/>
  <c r="N54" i="1"/>
  <c r="T50" i="1"/>
  <c r="I26" i="1" l="1"/>
  <c r="J25" i="1"/>
  <c r="J26" i="1" s="1"/>
  <c r="J30" i="1" s="1"/>
  <c r="K25" i="1" s="1"/>
  <c r="K26" i="1" s="1"/>
  <c r="H52" i="1"/>
  <c r="H55" i="1" s="1"/>
  <c r="T54" i="1"/>
  <c r="Z46" i="1"/>
  <c r="Z50" i="1" s="1"/>
  <c r="J52" i="1" l="1"/>
  <c r="J55" i="1" s="1"/>
  <c r="K30" i="1"/>
  <c r="L25" i="1" s="1"/>
  <c r="I30" i="1"/>
  <c r="N25" i="1" s="1"/>
  <c r="AF46" i="1"/>
  <c r="AF50" i="1" s="1"/>
  <c r="Z54" i="1"/>
  <c r="O25" i="1" l="1"/>
  <c r="O26" i="1" s="1"/>
  <c r="O30" i="1" s="1"/>
  <c r="N26" i="1"/>
  <c r="N30" i="1" s="1"/>
  <c r="K52" i="1"/>
  <c r="K55" i="1" s="1"/>
  <c r="L26" i="1"/>
  <c r="L30" i="1" s="1"/>
  <c r="I52" i="1"/>
  <c r="I55" i="1" s="1"/>
  <c r="AF54" i="1"/>
  <c r="AG46" i="1"/>
  <c r="AG50" i="1" s="1"/>
  <c r="N52" i="1" l="1"/>
  <c r="L52" i="1"/>
  <c r="L55" i="1" s="1"/>
  <c r="M25" i="1"/>
  <c r="M26" i="1" s="1"/>
  <c r="AG54" i="1"/>
  <c r="AH46" i="1"/>
  <c r="AH50" i="1" s="1"/>
  <c r="U30" i="1" l="1"/>
  <c r="U52" i="1" s="1"/>
  <c r="O52" i="1"/>
  <c r="M30" i="1"/>
  <c r="M52" i="1" s="1"/>
  <c r="M55" i="1" s="1"/>
  <c r="AH54" i="1"/>
  <c r="AI46" i="1"/>
  <c r="AI50" i="1" s="1"/>
  <c r="V25" i="1" l="1"/>
  <c r="P25" i="1"/>
  <c r="AJ46" i="1"/>
  <c r="AJ50" i="1" s="1"/>
  <c r="AI54" i="1"/>
  <c r="V30" i="1" l="1"/>
  <c r="V52" i="1" s="1"/>
  <c r="P26" i="1"/>
  <c r="P30" i="1" s="1"/>
  <c r="AJ54" i="1"/>
  <c r="AK46" i="1"/>
  <c r="AK50" i="1" s="1"/>
  <c r="W25" i="1" l="1"/>
  <c r="W26" i="1"/>
  <c r="P52" i="1"/>
  <c r="Q25" i="1"/>
  <c r="Q26" i="1" s="1"/>
  <c r="Q30" i="1" s="1"/>
  <c r="R25" i="1" s="1"/>
  <c r="R26" i="1" s="1"/>
  <c r="R30" i="1" s="1"/>
  <c r="S25" i="1" s="1"/>
  <c r="AK54" i="1"/>
  <c r="AL46" i="1"/>
  <c r="AL50" i="1" s="1"/>
  <c r="AL54" i="1" s="1"/>
  <c r="W30" i="1" l="1"/>
  <c r="W52" i="1" s="1"/>
  <c r="X25" i="1"/>
  <c r="Q52" i="1"/>
  <c r="S26" i="1"/>
  <c r="S30" i="1" s="1"/>
  <c r="S52" i="1" s="1"/>
  <c r="R52" i="1"/>
  <c r="X26" i="1" l="1"/>
  <c r="X30" i="1" l="1"/>
  <c r="Y25" i="1" s="1"/>
  <c r="Y26" i="1" s="1"/>
  <c r="X52" i="1"/>
  <c r="T26" i="1" l="1"/>
  <c r="T30" i="1" s="1"/>
  <c r="Y30" i="1"/>
  <c r="Y52" i="1" s="1"/>
  <c r="Y55" i="1" s="1"/>
  <c r="T52" i="1" l="1"/>
  <c r="Z52" i="1"/>
  <c r="AF26" i="1" l="1"/>
  <c r="AF30" i="1" s="1"/>
  <c r="AG25" i="1" l="1"/>
  <c r="AG26" i="1" s="1"/>
  <c r="AG30" i="1" s="1"/>
  <c r="AG52" i="1" s="1"/>
  <c r="AF52" i="1"/>
  <c r="AH25" i="1" l="1"/>
  <c r="AH26" i="1" s="1"/>
  <c r="AH30" i="1" s="1"/>
  <c r="AH52" i="1" s="1"/>
  <c r="AI25" i="1" l="1"/>
  <c r="AI26" i="1" s="1"/>
  <c r="AI30" i="1" s="1"/>
  <c r="AJ25" i="1" s="1"/>
  <c r="AJ26" i="1" s="1"/>
  <c r="AJ30" i="1" s="1"/>
  <c r="AI52" i="1" l="1"/>
  <c r="AJ52" i="1"/>
  <c r="AK25" i="1"/>
  <c r="AK26" i="1" s="1"/>
  <c r="AK30" i="1" s="1"/>
  <c r="AL25" i="1" l="1"/>
  <c r="AL26" i="1" s="1"/>
  <c r="AL30" i="1" s="1"/>
  <c r="AL52" i="1" s="1"/>
  <c r="AK52" i="1"/>
  <c r="O43" i="1" l="1"/>
  <c r="P40" i="1" s="1"/>
  <c r="P43" i="1" s="1"/>
  <c r="N43" i="1"/>
  <c r="N53" i="1" l="1"/>
  <c r="N55" i="1" s="1"/>
  <c r="T40" i="1"/>
  <c r="T43" i="1" s="1"/>
  <c r="Q40" i="1"/>
  <c r="Q43" i="1" s="1"/>
  <c r="P53" i="1"/>
  <c r="P55" i="1" s="1"/>
  <c r="O53" i="1"/>
  <c r="O55" i="1" s="1"/>
  <c r="U40" i="1" l="1"/>
  <c r="U43" i="1" s="1"/>
  <c r="Q53" i="1"/>
  <c r="Q55" i="1" s="1"/>
  <c r="R40" i="1"/>
  <c r="R43" i="1" s="1"/>
  <c r="T53" i="1" l="1"/>
  <c r="T55" i="1" s="1"/>
  <c r="V40" i="1"/>
  <c r="V43" i="1" s="1"/>
  <c r="W40" i="1" s="1"/>
  <c r="X40" i="1" s="1"/>
  <c r="U53" i="1"/>
  <c r="U55" i="1" s="1"/>
  <c r="Z43" i="1"/>
  <c r="Z53" i="1" s="1"/>
  <c r="Z55" i="1" s="1"/>
  <c r="R53" i="1"/>
  <c r="R55" i="1" s="1"/>
  <c r="S40" i="1"/>
  <c r="V53" i="1" l="1"/>
  <c r="V55" i="1" s="1"/>
  <c r="AF40" i="1"/>
  <c r="AF43" i="1" s="1"/>
  <c r="AG40" i="1" s="1"/>
  <c r="X43" i="1"/>
  <c r="W53" i="1"/>
  <c r="W55" i="1" s="1"/>
  <c r="S43" i="1"/>
  <c r="S53" i="1" s="1"/>
  <c r="S55" i="1" s="1"/>
  <c r="AG43" i="1" l="1"/>
  <c r="AH40" i="1" s="1"/>
  <c r="AF53" i="1"/>
  <c r="AF55" i="1" s="1"/>
  <c r="Y40" i="1"/>
  <c r="X55" i="1"/>
  <c r="Y43" i="1" l="1"/>
  <c r="Y53" i="1" s="1"/>
  <c r="AG53" i="1"/>
  <c r="AG55" i="1" s="1"/>
  <c r="AH43" i="1"/>
  <c r="AH53" i="1" l="1"/>
  <c r="AH55" i="1" s="1"/>
  <c r="AI40" i="1"/>
  <c r="AI43" i="1" s="1"/>
  <c r="AI53" i="1" l="1"/>
  <c r="AI55" i="1" s="1"/>
  <c r="AJ40" i="1"/>
  <c r="AJ43" i="1" s="1"/>
  <c r="AK40" i="1" s="1"/>
  <c r="AK43" i="1" s="1"/>
  <c r="AJ53" i="1" l="1"/>
  <c r="AJ55" i="1" s="1"/>
  <c r="AL40" i="1"/>
  <c r="AL43" i="1" s="1"/>
  <c r="AL53" i="1" l="1"/>
  <c r="AL55" i="1" s="1"/>
  <c r="AK53" i="1"/>
  <c r="AK55" i="1" s="1"/>
</calcChain>
</file>

<file path=xl/comments1.xml><?xml version="1.0" encoding="utf-8"?>
<comments xmlns="http://schemas.openxmlformats.org/spreadsheetml/2006/main">
  <authors>
    <author>Author</author>
  </authors>
  <commentList>
    <comment ref="P4" authorId="0">
      <text>
        <r>
          <rPr>
            <b/>
            <sz val="9"/>
            <color indexed="81"/>
            <rFont val="Tahoma"/>
            <family val="2"/>
          </rPr>
          <t>Michelle :
no movement due to insufficient cash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in Week 3</t>
        </r>
      </text>
    </comment>
    <comment ref="Y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 request </t>
        </r>
      </text>
    </comment>
    <comment ref="O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Sponsorship to Real Films Sdn Bhd by CM Office 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Z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Trishaw Entourage
Penang Anime Matsuri
HK Media Campaign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<sst xmlns="http://schemas.openxmlformats.org/spreadsheetml/2006/main" count="114" uniqueCount="58">
  <si>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</si>
  <si>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</si>
  <si>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</si>
  <si>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</si>
  <si>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</si>
  <si>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</si>
  <si>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</si>
  <si>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</si>
  <si>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</si>
  <si>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</si>
  <si>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</si>
  <si>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</si>
  <si>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</si>
  <si>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</si>
  <si>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</si>
  <si>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</si>
  <si>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</si>
  <si>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</si>
  <si>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</si>
  <si>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</si>
  <si>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</si>
  <si>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</si>
  <si>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</si>
  <si>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</si>
  <si>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</si>
  <si>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</si>
  <si>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</si>
  <si>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</si>
  <si>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</si>
  <si>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</si>
  <si>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</si>
  <si>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</si>
  <si>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</si>
  <si>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</si>
  <si>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</si>
  <si>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</si>
  <si>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</si>
  <si>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</si>
  <si>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</si>
  <si>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</si>
  <si>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</si>
  <si>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</si>
  <si>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</si>
  <si>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</si>
  <si>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</si>
  <si>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</si>
  <si>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</si>
  <si>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</si>
  <si>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</si>
  <si>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</si>
  <si>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</si>
  <si>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</si>
  <si>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</si>
  <si>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</si>
  <si>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</si>
  <si>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5th Wk</t>
  </si>
  <si>
    <t>Balance</t>
  </si>
  <si>
    <t>Jangkaan Aliran Tunai Bagi Bulan Jan 2015 Sehingga Dec 2015 (Dikemaskini pada 28 May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</si>
</sst>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43" fontId="2" fillId="0" borderId="0" xfId="1" applyNumberFormat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76"/>
  <sheetViews>
    <sheetView tabSelected="1" workbookViewId="0">
      <pane xSplit="3" ySplit="1" topLeftCell="N2" activePane="bottomRight" state="frozen"/>
      <selection pane="topRight" activeCell="D1" sqref="D1"/>
      <selection pane="bottomLeft" activeCell="A2" sqref="A2"/>
      <selection pane="bottomRight" activeCell="AE28" sqref="AE28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9" width="12.140625" style="12" customWidth="1"/>
    <col min="10" max="13" width="12.140625" style="12" hidden="1" customWidth="1"/>
    <col min="14" max="14" width="13" style="12" customWidth="1"/>
    <col min="15" max="19" width="13" style="12" hidden="1" customWidth="1"/>
    <col min="20" max="20" width="12.7109375" style="12" bestFit="1" customWidth="1"/>
    <col min="21" max="25" width="12.7109375" style="12" hidden="1" customWidth="1"/>
    <col min="26" max="26" width="12.7109375" style="12" bestFit="1" customWidth="1"/>
    <col min="27" max="31" width="12.7109375" style="12" customWidth="1"/>
    <col min="32" max="36" width="12.140625" style="12" customWidth="1"/>
    <col min="37" max="37" width="12.28515625" style="12" bestFit="1" customWidth="1"/>
    <col min="38" max="38" width="13.28515625" style="12" customWidth="1"/>
    <col min="39" max="39" width="14.42578125" style="13" customWidth="1"/>
  </cols>
  <sheetData>
    <row r="1" spans="1:38" x14ac:dyDescent="0.25">
      <c r="A1" s="1" t="s">
        <v>57</v>
      </c>
      <c r="B1" s="2"/>
      <c r="C1" s="2"/>
    </row>
    <row r="2" spans="1:38" x14ac:dyDescent="0.25">
      <c r="A2" s="1"/>
      <c r="B2" s="2"/>
      <c r="C2" s="2"/>
    </row>
    <row r="3" spans="1:38" ht="15" x14ac:dyDescent="0.25">
      <c r="A3" s="33" t="s">
        <v>0</v>
      </c>
      <c r="B3" s="34"/>
      <c r="C3" s="34"/>
      <c r="D3" s="41" t="s">
        <v>29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3"/>
    </row>
    <row r="4" spans="1:38" ht="15" x14ac:dyDescent="0.25">
      <c r="A4" s="35"/>
      <c r="B4" s="36"/>
      <c r="C4" s="37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55</v>
      </c>
      <c r="T4" s="14" t="s">
        <v>33</v>
      </c>
      <c r="U4" s="15" t="s">
        <v>41</v>
      </c>
      <c r="V4" s="15" t="s">
        <v>42</v>
      </c>
      <c r="W4" s="15" t="s">
        <v>43</v>
      </c>
      <c r="X4" s="15" t="s">
        <v>44</v>
      </c>
      <c r="Y4" s="15" t="s">
        <v>55</v>
      </c>
      <c r="Z4" s="14" t="s">
        <v>34</v>
      </c>
      <c r="AA4" s="15" t="s">
        <v>41</v>
      </c>
      <c r="AB4" s="15" t="s">
        <v>42</v>
      </c>
      <c r="AC4" s="15" t="s">
        <v>43</v>
      </c>
      <c r="AD4" s="15" t="s">
        <v>44</v>
      </c>
      <c r="AE4" s="15" t="s">
        <v>55</v>
      </c>
      <c r="AF4" s="14" t="s">
        <v>35</v>
      </c>
      <c r="AG4" s="14" t="s">
        <v>36</v>
      </c>
      <c r="AH4" s="14" t="s">
        <v>37</v>
      </c>
      <c r="AI4" s="14" t="s">
        <v>38</v>
      </c>
      <c r="AJ4" s="14" t="s">
        <v>39</v>
      </c>
      <c r="AK4" s="14" t="s">
        <v>40</v>
      </c>
      <c r="AL4" s="14" t="s">
        <v>28</v>
      </c>
    </row>
    <row r="5" spans="1:38" ht="15" x14ac:dyDescent="0.25">
      <c r="A5" s="38"/>
      <c r="B5" s="39"/>
      <c r="C5" s="40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7" t="s">
        <v>54</v>
      </c>
      <c r="V5" s="17" t="s">
        <v>54</v>
      </c>
      <c r="W5" s="17" t="s">
        <v>54</v>
      </c>
      <c r="X5" s="17" t="s">
        <v>54</v>
      </c>
      <c r="Y5" s="17" t="s">
        <v>54</v>
      </c>
      <c r="Z5" s="16" t="s">
        <v>54</v>
      </c>
      <c r="AA5" s="17" t="s">
        <v>54</v>
      </c>
      <c r="AB5" s="17" t="s">
        <v>54</v>
      </c>
      <c r="AC5" s="17" t="s">
        <v>54</v>
      </c>
      <c r="AD5" s="17" t="s">
        <v>54</v>
      </c>
      <c r="AE5" s="17" t="s">
        <v>54</v>
      </c>
      <c r="AF5" s="16" t="s">
        <v>54</v>
      </c>
      <c r="AG5" s="16" t="s">
        <v>54</v>
      </c>
      <c r="AH5" s="16" t="s">
        <v>54</v>
      </c>
      <c r="AI5" s="16" t="s">
        <v>54</v>
      </c>
      <c r="AJ5" s="16" t="s">
        <v>54</v>
      </c>
      <c r="AK5" s="16" t="s">
        <v>54</v>
      </c>
      <c r="AL5" s="16" t="s">
        <v>54</v>
      </c>
    </row>
    <row r="6" spans="1:38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9"/>
      <c r="V6" s="19"/>
      <c r="W6" s="19"/>
      <c r="X6" s="19"/>
      <c r="Y6" s="19"/>
      <c r="Z6" s="18"/>
      <c r="AA6" s="19"/>
      <c r="AB6" s="19"/>
      <c r="AC6" s="19"/>
      <c r="AD6" s="19"/>
      <c r="AE6" s="19"/>
      <c r="AF6" s="18"/>
      <c r="AG6" s="18"/>
      <c r="AH6" s="18"/>
      <c r="AI6" s="18"/>
      <c r="AJ6" s="18"/>
      <c r="AK6" s="18"/>
      <c r="AL6" s="18"/>
    </row>
    <row r="7" spans="1:38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f>SUM(U7:Y7)</f>
        <v>0</v>
      </c>
      <c r="U7" s="19"/>
      <c r="V7" s="19"/>
      <c r="W7" s="19"/>
      <c r="X7" s="19">
        <v>0</v>
      </c>
      <c r="Y7" s="19"/>
      <c r="Z7" s="18">
        <f>SUM(AA7:AE7)</f>
        <v>1500000</v>
      </c>
      <c r="AA7" s="19"/>
      <c r="AB7" s="19"/>
      <c r="AC7" s="19"/>
      <c r="AD7" s="19">
        <v>1500000</v>
      </c>
      <c r="AE7" s="19">
        <v>0</v>
      </c>
      <c r="AF7" s="18"/>
      <c r="AG7" s="18">
        <v>1000000</v>
      </c>
      <c r="AH7" s="18">
        <v>1000000</v>
      </c>
      <c r="AI7" s="18">
        <v>1000000</v>
      </c>
      <c r="AJ7" s="18">
        <v>1000000</v>
      </c>
      <c r="AK7" s="18">
        <v>1000000</v>
      </c>
      <c r="AL7" s="18">
        <v>1000000</v>
      </c>
    </row>
    <row r="8" spans="1:38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f t="shared" ref="T8:T11" si="0">SUM(U8:Y8)</f>
        <v>3000</v>
      </c>
      <c r="U8" s="19">
        <v>0</v>
      </c>
      <c r="V8" s="19">
        <v>2000</v>
      </c>
      <c r="W8" s="19"/>
      <c r="X8" s="19">
        <v>1000</v>
      </c>
      <c r="Y8" s="19"/>
      <c r="Z8" s="18">
        <f t="shared" ref="Z8:Z11" si="1">SUM(AA8:AE8)</f>
        <v>2750</v>
      </c>
      <c r="AA8" s="19"/>
      <c r="AB8" s="19">
        <v>1200</v>
      </c>
      <c r="AC8" s="19">
        <v>0</v>
      </c>
      <c r="AD8" s="19">
        <v>1550</v>
      </c>
      <c r="AE8" s="19">
        <v>0</v>
      </c>
      <c r="AF8" s="18">
        <v>2000</v>
      </c>
      <c r="AG8" s="18">
        <v>2000</v>
      </c>
      <c r="AH8" s="18">
        <v>2000</v>
      </c>
      <c r="AI8" s="18">
        <v>2000</v>
      </c>
      <c r="AJ8" s="18">
        <v>2000</v>
      </c>
      <c r="AK8" s="18">
        <v>2000</v>
      </c>
      <c r="AL8" s="18">
        <v>2000</v>
      </c>
    </row>
    <row r="9" spans="1:38" x14ac:dyDescent="0.25">
      <c r="A9" s="5"/>
      <c r="B9" s="4" t="s">
        <v>47</v>
      </c>
      <c r="C9" s="4"/>
      <c r="D9" s="18">
        <f t="shared" ref="D9:D11" si="2">SUM(E9:H9)</f>
        <v>0</v>
      </c>
      <c r="E9" s="19"/>
      <c r="F9" s="19">
        <v>0</v>
      </c>
      <c r="G9" s="19"/>
      <c r="H9" s="19"/>
      <c r="I9" s="18">
        <f t="shared" ref="I9:I11" si="3">SUM(J9:M9)</f>
        <v>0</v>
      </c>
      <c r="J9" s="19"/>
      <c r="K9" s="19"/>
      <c r="L9" s="19"/>
      <c r="M9" s="19"/>
      <c r="N9" s="18">
        <f t="shared" ref="N9" si="4">SUM(O9:S9)</f>
        <v>0</v>
      </c>
      <c r="O9" s="19"/>
      <c r="P9" s="19"/>
      <c r="Q9" s="19"/>
      <c r="R9" s="19"/>
      <c r="S9" s="19"/>
      <c r="T9" s="18">
        <f t="shared" si="0"/>
        <v>925</v>
      </c>
      <c r="U9" s="19"/>
      <c r="V9" s="19"/>
      <c r="W9" s="19"/>
      <c r="X9" s="19"/>
      <c r="Y9" s="19">
        <v>925</v>
      </c>
      <c r="Z9" s="18">
        <f t="shared" si="1"/>
        <v>0</v>
      </c>
      <c r="AA9" s="19"/>
      <c r="AB9" s="19"/>
      <c r="AC9" s="19"/>
      <c r="AD9" s="19"/>
      <c r="AE9" s="19"/>
      <c r="AF9" s="18"/>
      <c r="AG9" s="18"/>
      <c r="AH9" s="18"/>
      <c r="AI9" s="18"/>
      <c r="AJ9" s="18"/>
      <c r="AK9" s="18"/>
      <c r="AL9" s="18"/>
    </row>
    <row r="10" spans="1:38" x14ac:dyDescent="0.25">
      <c r="A10" s="5"/>
      <c r="B10" s="4" t="s">
        <v>2</v>
      </c>
      <c r="C10" s="4"/>
      <c r="D10" s="18">
        <f>SUM(E10:H10)</f>
        <v>13334</v>
      </c>
      <c r="E10" s="19">
        <v>0</v>
      </c>
      <c r="F10" s="19">
        <v>12500</v>
      </c>
      <c r="G10" s="19"/>
      <c r="H10" s="19">
        <v>834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>
        <f>SUM(O10:S10)</f>
        <v>351385</v>
      </c>
      <c r="O10" s="19">
        <f>300000+21385</f>
        <v>321385</v>
      </c>
      <c r="P10" s="19">
        <v>30000</v>
      </c>
      <c r="Q10" s="19"/>
      <c r="R10" s="19"/>
      <c r="S10" s="19"/>
      <c r="T10" s="18">
        <f>SUM(U10:Y10)</f>
        <v>7057.05</v>
      </c>
      <c r="U10" s="19"/>
      <c r="V10" s="19"/>
      <c r="W10" s="19"/>
      <c r="X10" s="19"/>
      <c r="Y10" s="19">
        <f>5647.8+1409.25</f>
        <v>7057.05</v>
      </c>
      <c r="Z10" s="18">
        <f t="shared" si="1"/>
        <v>0</v>
      </c>
      <c r="AA10" s="19"/>
      <c r="AB10" s="19"/>
      <c r="AC10" s="19"/>
      <c r="AD10" s="19"/>
      <c r="AE10" s="19"/>
      <c r="AF10" s="18"/>
      <c r="AG10" s="18"/>
      <c r="AH10" s="18"/>
      <c r="AI10" s="18"/>
      <c r="AJ10" s="18"/>
      <c r="AK10" s="18"/>
      <c r="AL10" s="18"/>
    </row>
    <row r="11" spans="1:38" x14ac:dyDescent="0.25">
      <c r="A11" s="5"/>
      <c r="B11" s="4"/>
      <c r="C11" s="4"/>
      <c r="D11" s="18">
        <f t="shared" si="2"/>
        <v>0</v>
      </c>
      <c r="E11" s="19"/>
      <c r="F11" s="19"/>
      <c r="G11" s="19"/>
      <c r="H11" s="19"/>
      <c r="I11" s="18">
        <f t="shared" si="3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>
        <f t="shared" si="0"/>
        <v>0</v>
      </c>
      <c r="U11" s="19"/>
      <c r="V11" s="19"/>
      <c r="W11" s="19"/>
      <c r="X11" s="19"/>
      <c r="Y11" s="19"/>
      <c r="Z11" s="18">
        <f t="shared" si="1"/>
        <v>0</v>
      </c>
      <c r="AA11" s="19"/>
      <c r="AB11" s="19"/>
      <c r="AC11" s="19"/>
      <c r="AD11" s="19"/>
      <c r="AE11" s="19"/>
      <c r="AF11" s="18"/>
      <c r="AG11" s="18"/>
      <c r="AH11" s="18"/>
      <c r="AI11" s="18"/>
      <c r="AJ11" s="18"/>
      <c r="AK11" s="18"/>
      <c r="AL11" s="18"/>
    </row>
    <row r="12" spans="1:38" ht="17.25" thickBot="1" x14ac:dyDescent="0.3">
      <c r="A12" s="5"/>
      <c r="B12" s="36" t="s">
        <v>3</v>
      </c>
      <c r="C12" s="37"/>
      <c r="D12" s="20">
        <f>SUM(D7:D11)</f>
        <v>515334</v>
      </c>
      <c r="E12" s="21">
        <f>SUM(E7:E11)</f>
        <v>2000</v>
      </c>
      <c r="F12" s="21">
        <f t="shared" ref="F12:AL12" si="5">SUM(F7:F11)</f>
        <v>512500</v>
      </c>
      <c r="G12" s="21">
        <f t="shared" si="5"/>
        <v>0</v>
      </c>
      <c r="H12" s="21">
        <f t="shared" si="5"/>
        <v>834</v>
      </c>
      <c r="I12" s="20">
        <f>SUM(I7:I11)</f>
        <v>1546.68</v>
      </c>
      <c r="J12" s="21">
        <f>SUM(J6:J11)</f>
        <v>1200</v>
      </c>
      <c r="K12" s="21">
        <f t="shared" ref="K12:M12" si="6">SUM(K6:K11)</f>
        <v>0</v>
      </c>
      <c r="L12" s="21">
        <f t="shared" si="6"/>
        <v>346.68</v>
      </c>
      <c r="M12" s="21">
        <f t="shared" si="6"/>
        <v>0</v>
      </c>
      <c r="N12" s="20">
        <f>SUM(N7:N11)</f>
        <v>1853285</v>
      </c>
      <c r="O12" s="21">
        <f>SUM(O6:O11)</f>
        <v>321385</v>
      </c>
      <c r="P12" s="21">
        <f t="shared" ref="P12:S12" si="7">SUM(P6:P11)</f>
        <v>31900</v>
      </c>
      <c r="Q12" s="21">
        <f t="shared" si="7"/>
        <v>1500000</v>
      </c>
      <c r="R12" s="21">
        <f t="shared" si="7"/>
        <v>0</v>
      </c>
      <c r="S12" s="21">
        <f t="shared" si="7"/>
        <v>0</v>
      </c>
      <c r="T12" s="20">
        <f>SUM(T7:T11)</f>
        <v>10982.05</v>
      </c>
      <c r="U12" s="21">
        <f>SUM(U7:U11)</f>
        <v>0</v>
      </c>
      <c r="V12" s="21">
        <f>SUM(V7:V11)</f>
        <v>2000</v>
      </c>
      <c r="W12" s="21">
        <f t="shared" ref="W12:Y12" si="8">SUM(W7:W11)</f>
        <v>0</v>
      </c>
      <c r="X12" s="21">
        <f t="shared" si="8"/>
        <v>1000</v>
      </c>
      <c r="Y12" s="21">
        <f t="shared" si="8"/>
        <v>7982.05</v>
      </c>
      <c r="Z12" s="20">
        <f>SUM(Z7:Z11)</f>
        <v>1502750</v>
      </c>
      <c r="AA12" s="21">
        <f>SUM(AA7:AA11)</f>
        <v>0</v>
      </c>
      <c r="AB12" s="21">
        <f t="shared" ref="AB12:AE12" si="9">SUM(AB7:AB11)</f>
        <v>1200</v>
      </c>
      <c r="AC12" s="21">
        <f t="shared" si="9"/>
        <v>0</v>
      </c>
      <c r="AD12" s="21">
        <f t="shared" si="9"/>
        <v>1501550</v>
      </c>
      <c r="AE12" s="21">
        <f t="shared" si="9"/>
        <v>0</v>
      </c>
      <c r="AF12" s="20">
        <f t="shared" si="5"/>
        <v>2000</v>
      </c>
      <c r="AG12" s="20">
        <f t="shared" si="5"/>
        <v>1002000</v>
      </c>
      <c r="AH12" s="20">
        <f t="shared" si="5"/>
        <v>1002000</v>
      </c>
      <c r="AI12" s="20">
        <f t="shared" si="5"/>
        <v>1002000</v>
      </c>
      <c r="AJ12" s="20">
        <f t="shared" si="5"/>
        <v>1002000</v>
      </c>
      <c r="AK12" s="20">
        <f t="shared" si="5"/>
        <v>1002000</v>
      </c>
      <c r="AL12" s="20">
        <f t="shared" si="5"/>
        <v>1002000</v>
      </c>
    </row>
    <row r="13" spans="1:38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9"/>
      <c r="V13" s="19"/>
      <c r="W13" s="19"/>
      <c r="X13" s="19"/>
      <c r="Y13" s="19"/>
      <c r="Z13" s="18"/>
      <c r="AA13" s="19"/>
      <c r="AB13" s="19"/>
      <c r="AC13" s="19"/>
      <c r="AD13" s="19"/>
      <c r="AE13" s="19"/>
      <c r="AF13" s="18"/>
      <c r="AG13" s="18"/>
      <c r="AH13" s="18"/>
      <c r="AI13" s="18"/>
      <c r="AJ13" s="18"/>
      <c r="AK13" s="18"/>
      <c r="AL13" s="18"/>
    </row>
    <row r="14" spans="1:38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9"/>
      <c r="V14" s="19"/>
      <c r="W14" s="19"/>
      <c r="X14" s="19"/>
      <c r="Y14" s="19"/>
      <c r="Z14" s="18"/>
      <c r="AA14" s="19"/>
      <c r="AB14" s="19"/>
      <c r="AC14" s="19"/>
      <c r="AD14" s="19"/>
      <c r="AE14" s="19"/>
      <c r="AF14" s="18"/>
      <c r="AG14" s="18"/>
      <c r="AH14" s="18"/>
      <c r="AI14" s="18"/>
      <c r="AJ14" s="18"/>
      <c r="AK14" s="18"/>
      <c r="AL14" s="18"/>
    </row>
    <row r="15" spans="1:38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8">
        <f>SUM(U15:Y15)</f>
        <v>5925</v>
      </c>
      <c r="U15" s="19">
        <v>0</v>
      </c>
      <c r="V15" s="19">
        <v>5925</v>
      </c>
      <c r="W15" s="19">
        <v>0</v>
      </c>
      <c r="X15" s="19">
        <v>0</v>
      </c>
      <c r="Y15" s="19">
        <v>0</v>
      </c>
      <c r="Z15" s="18">
        <f>SUM(AA15:AE15)</f>
        <v>0</v>
      </c>
      <c r="AA15" s="19">
        <v>0</v>
      </c>
      <c r="AB15" s="19"/>
      <c r="AC15" s="19">
        <v>0</v>
      </c>
      <c r="AD15" s="19">
        <v>0</v>
      </c>
      <c r="AE15" s="19">
        <v>0</v>
      </c>
      <c r="AF15" s="18">
        <v>1675</v>
      </c>
      <c r="AG15" s="18">
        <v>1675</v>
      </c>
      <c r="AH15" s="18">
        <v>1675</v>
      </c>
      <c r="AI15" s="18">
        <v>1675</v>
      </c>
      <c r="AJ15" s="18">
        <v>1675</v>
      </c>
      <c r="AK15" s="18">
        <v>1675</v>
      </c>
      <c r="AL15" s="18">
        <v>1675</v>
      </c>
    </row>
    <row r="16" spans="1:38" x14ac:dyDescent="0.25">
      <c r="A16" s="3"/>
      <c r="B16" s="4" t="s">
        <v>49</v>
      </c>
      <c r="C16" s="4"/>
      <c r="D16" s="18">
        <f>SUM(E16:H16)</f>
        <v>130233.84999999999</v>
      </c>
      <c r="E16" s="19">
        <v>10234</v>
      </c>
      <c r="F16" s="19">
        <v>500.6</v>
      </c>
      <c r="G16" s="19">
        <v>1391.3</v>
      </c>
      <c r="H16" s="19">
        <v>118107.95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155108.20999999996</v>
      </c>
      <c r="O16" s="19">
        <v>10940.8</v>
      </c>
      <c r="P16" s="19">
        <v>0</v>
      </c>
      <c r="Q16" s="19">
        <v>41157.209999999963</v>
      </c>
      <c r="R16" s="19">
        <v>0</v>
      </c>
      <c r="S16" s="19">
        <v>103010.2</v>
      </c>
      <c r="T16" s="18">
        <f>SUM(U16:Y16)</f>
        <v>123532.09</v>
      </c>
      <c r="U16" s="19">
        <v>0</v>
      </c>
      <c r="V16" s="19">
        <v>14119.710000000001</v>
      </c>
      <c r="W16" s="19">
        <v>2560.4500000000003</v>
      </c>
      <c r="X16" s="19">
        <v>2188.6499999999996</v>
      </c>
      <c r="Y16" s="19">
        <v>104663.28</v>
      </c>
      <c r="Z16" s="18">
        <f t="shared" ref="Z16:Z19" si="10">SUM(AA16:AE16)</f>
        <v>124151.75000000001</v>
      </c>
      <c r="AA16" s="19">
        <v>10837.84</v>
      </c>
      <c r="AB16" s="19">
        <v>0</v>
      </c>
      <c r="AC16" s="19">
        <v>3850.01</v>
      </c>
      <c r="AD16" s="19">
        <v>0</v>
      </c>
      <c r="AE16" s="19">
        <v>109463.90000000001</v>
      </c>
      <c r="AF16" s="18">
        <v>153362.96010000008</v>
      </c>
      <c r="AG16" s="18">
        <v>153012.96010000008</v>
      </c>
      <c r="AH16" s="18">
        <v>152262.96010000008</v>
      </c>
      <c r="AI16" s="18">
        <v>160762.96010000008</v>
      </c>
      <c r="AJ16" s="18">
        <v>161262.96010000008</v>
      </c>
      <c r="AK16" s="18">
        <v>160762.96010000008</v>
      </c>
      <c r="AL16" s="18">
        <v>313550.96009999985</v>
      </c>
    </row>
    <row r="17" spans="1:38" x14ac:dyDescent="0.25">
      <c r="A17" s="3"/>
      <c r="B17" s="4" t="s">
        <v>52</v>
      </c>
      <c r="C17" s="4"/>
      <c r="D17" s="18">
        <f t="shared" ref="D17:D19" si="11">SUM(E17:H17)</f>
        <v>113308.72</v>
      </c>
      <c r="E17" s="19">
        <v>17000</v>
      </c>
      <c r="F17" s="19">
        <v>7950</v>
      </c>
      <c r="G17" s="19">
        <v>14339</v>
      </c>
      <c r="H17" s="19">
        <v>74019.72</v>
      </c>
      <c r="I17" s="18">
        <f>SUM(J17:M17)</f>
        <v>600121.20000000007</v>
      </c>
      <c r="J17" s="19">
        <v>-175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745323.73</v>
      </c>
      <c r="O17" s="19">
        <v>20648.2</v>
      </c>
      <c r="P17" s="19">
        <v>344586.15</v>
      </c>
      <c r="Q17" s="19">
        <v>378060.92999999993</v>
      </c>
      <c r="R17" s="19">
        <v>2528.4499999999998</v>
      </c>
      <c r="S17" s="19">
        <v>-500</v>
      </c>
      <c r="T17" s="18">
        <f>SUM(U17:Y17)</f>
        <v>530874.69000000006</v>
      </c>
      <c r="U17" s="19">
        <v>0</v>
      </c>
      <c r="V17" s="19">
        <v>234543.29000000004</v>
      </c>
      <c r="W17" s="19">
        <v>10680</v>
      </c>
      <c r="X17" s="19">
        <v>44590.770000000004</v>
      </c>
      <c r="Y17" s="19">
        <v>241060.63</v>
      </c>
      <c r="Z17" s="18">
        <f t="shared" si="10"/>
        <v>918545.63</v>
      </c>
      <c r="AA17" s="19">
        <v>0</v>
      </c>
      <c r="AB17" s="19">
        <v>0</v>
      </c>
      <c r="AC17" s="19">
        <v>7760.0999999999995</v>
      </c>
      <c r="AD17" s="19">
        <v>602135.01</v>
      </c>
      <c r="AE17" s="19">
        <v>308650.52</v>
      </c>
      <c r="AF17" s="18">
        <v>331944.54670000001</v>
      </c>
      <c r="AG17" s="18">
        <v>499209.29670000001</v>
      </c>
      <c r="AH17" s="18">
        <v>972056.54669999995</v>
      </c>
      <c r="AI17" s="18">
        <v>375938.29670000006</v>
      </c>
      <c r="AJ17" s="18">
        <v>713651.54669999995</v>
      </c>
      <c r="AK17" s="18">
        <v>395609.54670000001</v>
      </c>
      <c r="AL17" s="18">
        <v>951636.29669999995</v>
      </c>
    </row>
    <row r="18" spans="1:38" x14ac:dyDescent="0.25">
      <c r="A18" s="3"/>
      <c r="B18" s="4" t="s">
        <v>50</v>
      </c>
      <c r="C18" s="4"/>
      <c r="D18" s="18">
        <f t="shared" si="11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>
        <f>SUM(U18:Y18)</f>
        <v>64444.35</v>
      </c>
      <c r="U18" s="19">
        <v>0</v>
      </c>
      <c r="V18" s="19">
        <v>24588.35</v>
      </c>
      <c r="W18" s="19">
        <v>39856</v>
      </c>
      <c r="X18" s="19">
        <v>0</v>
      </c>
      <c r="Y18" s="19">
        <v>0</v>
      </c>
      <c r="Z18" s="18">
        <f t="shared" si="10"/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8"/>
      <c r="AG18" s="18"/>
      <c r="AH18" s="18"/>
      <c r="AI18" s="18"/>
      <c r="AJ18" s="18"/>
      <c r="AK18" s="18"/>
      <c r="AL18" s="18"/>
    </row>
    <row r="19" spans="1:38" x14ac:dyDescent="0.25">
      <c r="A19" s="3"/>
      <c r="B19" s="4" t="s">
        <v>51</v>
      </c>
      <c r="C19" s="4"/>
      <c r="D19" s="18">
        <f t="shared" si="11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12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251504.5</v>
      </c>
      <c r="O19" s="19">
        <v>0</v>
      </c>
      <c r="P19" s="19">
        <v>0</v>
      </c>
      <c r="Q19" s="19">
        <v>251504.5</v>
      </c>
      <c r="R19" s="19">
        <v>0</v>
      </c>
      <c r="S19" s="19">
        <v>0</v>
      </c>
      <c r="T19" s="18">
        <f>SUM(U19:Y19)</f>
        <v>2522.98</v>
      </c>
      <c r="U19" s="19">
        <v>0</v>
      </c>
      <c r="V19" s="19">
        <v>619.6</v>
      </c>
      <c r="W19" s="19">
        <v>0</v>
      </c>
      <c r="X19" s="19">
        <v>851.8</v>
      </c>
      <c r="Y19" s="19">
        <v>1051.58</v>
      </c>
      <c r="Z19" s="18">
        <f t="shared" si="10"/>
        <v>3579.5</v>
      </c>
      <c r="AA19" s="19">
        <v>0</v>
      </c>
      <c r="AB19" s="19">
        <v>0</v>
      </c>
      <c r="AC19" s="19">
        <v>0</v>
      </c>
      <c r="AD19" s="19"/>
      <c r="AE19" s="19">
        <v>3579.5</v>
      </c>
      <c r="AF19" s="18">
        <v>2000</v>
      </c>
      <c r="AG19" s="18">
        <v>2000</v>
      </c>
      <c r="AH19" s="18">
        <v>2000</v>
      </c>
      <c r="AI19" s="18">
        <v>2000</v>
      </c>
      <c r="AJ19" s="18">
        <v>2000</v>
      </c>
      <c r="AK19" s="18">
        <v>2000</v>
      </c>
      <c r="AL19" s="18">
        <v>2000</v>
      </c>
    </row>
    <row r="20" spans="1:38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12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9"/>
      <c r="V20" s="19"/>
      <c r="W20" s="19"/>
      <c r="X20" s="19"/>
      <c r="Y20" s="19"/>
      <c r="Z20" s="18"/>
      <c r="AA20" s="19"/>
      <c r="AB20" s="19"/>
      <c r="AC20" s="19"/>
      <c r="AD20" s="19"/>
      <c r="AE20" s="19"/>
      <c r="AF20" s="18"/>
      <c r="AG20" s="18"/>
      <c r="AH20" s="18"/>
      <c r="AI20" s="18"/>
      <c r="AJ20" s="18"/>
      <c r="AK20" s="18"/>
      <c r="AL20" s="18"/>
    </row>
    <row r="21" spans="1:38" ht="15.75" thickBot="1" x14ac:dyDescent="0.3">
      <c r="A21" s="3"/>
      <c r="B21" s="36" t="s">
        <v>5</v>
      </c>
      <c r="C21" s="37"/>
      <c r="D21" s="22">
        <f>SUM(D14:D19)</f>
        <v>627099.38</v>
      </c>
      <c r="E21" s="23">
        <f>SUM(E14:E19)</f>
        <v>113000.63</v>
      </c>
      <c r="F21" s="23">
        <f t="shared" ref="F21:AL21" si="13">SUM(F14:F19)</f>
        <v>177191.75999999998</v>
      </c>
      <c r="G21" s="23">
        <f t="shared" si="13"/>
        <v>144254.31999999998</v>
      </c>
      <c r="H21" s="23">
        <f t="shared" si="13"/>
        <v>192652.66999999998</v>
      </c>
      <c r="I21" s="22">
        <f t="shared" si="13"/>
        <v>743866.87000000011</v>
      </c>
      <c r="J21" s="23">
        <f>SUM(J14:J19)</f>
        <v>10059</v>
      </c>
      <c r="K21" s="23">
        <f t="shared" ref="K21:M21" si="14">SUM(K14:K19)</f>
        <v>343080.28</v>
      </c>
      <c r="L21" s="23">
        <f t="shared" si="14"/>
        <v>314090.26</v>
      </c>
      <c r="M21" s="23">
        <f t="shared" si="14"/>
        <v>76637.329999999987</v>
      </c>
      <c r="N21" s="22">
        <f>SUM(N14:N19)</f>
        <v>1151936.44</v>
      </c>
      <c r="O21" s="23">
        <f>SUM(O14:O19)</f>
        <v>31589</v>
      </c>
      <c r="P21" s="23">
        <f>SUM(P14:P19)</f>
        <v>344586.15</v>
      </c>
      <c r="Q21" s="23">
        <f t="shared" ref="Q21:S21" si="15">SUM(Q14:Q19)</f>
        <v>670722.6399999999</v>
      </c>
      <c r="R21" s="23">
        <f t="shared" si="15"/>
        <v>2528.4499999999998</v>
      </c>
      <c r="S21" s="23">
        <f t="shared" si="15"/>
        <v>102510.2</v>
      </c>
      <c r="T21" s="22">
        <f>SUM(T14:T19)</f>
        <v>727299.11</v>
      </c>
      <c r="U21" s="23">
        <f>SUM(U15:U19)</f>
        <v>0</v>
      </c>
      <c r="V21" s="23">
        <f t="shared" ref="V21:X21" si="16">SUM(V15:V19)</f>
        <v>279795.95</v>
      </c>
      <c r="W21" s="23">
        <f t="shared" si="16"/>
        <v>53096.45</v>
      </c>
      <c r="X21" s="23">
        <f t="shared" si="16"/>
        <v>47631.220000000008</v>
      </c>
      <c r="Y21" s="23">
        <f>SUM(Y15:Y19)</f>
        <v>346775.49000000005</v>
      </c>
      <c r="Z21" s="22">
        <f t="shared" si="13"/>
        <v>1046276.88</v>
      </c>
      <c r="AA21" s="23">
        <f>SUM(AA15:AA19)</f>
        <v>10837.84</v>
      </c>
      <c r="AB21" s="23">
        <f t="shared" ref="AB21:AE21" si="17">SUM(AB15:AB19)</f>
        <v>0</v>
      </c>
      <c r="AC21" s="23">
        <f t="shared" si="17"/>
        <v>11610.11</v>
      </c>
      <c r="AD21" s="23">
        <f t="shared" si="17"/>
        <v>602135.01</v>
      </c>
      <c r="AE21" s="23">
        <f t="shared" si="17"/>
        <v>421693.92000000004</v>
      </c>
      <c r="AF21" s="22">
        <f t="shared" si="13"/>
        <v>488982.50680000009</v>
      </c>
      <c r="AG21" s="22">
        <f t="shared" si="13"/>
        <v>655897.25680000009</v>
      </c>
      <c r="AH21" s="22">
        <f t="shared" si="13"/>
        <v>1127994.5068000001</v>
      </c>
      <c r="AI21" s="22">
        <f t="shared" si="13"/>
        <v>540376.25680000009</v>
      </c>
      <c r="AJ21" s="22">
        <f t="shared" si="13"/>
        <v>878589.50680000009</v>
      </c>
      <c r="AK21" s="22">
        <f t="shared" si="13"/>
        <v>560047.50680000009</v>
      </c>
      <c r="AL21" s="22">
        <f t="shared" si="13"/>
        <v>1268862.2567999999</v>
      </c>
    </row>
    <row r="22" spans="1:38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9"/>
      <c r="V22" s="19"/>
      <c r="W22" s="19"/>
      <c r="X22" s="19"/>
      <c r="Y22" s="19"/>
      <c r="Z22" s="18"/>
      <c r="AA22" s="19"/>
      <c r="AB22" s="19"/>
      <c r="AC22" s="19"/>
      <c r="AD22" s="19"/>
      <c r="AE22" s="19"/>
      <c r="AF22" s="18"/>
      <c r="AG22" s="18"/>
      <c r="AH22" s="18"/>
      <c r="AI22" s="18"/>
      <c r="AJ22" s="18"/>
      <c r="AK22" s="18"/>
      <c r="AL22" s="18"/>
    </row>
    <row r="23" spans="1:38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18">+E12-E21</f>
        <v>-111000.63</v>
      </c>
      <c r="F23" s="25">
        <f t="shared" si="18"/>
        <v>335308.24</v>
      </c>
      <c r="G23" s="25">
        <f t="shared" si="18"/>
        <v>-144254.31999999998</v>
      </c>
      <c r="H23" s="25">
        <f t="shared" si="18"/>
        <v>-191818.66999999998</v>
      </c>
      <c r="I23" s="24">
        <f>+I12-I21</f>
        <v>-742320.19000000006</v>
      </c>
      <c r="J23" s="25">
        <f>+J12-J21</f>
        <v>-8859</v>
      </c>
      <c r="K23" s="25">
        <f>+K12-K21</f>
        <v>-343080.28</v>
      </c>
      <c r="L23" s="25">
        <f t="shared" ref="L23" si="19">+L12-L21</f>
        <v>-313743.58</v>
      </c>
      <c r="M23" s="25">
        <f>+M12-M21</f>
        <v>-76637.329999999987</v>
      </c>
      <c r="N23" s="24">
        <f>+N12-N21</f>
        <v>701348.56</v>
      </c>
      <c r="O23" s="25">
        <f>+O12-O21</f>
        <v>289796</v>
      </c>
      <c r="P23" s="25">
        <f>+P12-P21</f>
        <v>-312686.15000000002</v>
      </c>
      <c r="Q23" s="25">
        <f t="shared" ref="Q23" si="20">+Q12-Q21</f>
        <v>829277.3600000001</v>
      </c>
      <c r="R23" s="25">
        <f>+R12-R21</f>
        <v>-2528.4499999999998</v>
      </c>
      <c r="S23" s="25">
        <f>+S12-S21</f>
        <v>-102510.2</v>
      </c>
      <c r="T23" s="24">
        <f>+T12-T21</f>
        <v>-716317.05999999994</v>
      </c>
      <c r="U23" s="25">
        <f>+U12-U21</f>
        <v>0</v>
      </c>
      <c r="V23" s="25">
        <f>+V12-V21</f>
        <v>-277795.95</v>
      </c>
      <c r="W23" s="25">
        <f t="shared" ref="W23:Y23" si="21">+W12-W21</f>
        <v>-53096.45</v>
      </c>
      <c r="X23" s="25">
        <f t="shared" si="21"/>
        <v>-46631.220000000008</v>
      </c>
      <c r="Y23" s="25">
        <f t="shared" si="21"/>
        <v>-338793.44000000006</v>
      </c>
      <c r="Z23" s="24">
        <f t="shared" ref="Z23:AL23" si="22">+Z12-Z21</f>
        <v>456473.12</v>
      </c>
      <c r="AA23" s="25">
        <f t="shared" si="22"/>
        <v>-10837.84</v>
      </c>
      <c r="AB23" s="25">
        <f t="shared" si="22"/>
        <v>1200</v>
      </c>
      <c r="AC23" s="25">
        <f t="shared" si="22"/>
        <v>-11610.11</v>
      </c>
      <c r="AD23" s="25">
        <f t="shared" si="22"/>
        <v>899414.99</v>
      </c>
      <c r="AE23" s="25">
        <f t="shared" si="22"/>
        <v>-421693.92000000004</v>
      </c>
      <c r="AF23" s="24">
        <f t="shared" si="22"/>
        <v>-486982.50680000009</v>
      </c>
      <c r="AG23" s="24">
        <f t="shared" si="22"/>
        <v>346102.74319999991</v>
      </c>
      <c r="AH23" s="24">
        <f t="shared" si="22"/>
        <v>-125994.50680000009</v>
      </c>
      <c r="AI23" s="24">
        <f t="shared" si="22"/>
        <v>461623.74319999991</v>
      </c>
      <c r="AJ23" s="24">
        <f t="shared" si="22"/>
        <v>123410.49319999991</v>
      </c>
      <c r="AK23" s="24">
        <f t="shared" si="22"/>
        <v>441952.49319999991</v>
      </c>
      <c r="AL23" s="24">
        <f t="shared" si="22"/>
        <v>-266862.25679999986</v>
      </c>
    </row>
    <row r="24" spans="1:38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9"/>
      <c r="V24" s="19"/>
      <c r="W24" s="19"/>
      <c r="X24" s="19"/>
      <c r="Y24" s="19"/>
      <c r="Z24" s="18"/>
      <c r="AA24" s="19"/>
      <c r="AB24" s="19"/>
      <c r="AC24" s="19"/>
      <c r="AD24" s="19"/>
      <c r="AE24" s="19"/>
      <c r="AF24" s="18"/>
      <c r="AG24" s="18"/>
      <c r="AH24" s="18"/>
      <c r="AI24" s="18"/>
      <c r="AJ24" s="18"/>
      <c r="AK24" s="18"/>
      <c r="AL24" s="18"/>
    </row>
    <row r="25" spans="1:38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905296.79</v>
      </c>
      <c r="J25" s="19">
        <f>I25</f>
        <v>905296.79</v>
      </c>
      <c r="K25" s="19">
        <f>J30</f>
        <v>396437.79000000004</v>
      </c>
      <c r="L25" s="19">
        <f>K30</f>
        <v>53357.510000000009</v>
      </c>
      <c r="M25" s="19">
        <f>L30</f>
        <v>239613.93</v>
      </c>
      <c r="N25" s="18">
        <f>I30</f>
        <v>162976.59999999998</v>
      </c>
      <c r="O25" s="19">
        <f>N25</f>
        <v>162976.59999999998</v>
      </c>
      <c r="P25" s="19">
        <f>O30</f>
        <v>452772.6</v>
      </c>
      <c r="Q25" s="19">
        <f>P30</f>
        <v>140086.44999999995</v>
      </c>
      <c r="R25" s="19">
        <f>Q30</f>
        <v>269363.81000000006</v>
      </c>
      <c r="S25" s="19">
        <f>R30</f>
        <v>266835.36000000004</v>
      </c>
      <c r="T25" s="18">
        <f>N30</f>
        <v>164325.16000000003</v>
      </c>
      <c r="U25" s="19">
        <f>T25</f>
        <v>164325.16000000003</v>
      </c>
      <c r="V25" s="19">
        <f>U30</f>
        <v>164325.16000000003</v>
      </c>
      <c r="W25" s="19">
        <f>V30</f>
        <v>186529.21000000002</v>
      </c>
      <c r="X25" s="19">
        <f>W30</f>
        <v>133432.76</v>
      </c>
      <c r="Y25" s="19">
        <f>X30</f>
        <v>86801.540000000008</v>
      </c>
      <c r="Z25" s="18">
        <f>Y30</f>
        <v>148008.09999999995</v>
      </c>
      <c r="AA25" s="19">
        <f>Z25</f>
        <v>148008.09999999995</v>
      </c>
      <c r="AB25" s="19">
        <f>AA30</f>
        <v>137170.25999999995</v>
      </c>
      <c r="AC25" s="19">
        <f>AB30</f>
        <v>138370.25999999995</v>
      </c>
      <c r="AD25" s="19">
        <f>AC30</f>
        <v>126760.14999999995</v>
      </c>
      <c r="AE25" s="19">
        <f>AD30</f>
        <v>1026175.1399999999</v>
      </c>
      <c r="AF25" s="18">
        <f>Z30</f>
        <v>2032957.0299999998</v>
      </c>
      <c r="AG25" s="18">
        <f t="shared" ref="AG25:AL25" si="23">AF30</f>
        <v>2045974.5231999997</v>
      </c>
      <c r="AH25" s="18">
        <f t="shared" si="23"/>
        <v>2092077.2663999996</v>
      </c>
      <c r="AI25" s="18">
        <f t="shared" si="23"/>
        <v>2066082.7595999995</v>
      </c>
      <c r="AJ25" s="18">
        <f t="shared" si="23"/>
        <v>2027706.5027999994</v>
      </c>
      <c r="AK25" s="18">
        <f t="shared" si="23"/>
        <v>2151116.9959999993</v>
      </c>
      <c r="AL25" s="18">
        <f t="shared" si="23"/>
        <v>2293069.4891999993</v>
      </c>
    </row>
    <row r="26" spans="1:38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24">SUM(E23:E25)</f>
        <v>906061.54</v>
      </c>
      <c r="F26" s="19">
        <f t="shared" si="24"/>
        <v>1241369.78</v>
      </c>
      <c r="G26" s="19">
        <f t="shared" si="24"/>
        <v>1097115.46</v>
      </c>
      <c r="H26" s="19">
        <f t="shared" si="24"/>
        <v>905296.79</v>
      </c>
      <c r="I26" s="18">
        <f>SUM(I23:I25)</f>
        <v>162976.59999999998</v>
      </c>
      <c r="J26" s="19">
        <f>SUM(J23:J25)</f>
        <v>896437.79</v>
      </c>
      <c r="K26" s="19">
        <f>SUM(K23:K25)</f>
        <v>53357.510000000009</v>
      </c>
      <c r="L26" s="19">
        <f t="shared" ref="L26" si="25">SUM(L23:L25)</f>
        <v>-260386.07</v>
      </c>
      <c r="M26" s="19">
        <f t="shared" ref="M26:S26" si="26">SUM(M23:M25)</f>
        <v>162976.6</v>
      </c>
      <c r="N26" s="18">
        <f>SUM(N23:N25)</f>
        <v>864325.16</v>
      </c>
      <c r="O26" s="19">
        <f>SUM(O23:O25)</f>
        <v>452772.6</v>
      </c>
      <c r="P26" s="19">
        <f>SUM(P23:P25)</f>
        <v>140086.44999999995</v>
      </c>
      <c r="Q26" s="19">
        <f>SUM(Q23:Q25)</f>
        <v>969363.81</v>
      </c>
      <c r="R26" s="19">
        <f t="shared" si="26"/>
        <v>266835.36000000004</v>
      </c>
      <c r="S26" s="19">
        <f t="shared" si="26"/>
        <v>164325.16000000003</v>
      </c>
      <c r="T26" s="18">
        <f>SUM(U26:Y26)</f>
        <v>19096.76999999999</v>
      </c>
      <c r="U26" s="19">
        <f>SUM(U23:U25)</f>
        <v>164325.16000000003</v>
      </c>
      <c r="V26" s="19">
        <f>SUM(V23:V25)</f>
        <v>-113470.78999999998</v>
      </c>
      <c r="W26" s="19">
        <f>SUM(W23:W25)</f>
        <v>133432.76</v>
      </c>
      <c r="X26" s="19">
        <f>SUM(X23:X25)</f>
        <v>86801.540000000008</v>
      </c>
      <c r="Y26" s="19">
        <f t="shared" ref="Y26" si="27">SUM(Y23:Y25)</f>
        <v>-251991.90000000005</v>
      </c>
      <c r="Z26" s="18">
        <f>SUM(AA26:AE26)</f>
        <v>2032957.0299999998</v>
      </c>
      <c r="AA26" s="19">
        <f>SUM(AA23:AA25)</f>
        <v>137170.25999999995</v>
      </c>
      <c r="AB26" s="19">
        <f t="shared" ref="AB26:AE26" si="28">SUM(AB23:AB25)</f>
        <v>138370.25999999995</v>
      </c>
      <c r="AC26" s="19">
        <f t="shared" si="28"/>
        <v>126760.14999999995</v>
      </c>
      <c r="AD26" s="19">
        <f t="shared" si="28"/>
        <v>1026175.1399999999</v>
      </c>
      <c r="AE26" s="19">
        <f t="shared" si="28"/>
        <v>604481.21999999986</v>
      </c>
      <c r="AF26" s="18">
        <f t="shared" ref="AF26:AL26" si="29">SUM(AF23:AF25)</f>
        <v>1545974.5231999997</v>
      </c>
      <c r="AG26" s="18">
        <f t="shared" si="29"/>
        <v>2392077.2663999996</v>
      </c>
      <c r="AH26" s="18">
        <f t="shared" si="29"/>
        <v>1966082.7595999995</v>
      </c>
      <c r="AI26" s="18">
        <f t="shared" si="29"/>
        <v>2527706.5027999994</v>
      </c>
      <c r="AJ26" s="18">
        <f t="shared" si="29"/>
        <v>2151116.9959999993</v>
      </c>
      <c r="AK26" s="18">
        <f t="shared" si="29"/>
        <v>2593069.4891999993</v>
      </c>
      <c r="AL26" s="18">
        <f t="shared" si="29"/>
        <v>2026207.2323999994</v>
      </c>
    </row>
    <row r="27" spans="1:38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>
        <f>SUM(O27:S27)</f>
        <v>0</v>
      </c>
      <c r="O27" s="30"/>
      <c r="P27" s="30"/>
      <c r="Q27" s="30"/>
      <c r="R27" s="30"/>
      <c r="S27" s="30"/>
      <c r="T27" s="30">
        <f>SUM(U27:Y27)</f>
        <v>0</v>
      </c>
      <c r="U27" s="30"/>
      <c r="V27" s="30"/>
      <c r="W27" s="30"/>
      <c r="X27" s="30"/>
      <c r="Y27" s="30"/>
      <c r="Z27" s="30">
        <f>SUM(AA27:AE27)</f>
        <v>0</v>
      </c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</row>
    <row r="28" spans="1:38" x14ac:dyDescent="0.25">
      <c r="A28" s="5" t="s">
        <v>10</v>
      </c>
      <c r="B28" s="4"/>
      <c r="C28" s="4"/>
      <c r="D28" s="30">
        <f t="shared" ref="D28:D29" si="30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>
        <f>SUM(O28:S28)</f>
        <v>-700000</v>
      </c>
      <c r="O28" s="30"/>
      <c r="P28" s="30"/>
      <c r="Q28" s="30">
        <v>-700000</v>
      </c>
      <c r="R28" s="30">
        <v>0</v>
      </c>
      <c r="S28" s="30">
        <v>0</v>
      </c>
      <c r="T28" s="30">
        <f>SUM(U28:Y28)</f>
        <v>700000</v>
      </c>
      <c r="U28" s="30"/>
      <c r="V28" s="30">
        <v>300000</v>
      </c>
      <c r="W28" s="30"/>
      <c r="X28" s="30"/>
      <c r="Y28" s="30">
        <v>400000</v>
      </c>
      <c r="Z28" s="30">
        <f t="shared" ref="Z28:Z29" si="31">SUM(AA28:AE28)</f>
        <v>0</v>
      </c>
      <c r="AA28" s="30"/>
      <c r="AB28" s="30"/>
      <c r="AC28" s="30"/>
      <c r="AD28" s="30"/>
      <c r="AE28" s="30"/>
      <c r="AF28" s="30">
        <v>500000</v>
      </c>
      <c r="AG28" s="30">
        <v>-300000</v>
      </c>
      <c r="AH28" s="30">
        <v>100000</v>
      </c>
      <c r="AI28" s="30">
        <v>-500000</v>
      </c>
      <c r="AJ28" s="30"/>
      <c r="AK28" s="30">
        <v>-300000</v>
      </c>
      <c r="AL28" s="30"/>
    </row>
    <row r="29" spans="1:38" x14ac:dyDescent="0.25">
      <c r="A29" s="5" t="s">
        <v>11</v>
      </c>
      <c r="B29" s="4"/>
      <c r="C29" s="4"/>
      <c r="D29" s="30">
        <f t="shared" si="30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>
        <f t="shared" ref="N29" si="32">SUM(O29:S29)</f>
        <v>0</v>
      </c>
      <c r="O29" s="30"/>
      <c r="P29" s="30"/>
      <c r="Q29" s="30"/>
      <c r="R29" s="30"/>
      <c r="S29" s="30"/>
      <c r="T29" s="30">
        <f>SUM(U29:Y29)</f>
        <v>0</v>
      </c>
      <c r="U29" s="30"/>
      <c r="V29" s="30"/>
      <c r="W29" s="30"/>
      <c r="X29" s="30"/>
      <c r="Y29" s="30"/>
      <c r="Z29" s="30">
        <f t="shared" si="31"/>
        <v>0</v>
      </c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</row>
    <row r="30" spans="1:38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AL30" si="33">SUM(F26:F29)</f>
        <v>1241369.78</v>
      </c>
      <c r="G30" s="27">
        <f t="shared" ref="G30:M30" si="34">SUM(G26:G29)</f>
        <v>1097115.46</v>
      </c>
      <c r="H30" s="27">
        <f t="shared" si="34"/>
        <v>905296.79</v>
      </c>
      <c r="I30" s="26">
        <f t="shared" si="34"/>
        <v>162976.59999999998</v>
      </c>
      <c r="J30" s="27">
        <f t="shared" si="34"/>
        <v>396437.79000000004</v>
      </c>
      <c r="K30" s="27">
        <f t="shared" si="34"/>
        <v>53357.510000000009</v>
      </c>
      <c r="L30" s="27">
        <f t="shared" si="34"/>
        <v>239613.93</v>
      </c>
      <c r="M30" s="27">
        <f t="shared" si="34"/>
        <v>162976.6</v>
      </c>
      <c r="N30" s="26">
        <f>SUM(N26:N29)</f>
        <v>164325.16000000003</v>
      </c>
      <c r="O30" s="27">
        <f>SUM(O26:O29)</f>
        <v>452772.6</v>
      </c>
      <c r="P30" s="27">
        <f>SUM(P26:P29)</f>
        <v>140086.44999999995</v>
      </c>
      <c r="Q30" s="27">
        <f t="shared" ref="Q30" si="35">SUM(Q26:Q29)</f>
        <v>269363.81000000006</v>
      </c>
      <c r="R30" s="27">
        <f t="shared" ref="R30" si="36">SUM(R26:R29)</f>
        <v>266835.36000000004</v>
      </c>
      <c r="S30" s="27">
        <f>SUM(S26:S29)</f>
        <v>164325.16000000003</v>
      </c>
      <c r="T30" s="26">
        <f>SUM(T26:T29)</f>
        <v>719096.77</v>
      </c>
      <c r="U30" s="27">
        <f>SUM(U26:U29)</f>
        <v>164325.16000000003</v>
      </c>
      <c r="V30" s="27">
        <f t="shared" ref="V30:Y30" si="37">SUM(V26:V29)</f>
        <v>186529.21000000002</v>
      </c>
      <c r="W30" s="27">
        <f t="shared" si="37"/>
        <v>133432.76</v>
      </c>
      <c r="X30" s="27">
        <f t="shared" si="37"/>
        <v>86801.540000000008</v>
      </c>
      <c r="Y30" s="27">
        <f t="shared" si="37"/>
        <v>148008.09999999995</v>
      </c>
      <c r="Z30" s="26">
        <f>SUM(Z26:Z29)</f>
        <v>2032957.0299999998</v>
      </c>
      <c r="AA30" s="27">
        <f>SUM(AA26:AA29)</f>
        <v>137170.25999999995</v>
      </c>
      <c r="AB30" s="27">
        <f t="shared" ref="AB30:AE30" si="38">SUM(AB26:AB29)</f>
        <v>138370.25999999995</v>
      </c>
      <c r="AC30" s="27">
        <f t="shared" si="38"/>
        <v>126760.14999999995</v>
      </c>
      <c r="AD30" s="27">
        <f t="shared" si="38"/>
        <v>1026175.1399999999</v>
      </c>
      <c r="AE30" s="27">
        <f t="shared" si="38"/>
        <v>604481.21999999986</v>
      </c>
      <c r="AF30" s="26">
        <f t="shared" si="33"/>
        <v>2045974.5231999997</v>
      </c>
      <c r="AG30" s="26">
        <f t="shared" si="33"/>
        <v>2092077.2663999996</v>
      </c>
      <c r="AH30" s="26">
        <f t="shared" si="33"/>
        <v>2066082.7595999995</v>
      </c>
      <c r="AI30" s="26">
        <f t="shared" si="33"/>
        <v>2027706.5027999994</v>
      </c>
      <c r="AJ30" s="26">
        <f t="shared" si="33"/>
        <v>2151116.9959999993</v>
      </c>
      <c r="AK30" s="26">
        <f t="shared" si="33"/>
        <v>2293069.4891999993</v>
      </c>
      <c r="AL30" s="26">
        <f t="shared" si="33"/>
        <v>2026207.2323999994</v>
      </c>
    </row>
    <row r="31" spans="1:38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9"/>
      <c r="V31" s="19"/>
      <c r="W31" s="19"/>
      <c r="X31" s="19"/>
      <c r="Y31" s="19"/>
      <c r="Z31" s="18"/>
      <c r="AA31" s="19"/>
      <c r="AB31" s="19"/>
      <c r="AC31" s="19"/>
      <c r="AD31" s="19"/>
      <c r="AE31" s="19"/>
      <c r="AF31" s="18"/>
      <c r="AG31" s="18"/>
      <c r="AH31" s="18"/>
      <c r="AI31" s="18"/>
      <c r="AJ31" s="18"/>
      <c r="AK31" s="18"/>
      <c r="AL31" s="18"/>
    </row>
    <row r="32" spans="1:38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9"/>
      <c r="V32" s="19"/>
      <c r="W32" s="19"/>
      <c r="X32" s="19"/>
      <c r="Y32" s="19"/>
      <c r="Z32" s="18"/>
      <c r="AA32" s="19"/>
      <c r="AB32" s="19"/>
      <c r="AC32" s="19"/>
      <c r="AD32" s="19"/>
      <c r="AE32" s="19"/>
      <c r="AF32" s="18"/>
      <c r="AG32" s="18"/>
      <c r="AH32" s="18"/>
      <c r="AI32" s="18"/>
      <c r="AJ32" s="18"/>
      <c r="AK32" s="18"/>
      <c r="AL32" s="18"/>
    </row>
    <row r="33" spans="1:38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9"/>
      <c r="V33" s="19"/>
      <c r="W33" s="19"/>
      <c r="X33" s="19"/>
      <c r="Y33" s="19"/>
      <c r="Z33" s="18"/>
      <c r="AA33" s="19"/>
      <c r="AB33" s="19"/>
      <c r="AC33" s="19"/>
      <c r="AD33" s="19"/>
      <c r="AE33" s="19"/>
      <c r="AF33" s="18"/>
      <c r="AG33" s="18"/>
      <c r="AH33" s="18"/>
      <c r="AI33" s="18"/>
      <c r="AJ33" s="18"/>
      <c r="AK33" s="18"/>
      <c r="AL33" s="18"/>
    </row>
    <row r="34" spans="1:38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9"/>
      <c r="V34" s="19"/>
      <c r="W34" s="19"/>
      <c r="X34" s="19"/>
      <c r="Y34" s="19"/>
      <c r="Z34" s="18">
        <f>T37</f>
        <v>0</v>
      </c>
      <c r="AA34" s="19"/>
      <c r="AB34" s="19"/>
      <c r="AC34" s="19"/>
      <c r="AD34" s="19"/>
      <c r="AE34" s="19"/>
      <c r="AF34" s="18">
        <f>Z37</f>
        <v>0</v>
      </c>
      <c r="AG34" s="18">
        <f t="shared" ref="AG34:AL34" si="39">AF37</f>
        <v>0</v>
      </c>
      <c r="AH34" s="18">
        <f t="shared" si="39"/>
        <v>0</v>
      </c>
      <c r="AI34" s="18">
        <f t="shared" si="39"/>
        <v>0</v>
      </c>
      <c r="AJ34" s="18">
        <f t="shared" si="39"/>
        <v>0</v>
      </c>
      <c r="AK34" s="18">
        <f t="shared" si="39"/>
        <v>0</v>
      </c>
      <c r="AL34" s="18">
        <f t="shared" si="39"/>
        <v>0</v>
      </c>
    </row>
    <row r="35" spans="1:38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9"/>
      <c r="V35" s="19"/>
      <c r="W35" s="19"/>
      <c r="X35" s="19"/>
      <c r="Y35" s="19"/>
      <c r="Z35" s="18"/>
      <c r="AA35" s="19"/>
      <c r="AB35" s="19"/>
      <c r="AC35" s="19"/>
      <c r="AD35" s="19"/>
      <c r="AE35" s="19"/>
      <c r="AF35" s="18"/>
      <c r="AG35" s="18"/>
      <c r="AH35" s="18"/>
      <c r="AI35" s="18"/>
      <c r="AJ35" s="18"/>
      <c r="AK35" s="18"/>
      <c r="AL35" s="18"/>
    </row>
    <row r="36" spans="1:38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9"/>
      <c r="V36" s="19"/>
      <c r="W36" s="19"/>
      <c r="X36" s="19"/>
      <c r="Y36" s="19"/>
      <c r="Z36" s="18"/>
      <c r="AA36" s="19"/>
      <c r="AB36" s="19"/>
      <c r="AC36" s="19"/>
      <c r="AD36" s="19"/>
      <c r="AE36" s="19"/>
      <c r="AF36" s="18"/>
      <c r="AG36" s="18"/>
      <c r="AH36" s="18"/>
      <c r="AI36" s="18"/>
      <c r="AJ36" s="18"/>
      <c r="AK36" s="18"/>
      <c r="AL36" s="18"/>
    </row>
    <row r="37" spans="1:38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7"/>
      <c r="V37" s="27"/>
      <c r="W37" s="27"/>
      <c r="X37" s="27"/>
      <c r="Y37" s="27"/>
      <c r="Z37" s="26">
        <v>0</v>
      </c>
      <c r="AA37" s="27">
        <f>SUM(AA32:AA36)</f>
        <v>0</v>
      </c>
      <c r="AB37" s="27">
        <f t="shared" ref="AB37:AE37" si="40">SUM(AB32:AB36)</f>
        <v>0</v>
      </c>
      <c r="AC37" s="27">
        <f t="shared" si="40"/>
        <v>0</v>
      </c>
      <c r="AD37" s="27">
        <f t="shared" si="40"/>
        <v>0</v>
      </c>
      <c r="AE37" s="27">
        <f t="shared" si="40"/>
        <v>0</v>
      </c>
      <c r="AF37" s="26">
        <v>0</v>
      </c>
      <c r="AG37" s="26">
        <v>0</v>
      </c>
      <c r="AH37" s="26">
        <v>0</v>
      </c>
      <c r="AI37" s="26">
        <v>0</v>
      </c>
      <c r="AJ37" s="26">
        <f>SUM(AJ34:AJ36)</f>
        <v>0</v>
      </c>
      <c r="AK37" s="26">
        <v>0</v>
      </c>
      <c r="AL37" s="26">
        <v>0</v>
      </c>
    </row>
    <row r="38" spans="1:38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9"/>
      <c r="V38" s="19"/>
      <c r="W38" s="19"/>
      <c r="X38" s="19"/>
      <c r="Y38" s="19"/>
      <c r="Z38" s="18"/>
      <c r="AA38" s="19"/>
      <c r="AB38" s="19"/>
      <c r="AC38" s="19"/>
      <c r="AD38" s="19"/>
      <c r="AE38" s="19"/>
      <c r="AF38" s="18"/>
      <c r="AG38" s="18"/>
      <c r="AH38" s="18"/>
      <c r="AI38" s="18"/>
      <c r="AJ38" s="18"/>
      <c r="AK38" s="18"/>
      <c r="AL38" s="18"/>
    </row>
    <row r="39" spans="1:38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9"/>
      <c r="V39" s="19"/>
      <c r="W39" s="19"/>
      <c r="X39" s="19"/>
      <c r="Y39" s="19"/>
      <c r="Z39" s="18"/>
      <c r="AA39" s="19"/>
      <c r="AB39" s="19"/>
      <c r="AC39" s="19"/>
      <c r="AD39" s="19"/>
      <c r="AE39" s="19"/>
      <c r="AF39" s="18"/>
      <c r="AG39" s="18"/>
      <c r="AH39" s="18"/>
      <c r="AI39" s="18"/>
      <c r="AJ39" s="18"/>
      <c r="AK39" s="18"/>
      <c r="AL39" s="18"/>
    </row>
    <row r="40" spans="1:38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41">F43</f>
        <v>0</v>
      </c>
      <c r="L40" s="30">
        <f t="shared" si="41"/>
        <v>0</v>
      </c>
      <c r="M40" s="30">
        <f t="shared" si="41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700000</v>
      </c>
      <c r="T40" s="30">
        <f>N43</f>
        <v>700000</v>
      </c>
      <c r="U40" s="30">
        <f>T40</f>
        <v>700000</v>
      </c>
      <c r="V40" s="30">
        <f>U43</f>
        <v>700000</v>
      </c>
      <c r="W40" s="30">
        <f>V43</f>
        <v>400000</v>
      </c>
      <c r="X40" s="30">
        <f>W43</f>
        <v>400000</v>
      </c>
      <c r="Y40" s="30">
        <f>X43</f>
        <v>400000</v>
      </c>
      <c r="Z40" s="30">
        <f>T43</f>
        <v>0</v>
      </c>
      <c r="AA40" s="30">
        <f>Y43</f>
        <v>0</v>
      </c>
      <c r="AB40" s="30">
        <f>AA43</f>
        <v>0</v>
      </c>
      <c r="AC40" s="30">
        <f>AB43</f>
        <v>0</v>
      </c>
      <c r="AD40" s="30">
        <f>AC43</f>
        <v>0</v>
      </c>
      <c r="AE40" s="30">
        <f>AD43</f>
        <v>0</v>
      </c>
      <c r="AF40" s="30">
        <f>Z43</f>
        <v>0</v>
      </c>
      <c r="AG40" s="30">
        <f>AF43</f>
        <v>-500000</v>
      </c>
      <c r="AH40" s="30">
        <f>AG43</f>
        <v>-200000</v>
      </c>
      <c r="AI40" s="30">
        <f t="shared" ref="AI40:AJ40" si="42">AH43</f>
        <v>-300000</v>
      </c>
      <c r="AJ40" s="30">
        <f t="shared" si="42"/>
        <v>-300000</v>
      </c>
      <c r="AK40" s="30">
        <f>AJ43</f>
        <v>-300000</v>
      </c>
      <c r="AL40" s="30">
        <f>AK43</f>
        <v>0</v>
      </c>
    </row>
    <row r="41" spans="1:38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43">-K28</f>
        <v>0</v>
      </c>
      <c r="L41" s="30"/>
      <c r="M41" s="30">
        <f t="shared" si="43"/>
        <v>0</v>
      </c>
      <c r="N41" s="30">
        <f>SUM(O41:S41)</f>
        <v>0</v>
      </c>
      <c r="O41" s="30"/>
      <c r="P41" s="30">
        <f>-P28</f>
        <v>0</v>
      </c>
      <c r="Q41" s="30"/>
      <c r="R41" s="30"/>
      <c r="S41" s="30"/>
      <c r="T41" s="30">
        <f>SUM(U41:Y41)</f>
        <v>0</v>
      </c>
      <c r="U41" s="30"/>
      <c r="V41" s="30"/>
      <c r="W41" s="30"/>
      <c r="X41" s="30">
        <f>-X28</f>
        <v>0</v>
      </c>
      <c r="Y41" s="30"/>
      <c r="Z41" s="30">
        <f>SUM(AA41:AE41)</f>
        <v>0</v>
      </c>
      <c r="AA41" s="30"/>
      <c r="AB41" s="30"/>
      <c r="AC41" s="30">
        <f>-AC28</f>
        <v>0</v>
      </c>
      <c r="AD41" s="30"/>
      <c r="AE41" s="30"/>
      <c r="AF41" s="30">
        <f>-AF28</f>
        <v>-500000</v>
      </c>
      <c r="AG41" s="30">
        <f>-AG28</f>
        <v>300000</v>
      </c>
      <c r="AH41" s="30">
        <f>-AH28</f>
        <v>-100000</v>
      </c>
      <c r="AI41" s="30"/>
      <c r="AJ41" s="30"/>
      <c r="AK41" s="30">
        <f>-AK28</f>
        <v>300000</v>
      </c>
      <c r="AL41" s="30"/>
    </row>
    <row r="42" spans="1:38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>
        <f>SUM(O42:S42)</f>
        <v>700000</v>
      </c>
      <c r="O42" s="30"/>
      <c r="P42" s="30"/>
      <c r="Q42" s="30">
        <f>-Q28</f>
        <v>700000</v>
      </c>
      <c r="R42" s="30">
        <f>-R28</f>
        <v>0</v>
      </c>
      <c r="S42" s="30">
        <f>-S28</f>
        <v>0</v>
      </c>
      <c r="T42" s="30">
        <f>SUM(U42:Y42)</f>
        <v>-700000</v>
      </c>
      <c r="U42" s="30"/>
      <c r="V42" s="30">
        <f>-V28</f>
        <v>-300000</v>
      </c>
      <c r="W42" s="30">
        <f>-W28</f>
        <v>0</v>
      </c>
      <c r="X42" s="30"/>
      <c r="Y42" s="30">
        <f>-Y28</f>
        <v>-400000</v>
      </c>
      <c r="Z42" s="30">
        <f>SUM(AA42:AE42)</f>
        <v>0</v>
      </c>
      <c r="AA42" s="30"/>
      <c r="AB42" s="30"/>
      <c r="AC42" s="30"/>
      <c r="AD42" s="30">
        <f>-AD28</f>
        <v>0</v>
      </c>
      <c r="AE42" s="30">
        <f>-AE28</f>
        <v>0</v>
      </c>
      <c r="AF42" s="30"/>
      <c r="AG42" s="30"/>
      <c r="AH42" s="30"/>
      <c r="AI42" s="30"/>
      <c r="AJ42" s="30"/>
      <c r="AK42" s="30"/>
      <c r="AL42" s="30"/>
    </row>
    <row r="43" spans="1:38" ht="15" x14ac:dyDescent="0.25">
      <c r="A43" s="7" t="s">
        <v>17</v>
      </c>
      <c r="B43" s="8"/>
      <c r="C43" s="8"/>
      <c r="D43" s="26">
        <f t="shared" ref="D43:AH43" si="44">SUM(D40:D42)</f>
        <v>0</v>
      </c>
      <c r="E43" s="27">
        <f>SUM(E40:E42)</f>
        <v>0</v>
      </c>
      <c r="F43" s="27">
        <f t="shared" si="44"/>
        <v>0</v>
      </c>
      <c r="G43" s="27">
        <f t="shared" si="44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45">SUM(K40:K42)</f>
        <v>0</v>
      </c>
      <c r="L43" s="27">
        <f>SUM(L40:L42)</f>
        <v>-500000</v>
      </c>
      <c r="M43" s="27">
        <f t="shared" si="45"/>
        <v>0</v>
      </c>
      <c r="N43" s="26">
        <f t="shared" si="44"/>
        <v>700000</v>
      </c>
      <c r="O43" s="27">
        <f>SUM(O40:O42)</f>
        <v>0</v>
      </c>
      <c r="P43" s="27">
        <f t="shared" si="44"/>
        <v>0</v>
      </c>
      <c r="Q43" s="27">
        <f>SUM(Q40:Q42)</f>
        <v>700000</v>
      </c>
      <c r="R43" s="27">
        <f t="shared" si="44"/>
        <v>700000</v>
      </c>
      <c r="S43" s="27">
        <f>SUM(S40:S42)</f>
        <v>700000</v>
      </c>
      <c r="T43" s="26">
        <f>SUM(T40:T42)</f>
        <v>0</v>
      </c>
      <c r="U43" s="27">
        <f t="shared" si="44"/>
        <v>700000</v>
      </c>
      <c r="V43" s="27">
        <f t="shared" si="44"/>
        <v>400000</v>
      </c>
      <c r="W43" s="27">
        <f>SUM(W40:W42)</f>
        <v>400000</v>
      </c>
      <c r="X43" s="27">
        <f t="shared" si="44"/>
        <v>400000</v>
      </c>
      <c r="Y43" s="27">
        <f>SUM(Y40:Y42)</f>
        <v>0</v>
      </c>
      <c r="Z43" s="26">
        <f>SUM(Z40:Z42)</f>
        <v>0</v>
      </c>
      <c r="AA43" s="27">
        <f>SUM(AA40:AA42)</f>
        <v>0</v>
      </c>
      <c r="AB43" s="27">
        <f t="shared" ref="AB43:AE43" si="46">SUM(AB40:AB42)</f>
        <v>0</v>
      </c>
      <c r="AC43" s="27">
        <f t="shared" si="46"/>
        <v>0</v>
      </c>
      <c r="AD43" s="27">
        <f t="shared" si="46"/>
        <v>0</v>
      </c>
      <c r="AE43" s="27">
        <f t="shared" si="46"/>
        <v>0</v>
      </c>
      <c r="AF43" s="26">
        <f t="shared" si="44"/>
        <v>-500000</v>
      </c>
      <c r="AG43" s="26">
        <f t="shared" si="44"/>
        <v>-200000</v>
      </c>
      <c r="AH43" s="26">
        <f t="shared" si="44"/>
        <v>-300000</v>
      </c>
      <c r="AI43" s="26">
        <f>SUM(AI40:AI42)</f>
        <v>-300000</v>
      </c>
      <c r="AJ43" s="26">
        <f>SUM(AJ40:AJ42)</f>
        <v>-300000</v>
      </c>
      <c r="AK43" s="26">
        <f>SUM(AK40:AK42)</f>
        <v>0</v>
      </c>
      <c r="AL43" s="26">
        <f>SUM(AL40:AL42)</f>
        <v>0</v>
      </c>
    </row>
    <row r="44" spans="1:38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9"/>
      <c r="V44" s="19"/>
      <c r="W44" s="19"/>
      <c r="X44" s="19"/>
      <c r="Y44" s="19"/>
      <c r="Z44" s="18"/>
      <c r="AA44" s="19"/>
      <c r="AB44" s="19"/>
      <c r="AC44" s="19"/>
      <c r="AD44" s="19"/>
      <c r="AE44" s="19"/>
      <c r="AF44" s="18"/>
      <c r="AG44" s="18"/>
      <c r="AH44" s="18"/>
      <c r="AI44" s="18"/>
      <c r="AJ44" s="18"/>
      <c r="AK44" s="18"/>
      <c r="AL44" s="18"/>
    </row>
    <row r="45" spans="1:38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9"/>
      <c r="V45" s="19"/>
      <c r="W45" s="19"/>
      <c r="X45" s="19"/>
      <c r="Y45" s="19"/>
      <c r="Z45" s="18"/>
      <c r="AA45" s="19"/>
      <c r="AB45" s="19"/>
      <c r="AC45" s="19"/>
      <c r="AD45" s="19"/>
      <c r="AE45" s="19"/>
      <c r="AF45" s="18"/>
      <c r="AG45" s="18"/>
      <c r="AH45" s="18"/>
      <c r="AI45" s="18"/>
      <c r="AJ45" s="18"/>
      <c r="AK45" s="18"/>
      <c r="AL45" s="18"/>
    </row>
    <row r="46" spans="1:38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/>
      <c r="V46" s="30"/>
      <c r="W46" s="30"/>
      <c r="X46" s="30"/>
      <c r="Y46" s="30"/>
      <c r="Z46" s="30">
        <f>T50</f>
        <v>0</v>
      </c>
      <c r="AA46" s="30"/>
      <c r="AB46" s="30"/>
      <c r="AC46" s="30"/>
      <c r="AD46" s="30"/>
      <c r="AE46" s="30"/>
      <c r="AF46" s="30">
        <f>Z50</f>
        <v>0</v>
      </c>
      <c r="AG46" s="30">
        <f t="shared" ref="AG46:AL46" si="47">AF50</f>
        <v>0</v>
      </c>
      <c r="AH46" s="30">
        <f t="shared" si="47"/>
        <v>0</v>
      </c>
      <c r="AI46" s="30">
        <f t="shared" si="47"/>
        <v>0</v>
      </c>
      <c r="AJ46" s="30">
        <f t="shared" si="47"/>
        <v>0</v>
      </c>
      <c r="AK46" s="30">
        <f t="shared" si="47"/>
        <v>0</v>
      </c>
      <c r="AL46" s="30">
        <f t="shared" si="47"/>
        <v>0</v>
      </c>
    </row>
    <row r="47" spans="1:38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</row>
    <row r="48" spans="1:38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>
        <f>-AF29</f>
        <v>0</v>
      </c>
      <c r="AG48" s="30"/>
      <c r="AH48" s="30"/>
      <c r="AI48" s="30"/>
      <c r="AJ48" s="30"/>
      <c r="AK48" s="30"/>
      <c r="AL48" s="30"/>
    </row>
    <row r="49" spans="1:38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>
        <f>-AH29</f>
        <v>0</v>
      </c>
      <c r="AI49" s="30">
        <f>-AI29</f>
        <v>0</v>
      </c>
      <c r="AJ49" s="30"/>
      <c r="AK49" s="30">
        <f>-AK29</f>
        <v>0</v>
      </c>
      <c r="AL49" s="30">
        <f>-AL29</f>
        <v>0</v>
      </c>
    </row>
    <row r="50" spans="1:38" ht="15" x14ac:dyDescent="0.25">
      <c r="A50" s="7" t="s">
        <v>17</v>
      </c>
      <c r="B50" s="8"/>
      <c r="C50" s="8"/>
      <c r="D50" s="26">
        <f t="shared" ref="D50:AL50" si="48">SUM(D46:D49)</f>
        <v>0</v>
      </c>
      <c r="E50" s="27">
        <f t="shared" si="48"/>
        <v>0</v>
      </c>
      <c r="F50" s="27">
        <f t="shared" si="48"/>
        <v>0</v>
      </c>
      <c r="G50" s="27">
        <f t="shared" si="48"/>
        <v>0</v>
      </c>
      <c r="H50" s="27">
        <f t="shared" si="48"/>
        <v>0</v>
      </c>
      <c r="I50" s="26">
        <f t="shared" si="48"/>
        <v>0</v>
      </c>
      <c r="J50" s="27">
        <f>SUM(J46:J49)</f>
        <v>0</v>
      </c>
      <c r="K50" s="27">
        <f t="shared" si="48"/>
        <v>0</v>
      </c>
      <c r="L50" s="27">
        <f t="shared" si="48"/>
        <v>0</v>
      </c>
      <c r="M50" s="27">
        <f t="shared" si="48"/>
        <v>0</v>
      </c>
      <c r="N50" s="26">
        <f t="shared" si="48"/>
        <v>0</v>
      </c>
      <c r="O50" s="27">
        <f>SUM(O46:O49)</f>
        <v>0</v>
      </c>
      <c r="P50" s="27">
        <f t="shared" ref="P50:S50" si="49">SUM(P46:P49)</f>
        <v>0</v>
      </c>
      <c r="Q50" s="27">
        <f t="shared" si="49"/>
        <v>0</v>
      </c>
      <c r="R50" s="27">
        <f t="shared" si="49"/>
        <v>0</v>
      </c>
      <c r="S50" s="27">
        <f t="shared" si="49"/>
        <v>0</v>
      </c>
      <c r="T50" s="26">
        <f t="shared" si="48"/>
        <v>0</v>
      </c>
      <c r="U50" s="27"/>
      <c r="V50" s="27"/>
      <c r="W50" s="27"/>
      <c r="X50" s="27"/>
      <c r="Y50" s="27"/>
      <c r="Z50" s="26">
        <f t="shared" si="48"/>
        <v>0</v>
      </c>
      <c r="AA50" s="27"/>
      <c r="AB50" s="27"/>
      <c r="AC50" s="27"/>
      <c r="AD50" s="27"/>
      <c r="AE50" s="27"/>
      <c r="AF50" s="26">
        <f t="shared" si="48"/>
        <v>0</v>
      </c>
      <c r="AG50" s="26">
        <f t="shared" si="48"/>
        <v>0</v>
      </c>
      <c r="AH50" s="26">
        <f t="shared" si="48"/>
        <v>0</v>
      </c>
      <c r="AI50" s="26">
        <f t="shared" si="48"/>
        <v>0</v>
      </c>
      <c r="AJ50" s="26">
        <f t="shared" si="48"/>
        <v>0</v>
      </c>
      <c r="AK50" s="26">
        <f t="shared" si="48"/>
        <v>0</v>
      </c>
      <c r="AL50" s="26">
        <f t="shared" si="48"/>
        <v>0</v>
      </c>
    </row>
    <row r="51" spans="1:38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</row>
    <row r="52" spans="1:38" x14ac:dyDescent="0.25">
      <c r="A52" s="2"/>
      <c r="B52" s="2" t="s">
        <v>25</v>
      </c>
      <c r="C52" s="2"/>
      <c r="D52" s="28">
        <f>+D30</f>
        <v>905296.79</v>
      </c>
      <c r="E52" s="28">
        <f t="shared" ref="E52:AL52" si="50">+E30</f>
        <v>906061.54</v>
      </c>
      <c r="F52" s="28">
        <f t="shared" si="50"/>
        <v>1241369.78</v>
      </c>
      <c r="G52" s="28">
        <f t="shared" si="50"/>
        <v>1097115.46</v>
      </c>
      <c r="H52" s="28">
        <f t="shared" si="50"/>
        <v>905296.79</v>
      </c>
      <c r="I52" s="28">
        <f>+I30</f>
        <v>162976.59999999998</v>
      </c>
      <c r="J52" s="28">
        <f>+J30</f>
        <v>396437.79000000004</v>
      </c>
      <c r="K52" s="28">
        <f t="shared" si="50"/>
        <v>53357.510000000009</v>
      </c>
      <c r="L52" s="28">
        <f t="shared" si="50"/>
        <v>239613.93</v>
      </c>
      <c r="M52" s="28">
        <f t="shared" si="50"/>
        <v>162976.6</v>
      </c>
      <c r="N52" s="28">
        <f>+N30</f>
        <v>164325.16000000003</v>
      </c>
      <c r="O52" s="28">
        <f>+O30</f>
        <v>452772.6</v>
      </c>
      <c r="P52" s="28">
        <f>+P30</f>
        <v>140086.44999999995</v>
      </c>
      <c r="Q52" s="28">
        <f t="shared" ref="Q52:R52" si="51">+Q30</f>
        <v>269363.81000000006</v>
      </c>
      <c r="R52" s="28">
        <f t="shared" si="51"/>
        <v>266835.36000000004</v>
      </c>
      <c r="S52" s="28">
        <f>+S30</f>
        <v>164325.16000000003</v>
      </c>
      <c r="T52" s="28">
        <f>+T30</f>
        <v>719096.77</v>
      </c>
      <c r="U52" s="28">
        <f>+U30</f>
        <v>164325.16000000003</v>
      </c>
      <c r="V52" s="28">
        <f>+V30</f>
        <v>186529.21000000002</v>
      </c>
      <c r="W52" s="28">
        <f t="shared" ref="W52:X52" si="52">+W30</f>
        <v>133432.76</v>
      </c>
      <c r="X52" s="28">
        <f t="shared" si="52"/>
        <v>86801.540000000008</v>
      </c>
      <c r="Y52" s="28">
        <f>+Y30</f>
        <v>148008.09999999995</v>
      </c>
      <c r="Z52" s="28">
        <f>+Z30</f>
        <v>2032957.0299999998</v>
      </c>
      <c r="AA52" s="28">
        <f>+AA30</f>
        <v>137170.25999999995</v>
      </c>
      <c r="AB52" s="28">
        <f>+AB30</f>
        <v>138370.25999999995</v>
      </c>
      <c r="AC52" s="28">
        <f t="shared" ref="AC52:AE52" si="53">+AC30</f>
        <v>126760.14999999995</v>
      </c>
      <c r="AD52" s="28">
        <f t="shared" si="53"/>
        <v>1026175.1399999999</v>
      </c>
      <c r="AE52" s="28">
        <f t="shared" si="53"/>
        <v>604481.21999999986</v>
      </c>
      <c r="AF52" s="28">
        <f t="shared" si="50"/>
        <v>2045974.5231999997</v>
      </c>
      <c r="AG52" s="28">
        <f t="shared" si="50"/>
        <v>2092077.2663999996</v>
      </c>
      <c r="AH52" s="28">
        <f t="shared" si="50"/>
        <v>2066082.7595999995</v>
      </c>
      <c r="AI52" s="28">
        <f t="shared" si="50"/>
        <v>2027706.5027999994</v>
      </c>
      <c r="AJ52" s="28">
        <f t="shared" si="50"/>
        <v>2151116.9959999993</v>
      </c>
      <c r="AK52" s="28">
        <f t="shared" si="50"/>
        <v>2293069.4891999993</v>
      </c>
      <c r="AL52" s="28">
        <f t="shared" si="50"/>
        <v>2026207.2323999994</v>
      </c>
    </row>
    <row r="53" spans="1:38" x14ac:dyDescent="0.25">
      <c r="A53" s="2"/>
      <c r="B53" s="2" t="s">
        <v>26</v>
      </c>
      <c r="C53" s="2"/>
      <c r="D53" s="28">
        <f>+D43</f>
        <v>0</v>
      </c>
      <c r="E53" s="28">
        <f t="shared" ref="E53:AL53" si="54">+E43</f>
        <v>0</v>
      </c>
      <c r="F53" s="28">
        <f t="shared" si="54"/>
        <v>0</v>
      </c>
      <c r="G53" s="28">
        <f t="shared" si="54"/>
        <v>0</v>
      </c>
      <c r="H53" s="28">
        <f t="shared" si="54"/>
        <v>0</v>
      </c>
      <c r="I53" s="28">
        <f>+I43</f>
        <v>0</v>
      </c>
      <c r="J53" s="28">
        <f t="shared" si="54"/>
        <v>500000</v>
      </c>
      <c r="K53" s="28">
        <f t="shared" si="54"/>
        <v>0</v>
      </c>
      <c r="L53" s="28">
        <f t="shared" si="54"/>
        <v>-500000</v>
      </c>
      <c r="M53" s="28">
        <f>+M43</f>
        <v>0</v>
      </c>
      <c r="N53" s="28">
        <f t="shared" si="54"/>
        <v>700000</v>
      </c>
      <c r="O53" s="28">
        <f t="shared" si="54"/>
        <v>0</v>
      </c>
      <c r="P53" s="28">
        <f t="shared" si="54"/>
        <v>0</v>
      </c>
      <c r="Q53" s="28">
        <f>+Q43</f>
        <v>700000</v>
      </c>
      <c r="R53" s="28">
        <f t="shared" si="54"/>
        <v>700000</v>
      </c>
      <c r="S53" s="28">
        <f>+S43</f>
        <v>700000</v>
      </c>
      <c r="T53" s="28">
        <f>+T43</f>
        <v>0</v>
      </c>
      <c r="U53" s="28">
        <f>+U43</f>
        <v>700000</v>
      </c>
      <c r="V53" s="28">
        <f t="shared" ref="V53:Y53" si="55">+V43</f>
        <v>400000</v>
      </c>
      <c r="W53" s="28">
        <f t="shared" si="55"/>
        <v>400000</v>
      </c>
      <c r="X53" s="28">
        <f>+X43</f>
        <v>400000</v>
      </c>
      <c r="Y53" s="28">
        <f t="shared" si="55"/>
        <v>0</v>
      </c>
      <c r="Z53" s="28">
        <f t="shared" si="54"/>
        <v>0</v>
      </c>
      <c r="AA53" s="28">
        <f t="shared" si="54"/>
        <v>0</v>
      </c>
      <c r="AB53" s="28">
        <f t="shared" si="54"/>
        <v>0</v>
      </c>
      <c r="AC53" s="28">
        <f t="shared" si="54"/>
        <v>0</v>
      </c>
      <c r="AD53" s="28">
        <f t="shared" si="54"/>
        <v>0</v>
      </c>
      <c r="AE53" s="28">
        <f t="shared" si="54"/>
        <v>0</v>
      </c>
      <c r="AF53" s="28">
        <f t="shared" si="54"/>
        <v>-500000</v>
      </c>
      <c r="AG53" s="28">
        <f t="shared" si="54"/>
        <v>-200000</v>
      </c>
      <c r="AH53" s="28">
        <f t="shared" si="54"/>
        <v>-300000</v>
      </c>
      <c r="AI53" s="28">
        <f t="shared" si="54"/>
        <v>-300000</v>
      </c>
      <c r="AJ53" s="28">
        <f t="shared" si="54"/>
        <v>-300000</v>
      </c>
      <c r="AK53" s="28">
        <f t="shared" si="54"/>
        <v>0</v>
      </c>
      <c r="AL53" s="28">
        <f t="shared" si="54"/>
        <v>0</v>
      </c>
    </row>
    <row r="54" spans="1:38" x14ac:dyDescent="0.25">
      <c r="A54" s="2"/>
      <c r="B54" s="2" t="s">
        <v>21</v>
      </c>
      <c r="C54" s="2"/>
      <c r="D54" s="28">
        <f t="shared" ref="D54:AL54" si="56">+D50</f>
        <v>0</v>
      </c>
      <c r="E54" s="28">
        <f t="shared" si="56"/>
        <v>0</v>
      </c>
      <c r="F54" s="28">
        <f t="shared" si="56"/>
        <v>0</v>
      </c>
      <c r="G54" s="28">
        <f t="shared" si="56"/>
        <v>0</v>
      </c>
      <c r="H54" s="28">
        <f t="shared" si="56"/>
        <v>0</v>
      </c>
      <c r="I54" s="28">
        <f t="shared" si="56"/>
        <v>0</v>
      </c>
      <c r="J54" s="28">
        <f t="shared" si="56"/>
        <v>0</v>
      </c>
      <c r="K54" s="28">
        <f t="shared" si="56"/>
        <v>0</v>
      </c>
      <c r="L54" s="28">
        <f t="shared" si="56"/>
        <v>0</v>
      </c>
      <c r="M54" s="28">
        <f t="shared" si="56"/>
        <v>0</v>
      </c>
      <c r="N54" s="28">
        <f t="shared" si="56"/>
        <v>0</v>
      </c>
      <c r="O54" s="28">
        <f t="shared" si="56"/>
        <v>0</v>
      </c>
      <c r="P54" s="28">
        <f t="shared" si="56"/>
        <v>0</v>
      </c>
      <c r="Q54" s="28">
        <f t="shared" si="56"/>
        <v>0</v>
      </c>
      <c r="R54" s="28">
        <f t="shared" si="56"/>
        <v>0</v>
      </c>
      <c r="S54" s="28">
        <f t="shared" si="56"/>
        <v>0</v>
      </c>
      <c r="T54" s="28">
        <f t="shared" si="56"/>
        <v>0</v>
      </c>
      <c r="U54" s="28">
        <f t="shared" si="56"/>
        <v>0</v>
      </c>
      <c r="V54" s="28">
        <f t="shared" si="56"/>
        <v>0</v>
      </c>
      <c r="W54" s="28">
        <f t="shared" si="56"/>
        <v>0</v>
      </c>
      <c r="X54" s="28">
        <f t="shared" si="56"/>
        <v>0</v>
      </c>
      <c r="Y54" s="28">
        <f t="shared" si="56"/>
        <v>0</v>
      </c>
      <c r="Z54" s="28">
        <f t="shared" si="56"/>
        <v>0</v>
      </c>
      <c r="AA54" s="28"/>
      <c r="AB54" s="28"/>
      <c r="AC54" s="28"/>
      <c r="AD54" s="28"/>
      <c r="AE54" s="28"/>
      <c r="AF54" s="28">
        <f t="shared" si="56"/>
        <v>0</v>
      </c>
      <c r="AG54" s="28">
        <f t="shared" si="56"/>
        <v>0</v>
      </c>
      <c r="AH54" s="28">
        <f t="shared" si="56"/>
        <v>0</v>
      </c>
      <c r="AI54" s="28">
        <f t="shared" si="56"/>
        <v>0</v>
      </c>
      <c r="AJ54" s="28">
        <f t="shared" si="56"/>
        <v>0</v>
      </c>
      <c r="AK54" s="28">
        <f t="shared" si="56"/>
        <v>0</v>
      </c>
      <c r="AL54" s="28">
        <f t="shared" si="56"/>
        <v>0</v>
      </c>
    </row>
    <row r="55" spans="1:38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AI55" si="57">SUM(E52:E54)</f>
        <v>906061.54</v>
      </c>
      <c r="F55" s="23">
        <f t="shared" si="57"/>
        <v>1241369.78</v>
      </c>
      <c r="G55" s="23">
        <f t="shared" si="57"/>
        <v>1097115.46</v>
      </c>
      <c r="H55" s="23">
        <f t="shared" si="57"/>
        <v>905296.79</v>
      </c>
      <c r="I55" s="23">
        <f>SUM(I52:I54)</f>
        <v>162976.59999999998</v>
      </c>
      <c r="J55" s="23">
        <f>SUM(J52:J54)</f>
        <v>896437.79</v>
      </c>
      <c r="K55" s="23">
        <f t="shared" si="57"/>
        <v>53357.510000000009</v>
      </c>
      <c r="L55" s="23">
        <f t="shared" si="57"/>
        <v>-260386.07</v>
      </c>
      <c r="M55" s="23">
        <f t="shared" si="57"/>
        <v>162976.6</v>
      </c>
      <c r="N55" s="23">
        <f>SUM(N52:N54)</f>
        <v>864325.16</v>
      </c>
      <c r="O55" s="23">
        <f>SUM(O52:O54)</f>
        <v>452772.6</v>
      </c>
      <c r="P55" s="23">
        <f t="shared" ref="P55:S55" si="58">SUM(P52:P54)</f>
        <v>140086.44999999995</v>
      </c>
      <c r="Q55" s="23">
        <f t="shared" si="58"/>
        <v>969363.81</v>
      </c>
      <c r="R55" s="23">
        <f t="shared" si="58"/>
        <v>966835.3600000001</v>
      </c>
      <c r="S55" s="23">
        <f t="shared" si="58"/>
        <v>864325.16</v>
      </c>
      <c r="T55" s="23">
        <f t="shared" si="57"/>
        <v>719096.77</v>
      </c>
      <c r="U55" s="23">
        <f t="shared" si="57"/>
        <v>864325.16</v>
      </c>
      <c r="V55" s="23">
        <f t="shared" si="57"/>
        <v>586529.21</v>
      </c>
      <c r="W55" s="23">
        <f t="shared" si="57"/>
        <v>533432.76</v>
      </c>
      <c r="X55" s="23">
        <f t="shared" si="57"/>
        <v>486801.54000000004</v>
      </c>
      <c r="Y55" s="23">
        <f>SUM(Y52:Y54)</f>
        <v>148008.09999999995</v>
      </c>
      <c r="Z55" s="23">
        <f t="shared" si="57"/>
        <v>2032957.0299999998</v>
      </c>
      <c r="AA55" s="23">
        <f t="shared" si="57"/>
        <v>137170.25999999995</v>
      </c>
      <c r="AB55" s="23">
        <f t="shared" si="57"/>
        <v>138370.25999999995</v>
      </c>
      <c r="AC55" s="23">
        <f t="shared" si="57"/>
        <v>126760.14999999995</v>
      </c>
      <c r="AD55" s="23">
        <f t="shared" si="57"/>
        <v>1026175.1399999999</v>
      </c>
      <c r="AE55" s="23">
        <f t="shared" si="57"/>
        <v>604481.21999999986</v>
      </c>
      <c r="AF55" s="23">
        <f t="shared" si="57"/>
        <v>1545974.5231999997</v>
      </c>
      <c r="AG55" s="23">
        <f t="shared" si="57"/>
        <v>1892077.2663999996</v>
      </c>
      <c r="AH55" s="23">
        <f t="shared" si="57"/>
        <v>1766082.7595999995</v>
      </c>
      <c r="AI55" s="23">
        <f t="shared" si="57"/>
        <v>1727706.5027999994</v>
      </c>
      <c r="AJ55" s="23">
        <f>SUM(AJ52:AJ54)</f>
        <v>1851116.9959999993</v>
      </c>
      <c r="AK55" s="23">
        <f>SUM(AK52:AK54)</f>
        <v>2293069.4891999993</v>
      </c>
      <c r="AL55" s="23">
        <f>SUM(AL52:AL54)</f>
        <v>2026207.2323999994</v>
      </c>
    </row>
    <row r="56" spans="1:38" ht="17.25" thickTop="1" x14ac:dyDescent="0.25"/>
    <row r="58" spans="1:38" x14ac:dyDescent="0.25">
      <c r="S58" s="31" t="s">
        <v>56</v>
      </c>
    </row>
    <row r="59" spans="1:38" x14ac:dyDescent="0.25">
      <c r="S59" s="31">
        <f>T59-N16</f>
        <v>-155108.20999999996</v>
      </c>
      <c r="V59" s="32"/>
    </row>
    <row r="60" spans="1:38" x14ac:dyDescent="0.25">
      <c r="S60" s="31">
        <f>T60-N17</f>
        <v>-745323.73</v>
      </c>
      <c r="V60" s="32"/>
    </row>
    <row r="61" spans="1:38" x14ac:dyDescent="0.25">
      <c r="S61" s="31"/>
    </row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AL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2015-05-28T03:13:07Z</dcterms:modified>
</cp:coreProperties>
</file>