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5" yWindow="5055" windowWidth="24030" windowHeight="5100"/>
  </bookViews>
  <sheets>
    <sheet name="Sheet1" sheetId="1" r:id="rId1"/>
    <sheet name="Sheet2" sheetId="2" r:id="rId2"/>
  </sheets>
  <calcPr calcId="145621"/>
</workbook>
</file>

<file path=xl/calcChain.xml><?xml version="1.0" encoding="utf-8"?>
<calcChain xmlns="http://schemas.openxmlformats.org/spreadsheetml/2006/main">
  <c r="AE16" i="1" l="1"/>
  <c r="AD17" i="1"/>
  <c r="AE17" i="1"/>
  <c r="AE42" i="1" l="1"/>
  <c r="AE40" i="1"/>
  <c r="AE43" i="1" s="1"/>
  <c r="AD40" i="1"/>
  <c r="AC40" i="1"/>
  <c r="AC43" i="1" s="1"/>
  <c r="AB40" i="1"/>
  <c r="AB43" i="1" s="1"/>
  <c r="AA40" i="1"/>
  <c r="AA43" i="1"/>
  <c r="AA53" i="1" s="1"/>
  <c r="AD42" i="1"/>
  <c r="AD43" i="1" s="1"/>
  <c r="W43" i="1"/>
  <c r="AC41" i="1"/>
  <c r="Z25" i="1"/>
  <c r="AA25" i="1" s="1"/>
  <c r="AA26" i="1" s="1"/>
  <c r="AA30" i="1" s="1"/>
  <c r="V26" i="1"/>
  <c r="U26" i="1"/>
  <c r="X53" i="1"/>
  <c r="Z27" i="1"/>
  <c r="AD16" i="1"/>
  <c r="Z17" i="1"/>
  <c r="Z18" i="1"/>
  <c r="Z19" i="1"/>
  <c r="Z15" i="1"/>
  <c r="AA52" i="1" l="1"/>
  <c r="AA55" i="1" s="1"/>
  <c r="AB25" i="1"/>
  <c r="Z16" i="1"/>
  <c r="AB53" i="1" l="1"/>
  <c r="AC53" i="1"/>
  <c r="AD53" i="1" l="1"/>
  <c r="AE53" i="1"/>
  <c r="Z42" i="1" l="1"/>
  <c r="T42" i="1"/>
  <c r="Z41" i="1"/>
  <c r="T41" i="1"/>
  <c r="Z40" i="1"/>
  <c r="Z34" i="1"/>
  <c r="AB37" i="1"/>
  <c r="AC37" i="1"/>
  <c r="AD37" i="1"/>
  <c r="AE37" i="1"/>
  <c r="AA37" i="1"/>
  <c r="AB12" i="1"/>
  <c r="AC12" i="1"/>
  <c r="AD12" i="1"/>
  <c r="AE12" i="1"/>
  <c r="AA12" i="1"/>
  <c r="Z28" i="1"/>
  <c r="Z29" i="1"/>
  <c r="T28" i="1"/>
  <c r="T27" i="1"/>
  <c r="N27" i="1"/>
  <c r="T25" i="1"/>
  <c r="U25" i="1"/>
  <c r="T16" i="1"/>
  <c r="T10" i="1"/>
  <c r="T8" i="1"/>
  <c r="T9" i="1"/>
  <c r="T11" i="1"/>
  <c r="T7" i="1"/>
  <c r="Y10" i="1"/>
  <c r="AA21" i="1" l="1"/>
  <c r="AA23" i="1" s="1"/>
  <c r="AE21" i="1"/>
  <c r="AE23" i="1" s="1"/>
  <c r="AD21" i="1"/>
  <c r="AD23" i="1" s="1"/>
  <c r="AC21" i="1"/>
  <c r="AC23" i="1" s="1"/>
  <c r="AB21" i="1"/>
  <c r="AB23" i="1" s="1"/>
  <c r="AB26" i="1" s="1"/>
  <c r="AB30" i="1" s="1"/>
  <c r="AC25" i="1" s="1"/>
  <c r="U23" i="1"/>
  <c r="Z8" i="1"/>
  <c r="Z12" i="1" s="1"/>
  <c r="Z9" i="1"/>
  <c r="Z10" i="1"/>
  <c r="Z11" i="1"/>
  <c r="Z7" i="1"/>
  <c r="AC26" i="1" l="1"/>
  <c r="AC30" i="1" s="1"/>
  <c r="AB52" i="1"/>
  <c r="AB55" i="1" s="1"/>
  <c r="AK41" i="1"/>
  <c r="AH41" i="1"/>
  <c r="AG41" i="1"/>
  <c r="AF41" i="1"/>
  <c r="T15" i="1"/>
  <c r="O10" i="1"/>
  <c r="N10" i="1" s="1"/>
  <c r="N17" i="1"/>
  <c r="AC52" i="1" l="1"/>
  <c r="AC55" i="1" s="1"/>
  <c r="AD25" i="1"/>
  <c r="AD26" i="1" s="1"/>
  <c r="D10" i="1"/>
  <c r="D12" i="1" s="1"/>
  <c r="AD30" i="1" l="1"/>
  <c r="T19" i="1"/>
  <c r="AD52" i="1" l="1"/>
  <c r="AD55" i="1" s="1"/>
  <c r="AE25" i="1"/>
  <c r="AE26" i="1" s="1"/>
  <c r="T18" i="1"/>
  <c r="AE30" i="1" l="1"/>
  <c r="AE52" i="1" s="1"/>
  <c r="AE55" i="1" s="1"/>
  <c r="Z26" i="1"/>
  <c r="Z30" i="1" s="1"/>
  <c r="AF25" i="1" s="1"/>
  <c r="T17" i="1"/>
  <c r="T34" i="1" l="1"/>
  <c r="T29" i="1"/>
  <c r="N28" i="1"/>
  <c r="N42" i="1" l="1"/>
  <c r="N41" i="1"/>
  <c r="I42" i="1"/>
  <c r="I28" i="1"/>
  <c r="Y42" i="1"/>
  <c r="X41" i="1"/>
  <c r="W42" i="1"/>
  <c r="V42" i="1"/>
  <c r="O12" i="1"/>
  <c r="V12" i="1"/>
  <c r="U12" i="1"/>
  <c r="P21" i="1"/>
  <c r="O21" i="1"/>
  <c r="V54" i="1"/>
  <c r="W54" i="1"/>
  <c r="X54" i="1"/>
  <c r="Y54" i="1"/>
  <c r="U21" i="1"/>
  <c r="U54" i="1"/>
  <c r="T21" i="1"/>
  <c r="O23" i="1" l="1"/>
  <c r="N29" i="1"/>
  <c r="Y21" i="1"/>
  <c r="V21" i="1"/>
  <c r="V23" i="1" s="1"/>
  <c r="W21" i="1"/>
  <c r="X21" i="1"/>
  <c r="W12" i="1"/>
  <c r="X12" i="1"/>
  <c r="Y12" i="1"/>
  <c r="N15" i="1"/>
  <c r="S42" i="1"/>
  <c r="N7" i="1"/>
  <c r="Y23" i="1" l="1"/>
  <c r="X23" i="1"/>
  <c r="T12" i="1"/>
  <c r="T23" i="1" s="1"/>
  <c r="W23" i="1"/>
  <c r="N9" i="1"/>
  <c r="N8" i="1"/>
  <c r="N19" i="1"/>
  <c r="N12" i="1" l="1"/>
  <c r="R42" i="1"/>
  <c r="Q42" i="1"/>
  <c r="P41" i="1"/>
  <c r="E40" i="1" l="1"/>
  <c r="L42" i="1"/>
  <c r="J41" i="1"/>
  <c r="E43" i="1"/>
  <c r="P54" i="1"/>
  <c r="P50" i="1"/>
  <c r="Q50" i="1"/>
  <c r="Q54" i="1" s="1"/>
  <c r="R50" i="1"/>
  <c r="R54" i="1" s="1"/>
  <c r="S50" i="1"/>
  <c r="S54" i="1" s="1"/>
  <c r="O50" i="1"/>
  <c r="O54" i="1" s="1"/>
  <c r="J50" i="1"/>
  <c r="D8" i="1" l="1"/>
  <c r="I10" i="1"/>
  <c r="D17" i="1"/>
  <c r="D18" i="1"/>
  <c r="D19" i="1"/>
  <c r="D16" i="1"/>
  <c r="Q21" i="1" l="1"/>
  <c r="R21" i="1"/>
  <c r="S21" i="1"/>
  <c r="J21" i="1"/>
  <c r="I18" i="1"/>
  <c r="N18" i="1"/>
  <c r="S60" i="1"/>
  <c r="N16" i="1"/>
  <c r="I15" i="1"/>
  <c r="P12" i="1"/>
  <c r="Q12" i="1"/>
  <c r="R12" i="1"/>
  <c r="S12" i="1"/>
  <c r="J12" i="1"/>
  <c r="I8" i="1"/>
  <c r="S23" i="1" l="1"/>
  <c r="S59" i="1"/>
  <c r="N21" i="1"/>
  <c r="N23" i="1" s="1"/>
  <c r="R23" i="1"/>
  <c r="Q23" i="1"/>
  <c r="P23" i="1"/>
  <c r="J23" i="1"/>
  <c r="I17" i="1"/>
  <c r="I16" i="1"/>
  <c r="J54" i="1" l="1"/>
  <c r="K41" i="1"/>
  <c r="M41" i="1"/>
  <c r="H41" i="1"/>
  <c r="I41" i="1" l="1"/>
  <c r="E25" i="1"/>
  <c r="K50" i="1"/>
  <c r="K54" i="1" s="1"/>
  <c r="L50" i="1"/>
  <c r="L54" i="1" s="1"/>
  <c r="M50" i="1"/>
  <c r="M54" i="1" s="1"/>
  <c r="K21" i="1"/>
  <c r="L21" i="1"/>
  <c r="M21" i="1"/>
  <c r="E21" i="1"/>
  <c r="I19" i="1"/>
  <c r="I20" i="1"/>
  <c r="I9" i="1"/>
  <c r="I11" i="1"/>
  <c r="K12" i="1"/>
  <c r="L12" i="1"/>
  <c r="M12" i="1"/>
  <c r="E12" i="1"/>
  <c r="K23" i="1" l="1"/>
  <c r="E23" i="1"/>
  <c r="E26" i="1" s="1"/>
  <c r="M23" i="1"/>
  <c r="L23" i="1"/>
  <c r="I7" i="1" l="1"/>
  <c r="I12" i="1" s="1"/>
  <c r="D7" i="1"/>
  <c r="AL49" i="1" l="1"/>
  <c r="AK49" i="1"/>
  <c r="AI49" i="1"/>
  <c r="AH49" i="1"/>
  <c r="AF48" i="1"/>
  <c r="I48" i="1"/>
  <c r="D41" i="1"/>
  <c r="D28" i="1" l="1"/>
  <c r="D29" i="1"/>
  <c r="D27" i="1"/>
  <c r="D15" i="1"/>
  <c r="D21" i="1" s="1"/>
  <c r="AG21" i="1" l="1"/>
  <c r="AL21" i="1"/>
  <c r="AK21" i="1"/>
  <c r="AJ21" i="1"/>
  <c r="AI21" i="1"/>
  <c r="AH21" i="1"/>
  <c r="AF21" i="1"/>
  <c r="Z21" i="1"/>
  <c r="I21" i="1"/>
  <c r="I23" i="1" s="1"/>
  <c r="H21" i="1"/>
  <c r="G21" i="1"/>
  <c r="F21" i="1"/>
  <c r="D42" i="1" l="1"/>
  <c r="AL34" i="1"/>
  <c r="AJ34" i="1"/>
  <c r="AJ37" i="1" s="1"/>
  <c r="AK34" i="1" s="1"/>
  <c r="AI34" i="1"/>
  <c r="AH34" i="1"/>
  <c r="AG34" i="1"/>
  <c r="AF34" i="1"/>
  <c r="N34" i="1"/>
  <c r="I34" i="1"/>
  <c r="H12" i="1"/>
  <c r="H23" i="1" s="1"/>
  <c r="G12" i="1"/>
  <c r="G23" i="1" s="1"/>
  <c r="F12" i="1"/>
  <c r="F23" i="1" s="1"/>
  <c r="D11" i="1"/>
  <c r="AL12" i="1"/>
  <c r="AL23" i="1" s="1"/>
  <c r="AK12" i="1"/>
  <c r="AJ12" i="1"/>
  <c r="AJ23" i="1" s="1"/>
  <c r="AI12" i="1"/>
  <c r="AH12" i="1"/>
  <c r="AG12" i="1"/>
  <c r="AF12" i="1"/>
  <c r="AF23" i="1" s="1"/>
  <c r="D9" i="1"/>
  <c r="AH23" i="1" l="1"/>
  <c r="Z23" i="1"/>
  <c r="AG23" i="1"/>
  <c r="AI23" i="1"/>
  <c r="AK23" i="1"/>
  <c r="E53" i="1"/>
  <c r="F40" i="1"/>
  <c r="F43" i="1" s="1"/>
  <c r="K40" i="1" s="1"/>
  <c r="K43" i="1" s="1"/>
  <c r="K53" i="1" s="1"/>
  <c r="D23" i="1" l="1"/>
  <c r="D26" i="1" s="1"/>
  <c r="D30" i="1" s="1"/>
  <c r="F53" i="1"/>
  <c r="G40" i="1"/>
  <c r="G43" i="1" s="1"/>
  <c r="D43" i="1"/>
  <c r="I40" i="1" s="1"/>
  <c r="L40" i="1" l="1"/>
  <c r="H40" i="1"/>
  <c r="J40" i="1"/>
  <c r="J43" i="1" s="1"/>
  <c r="J53" i="1" s="1"/>
  <c r="I43" i="1"/>
  <c r="N40" i="1" s="1"/>
  <c r="O40" i="1" s="1"/>
  <c r="D53" i="1"/>
  <c r="E46" i="1"/>
  <c r="E50" i="1" s="1"/>
  <c r="F46" i="1" s="1"/>
  <c r="D50" i="1"/>
  <c r="D54" i="1" s="1"/>
  <c r="G53" i="1"/>
  <c r="I53" i="1" l="1"/>
  <c r="L43" i="1"/>
  <c r="L53" i="1" s="1"/>
  <c r="H43" i="1"/>
  <c r="M40" i="1" s="1"/>
  <c r="M43" i="1" s="1"/>
  <c r="M53" i="1" s="1"/>
  <c r="E30" i="1"/>
  <c r="F25" i="1" s="1"/>
  <c r="F26" i="1" s="1"/>
  <c r="D52" i="1"/>
  <c r="D55" i="1" s="1"/>
  <c r="E54" i="1"/>
  <c r="F50" i="1"/>
  <c r="H53" i="1" l="1"/>
  <c r="E52" i="1"/>
  <c r="E55" i="1" s="1"/>
  <c r="F30" i="1"/>
  <c r="F54" i="1"/>
  <c r="G46" i="1"/>
  <c r="G50" i="1" s="1"/>
  <c r="F52" i="1" l="1"/>
  <c r="F55" i="1" s="1"/>
  <c r="G25" i="1"/>
  <c r="G54" i="1"/>
  <c r="H46" i="1"/>
  <c r="H50" i="1" s="1"/>
  <c r="G26" i="1" l="1"/>
  <c r="G30" i="1" s="1"/>
  <c r="I46" i="1"/>
  <c r="I50" i="1" s="1"/>
  <c r="N46" i="1" s="1"/>
  <c r="H54" i="1"/>
  <c r="G52" i="1" l="1"/>
  <c r="G55" i="1" s="1"/>
  <c r="H25" i="1"/>
  <c r="H26" i="1" s="1"/>
  <c r="I54" i="1"/>
  <c r="N50" i="1"/>
  <c r="T46" i="1" s="1"/>
  <c r="H30" i="1" l="1"/>
  <c r="I25" i="1" s="1"/>
  <c r="N54" i="1"/>
  <c r="T50" i="1"/>
  <c r="I26" i="1" l="1"/>
  <c r="J25" i="1"/>
  <c r="J26" i="1" s="1"/>
  <c r="J30" i="1" s="1"/>
  <c r="K25" i="1" s="1"/>
  <c r="K26" i="1" s="1"/>
  <c r="H52" i="1"/>
  <c r="H55" i="1" s="1"/>
  <c r="T54" i="1"/>
  <c r="Z46" i="1"/>
  <c r="Z50" i="1" s="1"/>
  <c r="J52" i="1" l="1"/>
  <c r="J55" i="1" s="1"/>
  <c r="K30" i="1"/>
  <c r="L25" i="1" s="1"/>
  <c r="I30" i="1"/>
  <c r="N25" i="1" s="1"/>
  <c r="AF46" i="1"/>
  <c r="AF50" i="1" s="1"/>
  <c r="Z54" i="1"/>
  <c r="O25" i="1" l="1"/>
  <c r="O26" i="1" s="1"/>
  <c r="O30" i="1" s="1"/>
  <c r="N26" i="1"/>
  <c r="N30" i="1" s="1"/>
  <c r="K52" i="1"/>
  <c r="K55" i="1" s="1"/>
  <c r="L26" i="1"/>
  <c r="L30" i="1" s="1"/>
  <c r="I52" i="1"/>
  <c r="I55" i="1" s="1"/>
  <c r="AF54" i="1"/>
  <c r="AG46" i="1"/>
  <c r="AG50" i="1" s="1"/>
  <c r="N52" i="1" l="1"/>
  <c r="L52" i="1"/>
  <c r="L55" i="1" s="1"/>
  <c r="M25" i="1"/>
  <c r="M26" i="1" s="1"/>
  <c r="AG54" i="1"/>
  <c r="AH46" i="1"/>
  <c r="AH50" i="1" s="1"/>
  <c r="U30" i="1" l="1"/>
  <c r="U52" i="1" s="1"/>
  <c r="O52" i="1"/>
  <c r="M30" i="1"/>
  <c r="M52" i="1" s="1"/>
  <c r="M55" i="1" s="1"/>
  <c r="AH54" i="1"/>
  <c r="AI46" i="1"/>
  <c r="AI50" i="1" s="1"/>
  <c r="V25" i="1" l="1"/>
  <c r="P25" i="1"/>
  <c r="AJ46" i="1"/>
  <c r="AJ50" i="1" s="1"/>
  <c r="AI54" i="1"/>
  <c r="V30" i="1" l="1"/>
  <c r="V52" i="1" s="1"/>
  <c r="P26" i="1"/>
  <c r="P30" i="1" s="1"/>
  <c r="AJ54" i="1"/>
  <c r="AK46" i="1"/>
  <c r="AK50" i="1" s="1"/>
  <c r="W25" i="1" l="1"/>
  <c r="W26" i="1"/>
  <c r="P52" i="1"/>
  <c r="Q25" i="1"/>
  <c r="Q26" i="1" s="1"/>
  <c r="Q30" i="1" s="1"/>
  <c r="R25" i="1" s="1"/>
  <c r="R26" i="1" s="1"/>
  <c r="R30" i="1" s="1"/>
  <c r="S25" i="1" s="1"/>
  <c r="AK54" i="1"/>
  <c r="AL46" i="1"/>
  <c r="AL50" i="1" s="1"/>
  <c r="AL54" i="1" s="1"/>
  <c r="W30" i="1" l="1"/>
  <c r="W52" i="1" s="1"/>
  <c r="X25" i="1"/>
  <c r="Q52" i="1"/>
  <c r="S26" i="1"/>
  <c r="S30" i="1" s="1"/>
  <c r="S52" i="1" s="1"/>
  <c r="R52" i="1"/>
  <c r="X26" i="1" l="1"/>
  <c r="X30" i="1" l="1"/>
  <c r="Y25" i="1" s="1"/>
  <c r="Y26" i="1" s="1"/>
  <c r="X52" i="1"/>
  <c r="T26" i="1" l="1"/>
  <c r="T30" i="1" s="1"/>
  <c r="Y30" i="1"/>
  <c r="Y52" i="1" s="1"/>
  <c r="Y55" i="1" s="1"/>
  <c r="T52" i="1" l="1"/>
  <c r="Z52" i="1"/>
  <c r="AF26" i="1" l="1"/>
  <c r="AF30" i="1" s="1"/>
  <c r="AG25" i="1" l="1"/>
  <c r="AG26" i="1" s="1"/>
  <c r="AG30" i="1" s="1"/>
  <c r="AG52" i="1" s="1"/>
  <c r="AF52" i="1"/>
  <c r="AH25" i="1" l="1"/>
  <c r="AH26" i="1" s="1"/>
  <c r="AH30" i="1" s="1"/>
  <c r="AH52" i="1" s="1"/>
  <c r="AI25" i="1" l="1"/>
  <c r="AI26" i="1" s="1"/>
  <c r="AI30" i="1" s="1"/>
  <c r="AJ25" i="1" s="1"/>
  <c r="AJ26" i="1" s="1"/>
  <c r="AJ30" i="1" s="1"/>
  <c r="AI52" i="1" l="1"/>
  <c r="AJ52" i="1"/>
  <c r="AK25" i="1"/>
  <c r="AK26" i="1" s="1"/>
  <c r="AK30" i="1" s="1"/>
  <c r="AL25" i="1" l="1"/>
  <c r="AL26" i="1" s="1"/>
  <c r="AL30" i="1" s="1"/>
  <c r="AL52" i="1" s="1"/>
  <c r="AK52" i="1"/>
  <c r="O43" i="1" l="1"/>
  <c r="P40" i="1" s="1"/>
  <c r="P43" i="1" s="1"/>
  <c r="N43" i="1"/>
  <c r="N53" i="1" l="1"/>
  <c r="N55" i="1" s="1"/>
  <c r="T40" i="1"/>
  <c r="T43" i="1" s="1"/>
  <c r="Q40" i="1"/>
  <c r="Q43" i="1" s="1"/>
  <c r="P53" i="1"/>
  <c r="P55" i="1" s="1"/>
  <c r="O53" i="1"/>
  <c r="O55" i="1" s="1"/>
  <c r="U40" i="1" l="1"/>
  <c r="U43" i="1" s="1"/>
  <c r="Q53" i="1"/>
  <c r="Q55" i="1" s="1"/>
  <c r="R40" i="1"/>
  <c r="R43" i="1" s="1"/>
  <c r="T53" i="1" l="1"/>
  <c r="T55" i="1" s="1"/>
  <c r="V40" i="1"/>
  <c r="V43" i="1" s="1"/>
  <c r="W40" i="1" s="1"/>
  <c r="X40" i="1" s="1"/>
  <c r="U53" i="1"/>
  <c r="U55" i="1" s="1"/>
  <c r="Z43" i="1"/>
  <c r="Z53" i="1" s="1"/>
  <c r="Z55" i="1" s="1"/>
  <c r="R53" i="1"/>
  <c r="R55" i="1" s="1"/>
  <c r="S40" i="1"/>
  <c r="V53" i="1" l="1"/>
  <c r="V55" i="1" s="1"/>
  <c r="AF40" i="1"/>
  <c r="AF43" i="1" s="1"/>
  <c r="AG40" i="1" s="1"/>
  <c r="X43" i="1"/>
  <c r="W53" i="1"/>
  <c r="W55" i="1" s="1"/>
  <c r="S43" i="1"/>
  <c r="S53" i="1" s="1"/>
  <c r="S55" i="1" s="1"/>
  <c r="AG43" i="1" l="1"/>
  <c r="AH40" i="1" s="1"/>
  <c r="AF53" i="1"/>
  <c r="AF55" i="1" s="1"/>
  <c r="Y40" i="1"/>
  <c r="X55" i="1"/>
  <c r="Y43" i="1" l="1"/>
  <c r="Y53" i="1" s="1"/>
  <c r="AG53" i="1"/>
  <c r="AG55" i="1" s="1"/>
  <c r="AH43" i="1"/>
  <c r="AH53" i="1" l="1"/>
  <c r="AH55" i="1" s="1"/>
  <c r="AI40" i="1"/>
  <c r="AI43" i="1" s="1"/>
  <c r="AI53" i="1" l="1"/>
  <c r="AI55" i="1" s="1"/>
  <c r="AJ40" i="1"/>
  <c r="AJ43" i="1" s="1"/>
  <c r="AK40" i="1" s="1"/>
  <c r="AK43" i="1" s="1"/>
  <c r="AJ53" i="1" l="1"/>
  <c r="AJ55" i="1" s="1"/>
  <c r="AL40" i="1"/>
  <c r="AL43" i="1" s="1"/>
  <c r="AL53" i="1" l="1"/>
  <c r="AL55" i="1" s="1"/>
  <c r="AK53" i="1"/>
  <c r="AK55" i="1" s="1"/>
</calcChain>
</file>

<file path=xl/comments1.xml><?xml version="1.0" encoding="utf-8"?>
<comments xmlns="http://schemas.openxmlformats.org/spreadsheetml/2006/main">
  <authors>
    <author>Author</author>
  </authors>
  <commentList>
    <comment ref="P4" authorId="0">
      <text>
        <r>
          <rPr>
            <b/>
            <sz val="9"/>
            <color indexed="81"/>
            <rFont val="Tahoma"/>
            <family val="2"/>
          </rPr>
          <t>Michelle :
no movement due to insufficient cash</t>
        </r>
      </text>
    </comment>
    <comment ref="N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Expected to be received on 1st week of March</t>
        </r>
      </text>
    </comment>
    <comment ref="Q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Expected to be received in Week 3</t>
        </r>
      </text>
    </comment>
    <comment ref="Y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To request </t>
        </r>
      </text>
    </comment>
    <comment ref="O1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Sponsorship to Real Films Sdn Bhd by CM Office </t>
        </r>
      </text>
    </comment>
    <comment ref="H16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Salary, EPF and rental</t>
        </r>
      </text>
    </comment>
    <comment ref="Z1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Trishaw Entourage
Penang Anime Matsuri
HK Media Campaign</t>
        </r>
      </text>
    </comment>
    <comment ref="C2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MICHELLE in futureTO ALSO UPDATE YOUR PLANNING FOR REPO &amp; Money market in yellow columns. I have done for you as reference.</t>
        </r>
      </text>
    </comment>
  </commentList>
</comments>
</file>

<file path=xl/sharedStrings.xml><?xml version="1.0" encoding="utf-8"?>
<sst xmlns="http://schemas.openxmlformats.org/spreadsheetml/2006/main" count="114" uniqueCount="58">
  <si>
    <t>Perkara</t>
  </si>
  <si>
    <t>Penerimaan</t>
  </si>
  <si>
    <t>Lain-lain penerimaan</t>
  </si>
  <si>
    <t>Jumlah Penerimaan</t>
  </si>
  <si>
    <t>Pembayaran</t>
  </si>
  <si>
    <t>Jumlah Pembayaran</t>
  </si>
  <si>
    <t>Lebihan / (Kurangan)</t>
  </si>
  <si>
    <t>Baki Tunai Awal (Opening Balance)</t>
  </si>
  <si>
    <t>Lebihan / (Kurangan) Baki Tunai</t>
  </si>
  <si>
    <t>Pengeluaran / (Pembayaran) Pinjaman</t>
  </si>
  <si>
    <t>Pengeluaran / (Pelaburan) REPO</t>
  </si>
  <si>
    <t>Pengeluaran / (Pelaburan) Money Market</t>
  </si>
  <si>
    <t>Baki Tunai Akhir (Closing Balance)</t>
  </si>
  <si>
    <t xml:space="preserve">Pinjaman </t>
  </si>
  <si>
    <t>Opening Balance</t>
  </si>
  <si>
    <t>(-) Bayaran Balik Pinjaman</t>
  </si>
  <si>
    <t>(+) Pengeluaran Pinjaman</t>
  </si>
  <si>
    <t>Closing Balance</t>
  </si>
  <si>
    <t>REPO</t>
  </si>
  <si>
    <t>(+)Tambahan Pelaburan REPO</t>
  </si>
  <si>
    <t>(-) Penjualan Pelaburan REPO</t>
  </si>
  <si>
    <t>Money Market</t>
  </si>
  <si>
    <t>(+)Tambahan Dari Fund Hold In Trust</t>
  </si>
  <si>
    <t>(+)Tambahan Pelaburan</t>
  </si>
  <si>
    <t>(-) Penjualan Pelaburan</t>
  </si>
  <si>
    <t>Current Account</t>
  </si>
  <si>
    <t xml:space="preserve">REPO </t>
  </si>
  <si>
    <t>Fund Available</t>
  </si>
  <si>
    <t>Dec</t>
  </si>
  <si>
    <t>FORECAST 2015</t>
  </si>
  <si>
    <t xml:space="preserve">Jan </t>
  </si>
  <si>
    <t>Feb</t>
  </si>
  <si>
    <t>Mac</t>
  </si>
  <si>
    <t>Apr</t>
  </si>
  <si>
    <t>May</t>
  </si>
  <si>
    <t>June</t>
  </si>
  <si>
    <t>July</t>
  </si>
  <si>
    <t>Aug</t>
  </si>
  <si>
    <t>Sept</t>
  </si>
  <si>
    <t>Oct</t>
  </si>
  <si>
    <t>Nov</t>
  </si>
  <si>
    <t>1st Wk</t>
  </si>
  <si>
    <t>2nd Wk</t>
  </si>
  <si>
    <t>3rd Wk</t>
  </si>
  <si>
    <t>4th Wk</t>
  </si>
  <si>
    <t>Jualan Tunai (Tourist Information Centre)</t>
  </si>
  <si>
    <t xml:space="preserve">JIIP Fund </t>
  </si>
  <si>
    <t xml:space="preserve">Jualan Kredit </t>
  </si>
  <si>
    <t>Pembelian Aset</t>
  </si>
  <si>
    <t>Kos Operasi</t>
  </si>
  <si>
    <t>Akruan (2014)</t>
  </si>
  <si>
    <t>Lain-lain pembarayan</t>
  </si>
  <si>
    <t>Pebelanjaan Tourism</t>
  </si>
  <si>
    <t xml:space="preserve">RM </t>
  </si>
  <si>
    <t>RM</t>
  </si>
  <si>
    <t>5th Wk</t>
  </si>
  <si>
    <t>Balance</t>
  </si>
  <si>
    <t>Jangkaan Aliran Tunai Bagi Bulan Jan 2015 Sehingga Dec 2015 (Dikemaskini pada 07 May 2015)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</si>
</sst>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sz val="11"/>
      <name val="Century Gothic"/>
      <family val="2"/>
    </font>
    <font>
      <b/>
      <sz val="10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4" xfId="0" applyFont="1" applyBorder="1" applyAlignment="1">
      <alignment vertical="center"/>
    </xf>
    <xf numFmtId="164" fontId="2" fillId="0" borderId="0" xfId="1" applyNumberFormat="1" applyFont="1" applyAlignment="1">
      <alignment vertical="center"/>
    </xf>
    <xf numFmtId="164" fontId="0" fillId="0" borderId="0" xfId="0" applyNumberFormat="1"/>
    <xf numFmtId="164" fontId="1" fillId="4" borderId="15" xfId="1" applyNumberFormat="1" applyFont="1" applyFill="1" applyBorder="1" applyAlignment="1">
      <alignment horizontal="center" vertical="center"/>
    </xf>
    <xf numFmtId="164" fontId="1" fillId="2" borderId="15" xfId="1" applyNumberFormat="1" applyFont="1" applyFill="1" applyBorder="1" applyAlignment="1">
      <alignment horizontal="center" vertical="center"/>
    </xf>
    <xf numFmtId="164" fontId="3" fillId="4" borderId="11" xfId="1" applyNumberFormat="1" applyFont="1" applyFill="1" applyBorder="1" applyAlignment="1">
      <alignment horizontal="center" vertical="center"/>
    </xf>
    <xf numFmtId="164" fontId="3" fillId="2" borderId="11" xfId="1" applyNumberFormat="1" applyFont="1" applyFill="1" applyBorder="1" applyAlignment="1">
      <alignment horizontal="center" vertical="center"/>
    </xf>
    <xf numFmtId="164" fontId="2" fillId="4" borderId="10" xfId="1" applyNumberFormat="1" applyFont="1" applyFill="1" applyBorder="1" applyAlignment="1">
      <alignment vertical="center"/>
    </xf>
    <xf numFmtId="164" fontId="2" fillId="2" borderId="10" xfId="1" applyNumberFormat="1" applyFont="1" applyFill="1" applyBorder="1" applyAlignment="1">
      <alignment vertical="center"/>
    </xf>
    <xf numFmtId="164" fontId="2" fillId="4" borderId="12" xfId="1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vertical="center"/>
    </xf>
    <xf numFmtId="164" fontId="1" fillId="4" borderId="12" xfId="1" applyNumberFormat="1" applyFont="1" applyFill="1" applyBorder="1" applyAlignment="1">
      <alignment vertical="center"/>
    </xf>
    <xf numFmtId="164" fontId="1" fillId="2" borderId="12" xfId="1" applyNumberFormat="1" applyFont="1" applyFill="1" applyBorder="1" applyAlignment="1">
      <alignment vertical="center"/>
    </xf>
    <xf numFmtId="164" fontId="1" fillId="4" borderId="10" xfId="1" applyNumberFormat="1" applyFont="1" applyFill="1" applyBorder="1" applyAlignment="1">
      <alignment vertical="center"/>
    </xf>
    <xf numFmtId="164" fontId="1" fillId="2" borderId="10" xfId="1" applyNumberFormat="1" applyFont="1" applyFill="1" applyBorder="1" applyAlignment="1">
      <alignment vertical="center"/>
    </xf>
    <xf numFmtId="164" fontId="1" fillId="4" borderId="13" xfId="1" applyNumberFormat="1" applyFont="1" applyFill="1" applyBorder="1" applyAlignment="1">
      <alignment vertical="center"/>
    </xf>
    <xf numFmtId="164" fontId="1" fillId="2" borderId="13" xfId="1" applyNumberFormat="1" applyFont="1" applyFill="1" applyBorder="1" applyAlignment="1">
      <alignment vertical="center"/>
    </xf>
    <xf numFmtId="164" fontId="2" fillId="0" borderId="10" xfId="1" applyNumberFormat="1" applyFont="1" applyBorder="1" applyAlignment="1">
      <alignment vertical="center"/>
    </xf>
    <xf numFmtId="164" fontId="2" fillId="0" borderId="0" xfId="1" applyNumberFormat="1" applyFont="1" applyBorder="1" applyAlignment="1">
      <alignment vertical="center"/>
    </xf>
    <xf numFmtId="164" fontId="2" fillId="5" borderId="10" xfId="1" applyNumberFormat="1" applyFont="1" applyFill="1" applyBorder="1" applyAlignment="1">
      <alignment vertical="center"/>
    </xf>
    <xf numFmtId="164" fontId="2" fillId="2" borderId="0" xfId="1" applyNumberFormat="1" applyFont="1" applyFill="1" applyAlignment="1">
      <alignment vertical="center"/>
    </xf>
    <xf numFmtId="43" fontId="2" fillId="0" borderId="0" xfId="1" applyNumberFormat="1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64" fontId="1" fillId="3" borderId="8" xfId="1" applyNumberFormat="1" applyFont="1" applyFill="1" applyBorder="1" applyAlignment="1">
      <alignment horizontal="center" vertical="center" wrapText="1"/>
    </xf>
    <xf numFmtId="164" fontId="1" fillId="3" borderId="9" xfId="1" applyNumberFormat="1" applyFont="1" applyFill="1" applyBorder="1" applyAlignment="1">
      <alignment horizontal="center" vertical="center" wrapText="1"/>
    </xf>
    <xf numFmtId="164" fontId="1" fillId="3" borderId="14" xfId="1" applyNumberFormat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76"/>
  <sheetViews>
    <sheetView tabSelected="1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AC10" sqref="AC10"/>
    </sheetView>
  </sheetViews>
  <sheetFormatPr defaultRowHeight="16.5" x14ac:dyDescent="0.25"/>
  <cols>
    <col min="1" max="1" width="3.7109375" customWidth="1"/>
    <col min="2" max="2" width="7.42578125" customWidth="1"/>
    <col min="3" max="3" width="35.85546875" customWidth="1"/>
    <col min="4" max="4" width="11.85546875" style="12" customWidth="1"/>
    <col min="5" max="5" width="13.85546875" style="12" hidden="1" customWidth="1"/>
    <col min="6" max="8" width="12.140625" style="12" hidden="1" customWidth="1"/>
    <col min="9" max="9" width="12.140625" style="12" customWidth="1"/>
    <col min="10" max="13" width="12.140625" style="12" hidden="1" customWidth="1"/>
    <col min="14" max="14" width="13" style="12" customWidth="1"/>
    <col min="15" max="19" width="13" style="12" hidden="1" customWidth="1"/>
    <col min="20" max="20" width="12.7109375" style="12" bestFit="1" customWidth="1"/>
    <col min="21" max="25" width="12.7109375" style="12" hidden="1" customWidth="1"/>
    <col min="26" max="26" width="12.7109375" style="12" bestFit="1" customWidth="1"/>
    <col min="27" max="31" width="12.7109375" style="12" customWidth="1"/>
    <col min="32" max="36" width="12.140625" style="12" customWidth="1"/>
    <col min="37" max="37" width="12.28515625" style="12" bestFit="1" customWidth="1"/>
    <col min="38" max="38" width="13.28515625" style="12" customWidth="1"/>
    <col min="39" max="39" width="14.42578125" style="13" customWidth="1"/>
  </cols>
  <sheetData>
    <row r="1" spans="1:38" x14ac:dyDescent="0.25">
      <c r="A1" s="1" t="s">
        <v>57</v>
      </c>
      <c r="B1" s="2"/>
      <c r="C1" s="2"/>
    </row>
    <row r="2" spans="1:38" x14ac:dyDescent="0.25">
      <c r="A2" s="1"/>
      <c r="B2" s="2"/>
      <c r="C2" s="2"/>
    </row>
    <row r="3" spans="1:38" ht="15" x14ac:dyDescent="0.25">
      <c r="A3" s="33" t="s">
        <v>0</v>
      </c>
      <c r="B3" s="34"/>
      <c r="C3" s="34"/>
      <c r="D3" s="41" t="s">
        <v>29</v>
      </c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3"/>
    </row>
    <row r="4" spans="1:38" ht="15" x14ac:dyDescent="0.25">
      <c r="A4" s="35"/>
      <c r="B4" s="36"/>
      <c r="C4" s="37"/>
      <c r="D4" s="14" t="s">
        <v>30</v>
      </c>
      <c r="E4" s="15" t="s">
        <v>41</v>
      </c>
      <c r="F4" s="15" t="s">
        <v>42</v>
      </c>
      <c r="G4" s="15" t="s">
        <v>43</v>
      </c>
      <c r="H4" s="15" t="s">
        <v>44</v>
      </c>
      <c r="I4" s="14" t="s">
        <v>31</v>
      </c>
      <c r="J4" s="15" t="s">
        <v>41</v>
      </c>
      <c r="K4" s="15" t="s">
        <v>42</v>
      </c>
      <c r="L4" s="15" t="s">
        <v>43</v>
      </c>
      <c r="M4" s="15" t="s">
        <v>44</v>
      </c>
      <c r="N4" s="14" t="s">
        <v>32</v>
      </c>
      <c r="O4" s="15" t="s">
        <v>41</v>
      </c>
      <c r="P4" s="15" t="s">
        <v>42</v>
      </c>
      <c r="Q4" s="15" t="s">
        <v>43</v>
      </c>
      <c r="R4" s="15" t="s">
        <v>44</v>
      </c>
      <c r="S4" s="15" t="s">
        <v>55</v>
      </c>
      <c r="T4" s="14" t="s">
        <v>33</v>
      </c>
      <c r="U4" s="15" t="s">
        <v>41</v>
      </c>
      <c r="V4" s="15" t="s">
        <v>42</v>
      </c>
      <c r="W4" s="15" t="s">
        <v>43</v>
      </c>
      <c r="X4" s="15" t="s">
        <v>44</v>
      </c>
      <c r="Y4" s="15" t="s">
        <v>55</v>
      </c>
      <c r="Z4" s="14" t="s">
        <v>34</v>
      </c>
      <c r="AA4" s="15" t="s">
        <v>41</v>
      </c>
      <c r="AB4" s="15" t="s">
        <v>42</v>
      </c>
      <c r="AC4" s="15" t="s">
        <v>43</v>
      </c>
      <c r="AD4" s="15" t="s">
        <v>44</v>
      </c>
      <c r="AE4" s="15" t="s">
        <v>55</v>
      </c>
      <c r="AF4" s="14" t="s">
        <v>35</v>
      </c>
      <c r="AG4" s="14" t="s">
        <v>36</v>
      </c>
      <c r="AH4" s="14" t="s">
        <v>37</v>
      </c>
      <c r="AI4" s="14" t="s">
        <v>38</v>
      </c>
      <c r="AJ4" s="14" t="s">
        <v>39</v>
      </c>
      <c r="AK4" s="14" t="s">
        <v>40</v>
      </c>
      <c r="AL4" s="14" t="s">
        <v>28</v>
      </c>
    </row>
    <row r="5" spans="1:38" ht="15" x14ac:dyDescent="0.25">
      <c r="A5" s="38"/>
      <c r="B5" s="39"/>
      <c r="C5" s="40"/>
      <c r="D5" s="16" t="s">
        <v>53</v>
      </c>
      <c r="E5" s="17" t="s">
        <v>54</v>
      </c>
      <c r="F5" s="17" t="s">
        <v>54</v>
      </c>
      <c r="G5" s="17" t="s">
        <v>54</v>
      </c>
      <c r="H5" s="17" t="s">
        <v>54</v>
      </c>
      <c r="I5" s="16" t="s">
        <v>54</v>
      </c>
      <c r="J5" s="17" t="s">
        <v>54</v>
      </c>
      <c r="K5" s="17" t="s">
        <v>54</v>
      </c>
      <c r="L5" s="17" t="s">
        <v>54</v>
      </c>
      <c r="M5" s="17" t="s">
        <v>54</v>
      </c>
      <c r="N5" s="16" t="s">
        <v>54</v>
      </c>
      <c r="O5" s="17" t="s">
        <v>54</v>
      </c>
      <c r="P5" s="17" t="s">
        <v>54</v>
      </c>
      <c r="Q5" s="17" t="s">
        <v>54</v>
      </c>
      <c r="R5" s="17" t="s">
        <v>54</v>
      </c>
      <c r="S5" s="17" t="s">
        <v>54</v>
      </c>
      <c r="T5" s="16" t="s">
        <v>54</v>
      </c>
      <c r="U5" s="17" t="s">
        <v>54</v>
      </c>
      <c r="V5" s="17" t="s">
        <v>54</v>
      </c>
      <c r="W5" s="17" t="s">
        <v>54</v>
      </c>
      <c r="X5" s="17" t="s">
        <v>54</v>
      </c>
      <c r="Y5" s="17" t="s">
        <v>54</v>
      </c>
      <c r="Z5" s="16" t="s">
        <v>54</v>
      </c>
      <c r="AA5" s="17" t="s">
        <v>54</v>
      </c>
      <c r="AB5" s="17" t="s">
        <v>54</v>
      </c>
      <c r="AC5" s="17" t="s">
        <v>54</v>
      </c>
      <c r="AD5" s="17" t="s">
        <v>54</v>
      </c>
      <c r="AE5" s="17" t="s">
        <v>54</v>
      </c>
      <c r="AF5" s="16" t="s">
        <v>54</v>
      </c>
      <c r="AG5" s="16" t="s">
        <v>54</v>
      </c>
      <c r="AH5" s="16" t="s">
        <v>54</v>
      </c>
      <c r="AI5" s="16" t="s">
        <v>54</v>
      </c>
      <c r="AJ5" s="16" t="s">
        <v>54</v>
      </c>
      <c r="AK5" s="16" t="s">
        <v>54</v>
      </c>
      <c r="AL5" s="16" t="s">
        <v>54</v>
      </c>
    </row>
    <row r="6" spans="1:38" x14ac:dyDescent="0.25">
      <c r="A6" s="3" t="s">
        <v>1</v>
      </c>
      <c r="B6" s="4"/>
      <c r="C6" s="4"/>
      <c r="D6" s="18"/>
      <c r="E6" s="19"/>
      <c r="F6" s="19"/>
      <c r="G6" s="19"/>
      <c r="H6" s="19"/>
      <c r="I6" s="18"/>
      <c r="J6" s="19"/>
      <c r="K6" s="19"/>
      <c r="L6" s="19"/>
      <c r="M6" s="19"/>
      <c r="N6" s="18"/>
      <c r="O6" s="19"/>
      <c r="P6" s="19"/>
      <c r="Q6" s="19"/>
      <c r="R6" s="19"/>
      <c r="S6" s="19"/>
      <c r="T6" s="18"/>
      <c r="U6" s="19"/>
      <c r="V6" s="19"/>
      <c r="W6" s="19"/>
      <c r="X6" s="19"/>
      <c r="Y6" s="19"/>
      <c r="Z6" s="18"/>
      <c r="AA6" s="19"/>
      <c r="AB6" s="19"/>
      <c r="AC6" s="19"/>
      <c r="AD6" s="19"/>
      <c r="AE6" s="19"/>
      <c r="AF6" s="18"/>
      <c r="AG6" s="18"/>
      <c r="AH6" s="18"/>
      <c r="AI6" s="18"/>
      <c r="AJ6" s="18"/>
      <c r="AK6" s="18"/>
      <c r="AL6" s="18"/>
    </row>
    <row r="7" spans="1:38" x14ac:dyDescent="0.25">
      <c r="A7" s="5"/>
      <c r="B7" s="4" t="s">
        <v>46</v>
      </c>
      <c r="C7" s="4"/>
      <c r="D7" s="18">
        <f>SUM(E7:H7)</f>
        <v>500000</v>
      </c>
      <c r="E7" s="19"/>
      <c r="F7" s="19">
        <v>500000</v>
      </c>
      <c r="G7" s="19"/>
      <c r="H7" s="19"/>
      <c r="I7" s="18">
        <f>SUM(J7:M7)</f>
        <v>0</v>
      </c>
      <c r="J7" s="19"/>
      <c r="K7" s="19"/>
      <c r="L7" s="19">
        <v>0</v>
      </c>
      <c r="M7" s="19"/>
      <c r="N7" s="18">
        <f>SUM(O7:S7)</f>
        <v>1500000</v>
      </c>
      <c r="O7" s="19"/>
      <c r="P7" s="19"/>
      <c r="Q7" s="19">
        <v>1500000</v>
      </c>
      <c r="R7" s="19"/>
      <c r="S7" s="19"/>
      <c r="T7" s="18">
        <f>SUM(U7:Y7)</f>
        <v>0</v>
      </c>
      <c r="U7" s="19"/>
      <c r="V7" s="19"/>
      <c r="W7" s="19"/>
      <c r="X7" s="19">
        <v>0</v>
      </c>
      <c r="Y7" s="19"/>
      <c r="Z7" s="18">
        <f>SUM(AA7:AE7)</f>
        <v>1500000</v>
      </c>
      <c r="AA7" s="19"/>
      <c r="AB7" s="19"/>
      <c r="AC7" s="19">
        <v>1500000</v>
      </c>
      <c r="AD7" s="19"/>
      <c r="AE7" s="19"/>
      <c r="AF7" s="18"/>
      <c r="AG7" s="18">
        <v>1000000</v>
      </c>
      <c r="AH7" s="18">
        <v>1000000</v>
      </c>
      <c r="AI7" s="18">
        <v>1000000</v>
      </c>
      <c r="AJ7" s="18">
        <v>1000000</v>
      </c>
      <c r="AK7" s="18">
        <v>1000000</v>
      </c>
      <c r="AL7" s="18">
        <v>1000000</v>
      </c>
    </row>
    <row r="8" spans="1:38" x14ac:dyDescent="0.25">
      <c r="A8" s="5"/>
      <c r="B8" s="4" t="s">
        <v>45</v>
      </c>
      <c r="C8" s="4"/>
      <c r="D8" s="18">
        <f>SUM(E8:H8)</f>
        <v>2000</v>
      </c>
      <c r="E8" s="19">
        <v>2000</v>
      </c>
      <c r="F8" s="19">
        <v>0</v>
      </c>
      <c r="G8" s="19"/>
      <c r="H8" s="19"/>
      <c r="I8" s="18">
        <f>SUM(J8:M8)</f>
        <v>0</v>
      </c>
      <c r="J8" s="19"/>
      <c r="K8" s="19"/>
      <c r="L8" s="19"/>
      <c r="M8" s="19"/>
      <c r="N8" s="18">
        <f>SUM(O8:S8)</f>
        <v>1900</v>
      </c>
      <c r="O8" s="19"/>
      <c r="P8" s="19">
        <v>1900</v>
      </c>
      <c r="Q8" s="19">
        <v>0</v>
      </c>
      <c r="R8" s="19">
        <v>0</v>
      </c>
      <c r="S8" s="19">
        <v>0</v>
      </c>
      <c r="T8" s="18">
        <f t="shared" ref="T8:T11" si="0">SUM(U8:Y8)</f>
        <v>3000</v>
      </c>
      <c r="U8" s="19">
        <v>0</v>
      </c>
      <c r="V8" s="19">
        <v>2000</v>
      </c>
      <c r="W8" s="19"/>
      <c r="X8" s="19">
        <v>1000</v>
      </c>
      <c r="Y8" s="19"/>
      <c r="Z8" s="18">
        <f t="shared" ref="Z8:Z11" si="1">SUM(AA8:AE8)</f>
        <v>2200</v>
      </c>
      <c r="AA8" s="19"/>
      <c r="AB8" s="19">
        <v>1200</v>
      </c>
      <c r="AC8" s="19">
        <v>1000</v>
      </c>
      <c r="AD8" s="19"/>
      <c r="AE8" s="19"/>
      <c r="AF8" s="18">
        <v>2000</v>
      </c>
      <c r="AG8" s="18">
        <v>2000</v>
      </c>
      <c r="AH8" s="18">
        <v>2000</v>
      </c>
      <c r="AI8" s="18">
        <v>2000</v>
      </c>
      <c r="AJ8" s="18">
        <v>2000</v>
      </c>
      <c r="AK8" s="18">
        <v>2000</v>
      </c>
      <c r="AL8" s="18">
        <v>2000</v>
      </c>
    </row>
    <row r="9" spans="1:38" x14ac:dyDescent="0.25">
      <c r="A9" s="5"/>
      <c r="B9" s="4" t="s">
        <v>47</v>
      </c>
      <c r="C9" s="4"/>
      <c r="D9" s="18">
        <f t="shared" ref="D9:D11" si="2">SUM(E9:H9)</f>
        <v>0</v>
      </c>
      <c r="E9" s="19"/>
      <c r="F9" s="19">
        <v>0</v>
      </c>
      <c r="G9" s="19"/>
      <c r="H9" s="19"/>
      <c r="I9" s="18">
        <f t="shared" ref="I9:I11" si="3">SUM(J9:M9)</f>
        <v>0</v>
      </c>
      <c r="J9" s="19"/>
      <c r="K9" s="19"/>
      <c r="L9" s="19"/>
      <c r="M9" s="19"/>
      <c r="N9" s="18">
        <f t="shared" ref="N9" si="4">SUM(O9:S9)</f>
        <v>0</v>
      </c>
      <c r="O9" s="19"/>
      <c r="P9" s="19"/>
      <c r="Q9" s="19"/>
      <c r="R9" s="19"/>
      <c r="S9" s="19"/>
      <c r="T9" s="18">
        <f t="shared" si="0"/>
        <v>925</v>
      </c>
      <c r="U9" s="19"/>
      <c r="V9" s="19"/>
      <c r="W9" s="19"/>
      <c r="X9" s="19"/>
      <c r="Y9" s="19">
        <v>925</v>
      </c>
      <c r="Z9" s="18">
        <f t="shared" si="1"/>
        <v>0</v>
      </c>
      <c r="AA9" s="19"/>
      <c r="AB9" s="19"/>
      <c r="AC9" s="19"/>
      <c r="AD9" s="19"/>
      <c r="AE9" s="19"/>
      <c r="AF9" s="18"/>
      <c r="AG9" s="18"/>
      <c r="AH9" s="18"/>
      <c r="AI9" s="18"/>
      <c r="AJ9" s="18"/>
      <c r="AK9" s="18"/>
      <c r="AL9" s="18"/>
    </row>
    <row r="10" spans="1:38" x14ac:dyDescent="0.25">
      <c r="A10" s="5"/>
      <c r="B10" s="4" t="s">
        <v>2</v>
      </c>
      <c r="C10" s="4"/>
      <c r="D10" s="18">
        <f>SUM(E10:H10)</f>
        <v>13334</v>
      </c>
      <c r="E10" s="19">
        <v>0</v>
      </c>
      <c r="F10" s="19">
        <v>12500</v>
      </c>
      <c r="G10" s="19"/>
      <c r="H10" s="19">
        <v>834</v>
      </c>
      <c r="I10" s="18">
        <f>SUM(J10:M10)</f>
        <v>1546.68</v>
      </c>
      <c r="J10" s="19">
        <v>1200</v>
      </c>
      <c r="K10" s="19">
        <v>0</v>
      </c>
      <c r="L10" s="19">
        <v>346.68</v>
      </c>
      <c r="M10" s="19">
        <v>0</v>
      </c>
      <c r="N10" s="18">
        <f>SUM(O10:S10)</f>
        <v>351385</v>
      </c>
      <c r="O10" s="19">
        <f>300000+21385</f>
        <v>321385</v>
      </c>
      <c r="P10" s="19">
        <v>30000</v>
      </c>
      <c r="Q10" s="19"/>
      <c r="R10" s="19"/>
      <c r="S10" s="19"/>
      <c r="T10" s="18">
        <f>SUM(U10:Y10)</f>
        <v>7057.05</v>
      </c>
      <c r="U10" s="19"/>
      <c r="V10" s="19"/>
      <c r="W10" s="19"/>
      <c r="X10" s="19"/>
      <c r="Y10" s="19">
        <f>5647.8+1409.25</f>
        <v>7057.05</v>
      </c>
      <c r="Z10" s="18">
        <f t="shared" si="1"/>
        <v>0</v>
      </c>
      <c r="AA10" s="19"/>
      <c r="AB10" s="19"/>
      <c r="AC10" s="19"/>
      <c r="AD10" s="19"/>
      <c r="AE10" s="19"/>
      <c r="AF10" s="18"/>
      <c r="AG10" s="18"/>
      <c r="AH10" s="18"/>
      <c r="AI10" s="18"/>
      <c r="AJ10" s="18"/>
      <c r="AK10" s="18"/>
      <c r="AL10" s="18"/>
    </row>
    <row r="11" spans="1:38" x14ac:dyDescent="0.25">
      <c r="A11" s="5"/>
      <c r="B11" s="4"/>
      <c r="C11" s="4"/>
      <c r="D11" s="18">
        <f t="shared" si="2"/>
        <v>0</v>
      </c>
      <c r="E11" s="19"/>
      <c r="F11" s="19"/>
      <c r="G11" s="19"/>
      <c r="H11" s="19"/>
      <c r="I11" s="18">
        <f t="shared" si="3"/>
        <v>0</v>
      </c>
      <c r="J11" s="19"/>
      <c r="K11" s="19"/>
      <c r="L11" s="19"/>
      <c r="M11" s="19"/>
      <c r="N11" s="18"/>
      <c r="O11" s="19"/>
      <c r="P11" s="19"/>
      <c r="Q11" s="19"/>
      <c r="R11" s="19"/>
      <c r="S11" s="19"/>
      <c r="T11" s="18">
        <f t="shared" si="0"/>
        <v>0</v>
      </c>
      <c r="U11" s="19"/>
      <c r="V11" s="19"/>
      <c r="W11" s="19"/>
      <c r="X11" s="19"/>
      <c r="Y11" s="19"/>
      <c r="Z11" s="18">
        <f t="shared" si="1"/>
        <v>0</v>
      </c>
      <c r="AA11" s="19"/>
      <c r="AB11" s="19"/>
      <c r="AC11" s="19"/>
      <c r="AD11" s="19"/>
      <c r="AE11" s="19"/>
      <c r="AF11" s="18"/>
      <c r="AG11" s="18"/>
      <c r="AH11" s="18"/>
      <c r="AI11" s="18"/>
      <c r="AJ11" s="18"/>
      <c r="AK11" s="18"/>
      <c r="AL11" s="18"/>
    </row>
    <row r="12" spans="1:38" ht="17.25" thickBot="1" x14ac:dyDescent="0.3">
      <c r="A12" s="5"/>
      <c r="B12" s="36" t="s">
        <v>3</v>
      </c>
      <c r="C12" s="37"/>
      <c r="D12" s="20">
        <f>SUM(D7:D11)</f>
        <v>515334</v>
      </c>
      <c r="E12" s="21">
        <f>SUM(E7:E11)</f>
        <v>2000</v>
      </c>
      <c r="F12" s="21">
        <f t="shared" ref="F12:AL12" si="5">SUM(F7:F11)</f>
        <v>512500</v>
      </c>
      <c r="G12" s="21">
        <f t="shared" si="5"/>
        <v>0</v>
      </c>
      <c r="H12" s="21">
        <f t="shared" si="5"/>
        <v>834</v>
      </c>
      <c r="I12" s="20">
        <f>SUM(I7:I11)</f>
        <v>1546.68</v>
      </c>
      <c r="J12" s="21">
        <f>SUM(J6:J11)</f>
        <v>1200</v>
      </c>
      <c r="K12" s="21">
        <f t="shared" ref="K12:M12" si="6">SUM(K6:K11)</f>
        <v>0</v>
      </c>
      <c r="L12" s="21">
        <f t="shared" si="6"/>
        <v>346.68</v>
      </c>
      <c r="M12" s="21">
        <f t="shared" si="6"/>
        <v>0</v>
      </c>
      <c r="N12" s="20">
        <f>SUM(N7:N11)</f>
        <v>1853285</v>
      </c>
      <c r="O12" s="21">
        <f>SUM(O6:O11)</f>
        <v>321385</v>
      </c>
      <c r="P12" s="21">
        <f t="shared" ref="P12:S12" si="7">SUM(P6:P11)</f>
        <v>31900</v>
      </c>
      <c r="Q12" s="21">
        <f t="shared" si="7"/>
        <v>1500000</v>
      </c>
      <c r="R12" s="21">
        <f t="shared" si="7"/>
        <v>0</v>
      </c>
      <c r="S12" s="21">
        <f t="shared" si="7"/>
        <v>0</v>
      </c>
      <c r="T12" s="20">
        <f>SUM(T7:T11)</f>
        <v>10982.05</v>
      </c>
      <c r="U12" s="21">
        <f>SUM(U7:U11)</f>
        <v>0</v>
      </c>
      <c r="V12" s="21">
        <f>SUM(V7:V11)</f>
        <v>2000</v>
      </c>
      <c r="W12" s="21">
        <f t="shared" ref="W12:Y12" si="8">SUM(W7:W11)</f>
        <v>0</v>
      </c>
      <c r="X12" s="21">
        <f t="shared" si="8"/>
        <v>1000</v>
      </c>
      <c r="Y12" s="21">
        <f t="shared" si="8"/>
        <v>7982.05</v>
      </c>
      <c r="Z12" s="20">
        <f>SUM(Z7:Z11)</f>
        <v>1502200</v>
      </c>
      <c r="AA12" s="21">
        <f>SUM(AA7:AA11)</f>
        <v>0</v>
      </c>
      <c r="AB12" s="21">
        <f t="shared" ref="AB12:AE12" si="9">SUM(AB7:AB11)</f>
        <v>1200</v>
      </c>
      <c r="AC12" s="21">
        <f t="shared" si="9"/>
        <v>1501000</v>
      </c>
      <c r="AD12" s="21">
        <f t="shared" si="9"/>
        <v>0</v>
      </c>
      <c r="AE12" s="21">
        <f t="shared" si="9"/>
        <v>0</v>
      </c>
      <c r="AF12" s="20">
        <f t="shared" si="5"/>
        <v>2000</v>
      </c>
      <c r="AG12" s="20">
        <f t="shared" si="5"/>
        <v>1002000</v>
      </c>
      <c r="AH12" s="20">
        <f t="shared" si="5"/>
        <v>1002000</v>
      </c>
      <c r="AI12" s="20">
        <f t="shared" si="5"/>
        <v>1002000</v>
      </c>
      <c r="AJ12" s="20">
        <f t="shared" si="5"/>
        <v>1002000</v>
      </c>
      <c r="AK12" s="20">
        <f t="shared" si="5"/>
        <v>1002000</v>
      </c>
      <c r="AL12" s="20">
        <f t="shared" si="5"/>
        <v>1002000</v>
      </c>
    </row>
    <row r="13" spans="1:38" ht="17.25" thickTop="1" x14ac:dyDescent="0.25">
      <c r="A13" s="5"/>
      <c r="B13" s="4"/>
      <c r="C13" s="4"/>
      <c r="D13" s="18"/>
      <c r="E13" s="19"/>
      <c r="F13" s="19"/>
      <c r="G13" s="19"/>
      <c r="H13" s="19"/>
      <c r="I13" s="18"/>
      <c r="J13" s="19"/>
      <c r="K13" s="19"/>
      <c r="L13" s="19"/>
      <c r="M13" s="19"/>
      <c r="N13" s="18"/>
      <c r="O13" s="19"/>
      <c r="P13" s="19"/>
      <c r="Q13" s="19"/>
      <c r="R13" s="19"/>
      <c r="S13" s="19"/>
      <c r="T13" s="18"/>
      <c r="U13" s="19"/>
      <c r="V13" s="19"/>
      <c r="W13" s="19"/>
      <c r="X13" s="19"/>
      <c r="Y13" s="19"/>
      <c r="Z13" s="18"/>
      <c r="AA13" s="19"/>
      <c r="AB13" s="19"/>
      <c r="AC13" s="19"/>
      <c r="AD13" s="19"/>
      <c r="AE13" s="19"/>
      <c r="AF13" s="18"/>
      <c r="AG13" s="18"/>
      <c r="AH13" s="18"/>
      <c r="AI13" s="18"/>
      <c r="AJ13" s="18"/>
      <c r="AK13" s="18"/>
      <c r="AL13" s="18"/>
    </row>
    <row r="14" spans="1:38" x14ac:dyDescent="0.25">
      <c r="A14" s="3" t="s">
        <v>4</v>
      </c>
      <c r="B14" s="4"/>
      <c r="C14" s="4"/>
      <c r="D14" s="18"/>
      <c r="E14" s="19"/>
      <c r="F14" s="19"/>
      <c r="G14" s="19"/>
      <c r="H14" s="19"/>
      <c r="I14" s="18"/>
      <c r="J14" s="19"/>
      <c r="K14" s="19"/>
      <c r="L14" s="19"/>
      <c r="M14" s="19"/>
      <c r="N14" s="18"/>
      <c r="O14" s="19"/>
      <c r="P14" s="19"/>
      <c r="Q14" s="19"/>
      <c r="R14" s="19"/>
      <c r="S14" s="19"/>
      <c r="T14" s="18"/>
      <c r="U14" s="19"/>
      <c r="V14" s="19"/>
      <c r="W14" s="19"/>
      <c r="X14" s="19"/>
      <c r="Y14" s="19"/>
      <c r="Z14" s="18"/>
      <c r="AA14" s="19"/>
      <c r="AB14" s="19"/>
      <c r="AC14" s="19"/>
      <c r="AD14" s="19"/>
      <c r="AE14" s="19"/>
      <c r="AF14" s="18"/>
      <c r="AG14" s="18"/>
      <c r="AH14" s="18"/>
      <c r="AI14" s="18"/>
      <c r="AJ14" s="18"/>
      <c r="AK14" s="18"/>
      <c r="AL14" s="18"/>
    </row>
    <row r="15" spans="1:38" x14ac:dyDescent="0.25">
      <c r="A15" s="3"/>
      <c r="B15" s="4" t="s">
        <v>48</v>
      </c>
      <c r="C15" s="4"/>
      <c r="D15" s="18">
        <f>SUM(E15:H15)</f>
        <v>0</v>
      </c>
      <c r="E15" s="19">
        <v>0</v>
      </c>
      <c r="F15" s="19">
        <v>0</v>
      </c>
      <c r="G15" s="19">
        <v>0</v>
      </c>
      <c r="H15" s="19">
        <v>0</v>
      </c>
      <c r="I15" s="18">
        <f>SUM(J15:M15)</f>
        <v>17110</v>
      </c>
      <c r="J15" s="19"/>
      <c r="K15" s="19">
        <v>17110</v>
      </c>
      <c r="L15" s="19">
        <v>0</v>
      </c>
      <c r="M15" s="19">
        <v>0</v>
      </c>
      <c r="N15" s="18">
        <f>SUM(O15:S15)</f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8">
        <f>SUM(U15:Y15)</f>
        <v>5925</v>
      </c>
      <c r="U15" s="19">
        <v>0</v>
      </c>
      <c r="V15" s="19">
        <v>5925</v>
      </c>
      <c r="W15" s="19">
        <v>0</v>
      </c>
      <c r="X15" s="19">
        <v>0</v>
      </c>
      <c r="Y15" s="19">
        <v>0</v>
      </c>
      <c r="Z15" s="18">
        <f>SUM(AA15:AE15)</f>
        <v>1675</v>
      </c>
      <c r="AA15" s="19">
        <v>0</v>
      </c>
      <c r="AB15" s="19"/>
      <c r="AC15" s="19">
        <v>0</v>
      </c>
      <c r="AD15" s="19">
        <v>0</v>
      </c>
      <c r="AE15" s="19">
        <v>1675</v>
      </c>
      <c r="AF15" s="18">
        <v>1675</v>
      </c>
      <c r="AG15" s="18">
        <v>1675</v>
      </c>
      <c r="AH15" s="18">
        <v>1675</v>
      </c>
      <c r="AI15" s="18">
        <v>1675</v>
      </c>
      <c r="AJ15" s="18">
        <v>1675</v>
      </c>
      <c r="AK15" s="18">
        <v>1675</v>
      </c>
      <c r="AL15" s="18">
        <v>1675</v>
      </c>
    </row>
    <row r="16" spans="1:38" x14ac:dyDescent="0.25">
      <c r="A16" s="3"/>
      <c r="B16" s="4" t="s">
        <v>49</v>
      </c>
      <c r="C16" s="4"/>
      <c r="D16" s="18">
        <f>SUM(E16:H16)</f>
        <v>130233.84999999999</v>
      </c>
      <c r="E16" s="19">
        <v>10234</v>
      </c>
      <c r="F16" s="19">
        <v>500.6</v>
      </c>
      <c r="G16" s="19">
        <v>1391.3</v>
      </c>
      <c r="H16" s="19">
        <v>118107.95</v>
      </c>
      <c r="I16" s="18">
        <f>SUM(J16:M16)</f>
        <v>117941.02</v>
      </c>
      <c r="J16" s="19">
        <v>10234</v>
      </c>
      <c r="K16" s="19">
        <v>9119.17</v>
      </c>
      <c r="L16" s="19">
        <v>95795.05</v>
      </c>
      <c r="M16" s="19">
        <v>2792.8</v>
      </c>
      <c r="N16" s="18">
        <f>SUM(O16:S16)</f>
        <v>155108.20999999996</v>
      </c>
      <c r="O16" s="19">
        <v>10940.8</v>
      </c>
      <c r="P16" s="19">
        <v>0</v>
      </c>
      <c r="Q16" s="19">
        <v>41157.209999999963</v>
      </c>
      <c r="R16" s="19">
        <v>0</v>
      </c>
      <c r="S16" s="19">
        <v>103010.2</v>
      </c>
      <c r="T16" s="18">
        <f>SUM(U16:Y16)</f>
        <v>123532.09</v>
      </c>
      <c r="U16" s="19">
        <v>0</v>
      </c>
      <c r="V16" s="19">
        <v>14119.710000000001</v>
      </c>
      <c r="W16" s="19">
        <v>2560.4500000000003</v>
      </c>
      <c r="X16" s="19">
        <v>2188.6499999999996</v>
      </c>
      <c r="Y16" s="19">
        <v>104663.28</v>
      </c>
      <c r="Z16" s="18">
        <f t="shared" ref="Z16:Z19" si="10">SUM(AA16:AE16)</f>
        <v>153163.03404</v>
      </c>
      <c r="AA16" s="19">
        <v>10837.84</v>
      </c>
      <c r="AB16" s="19">
        <v>0</v>
      </c>
      <c r="AC16" s="19">
        <v>3850.01</v>
      </c>
      <c r="AD16" s="19">
        <f>30632.59202+30632+15000+15000</f>
        <v>91264.592019999996</v>
      </c>
      <c r="AE16" s="19">
        <f>15632.59202+19795+11783</f>
        <v>47210.592019999996</v>
      </c>
      <c r="AF16" s="18">
        <v>153362.96010000008</v>
      </c>
      <c r="AG16" s="18">
        <v>153012.96010000008</v>
      </c>
      <c r="AH16" s="18">
        <v>152262.96010000008</v>
      </c>
      <c r="AI16" s="18">
        <v>160762.96010000008</v>
      </c>
      <c r="AJ16" s="18">
        <v>161262.96010000008</v>
      </c>
      <c r="AK16" s="18">
        <v>160762.96010000008</v>
      </c>
      <c r="AL16" s="18">
        <v>313550.96009999985</v>
      </c>
    </row>
    <row r="17" spans="1:38" x14ac:dyDescent="0.25">
      <c r="A17" s="3"/>
      <c r="B17" s="4" t="s">
        <v>52</v>
      </c>
      <c r="C17" s="4"/>
      <c r="D17" s="18">
        <f t="shared" ref="D17:D19" si="11">SUM(E17:H17)</f>
        <v>113308.72</v>
      </c>
      <c r="E17" s="19">
        <v>17000</v>
      </c>
      <c r="F17" s="19">
        <v>7950</v>
      </c>
      <c r="G17" s="19">
        <v>14339</v>
      </c>
      <c r="H17" s="19">
        <v>74019.72</v>
      </c>
      <c r="I17" s="18">
        <f>SUM(J17:M17)</f>
        <v>600121.20000000007</v>
      </c>
      <c r="J17" s="19">
        <v>-175</v>
      </c>
      <c r="K17" s="19">
        <v>308696.46000000002</v>
      </c>
      <c r="L17" s="19">
        <v>218145.21000000002</v>
      </c>
      <c r="M17" s="19">
        <v>73454.529999999984</v>
      </c>
      <c r="N17" s="18">
        <f>SUM(O17:S17)</f>
        <v>745323.73</v>
      </c>
      <c r="O17" s="19">
        <v>20648.2</v>
      </c>
      <c r="P17" s="19">
        <v>344586.15</v>
      </c>
      <c r="Q17" s="19">
        <v>378060.92999999993</v>
      </c>
      <c r="R17" s="19">
        <v>2528.4499999999998</v>
      </c>
      <c r="S17" s="19">
        <v>-500</v>
      </c>
      <c r="T17" s="18">
        <f>SUM(U17:Y17)</f>
        <v>530874.69000000006</v>
      </c>
      <c r="U17" s="19">
        <v>0</v>
      </c>
      <c r="V17" s="19">
        <v>234543.29000000004</v>
      </c>
      <c r="W17" s="19">
        <v>10680</v>
      </c>
      <c r="X17" s="19">
        <v>44590.770000000004</v>
      </c>
      <c r="Y17" s="19">
        <v>241060.63</v>
      </c>
      <c r="Z17" s="18">
        <f t="shared" si="10"/>
        <v>1431276.696525</v>
      </c>
      <c r="AA17" s="19">
        <v>0</v>
      </c>
      <c r="AB17" s="19">
        <v>0</v>
      </c>
      <c r="AC17" s="19">
        <v>40244.400000000001</v>
      </c>
      <c r="AD17" s="19">
        <f>357819.074175+300000+317575.074</f>
        <v>975394.14817499998</v>
      </c>
      <c r="AE17" s="19">
        <f>357819.074175+57819.074175</f>
        <v>415638.14835000003</v>
      </c>
      <c r="AF17" s="18">
        <v>331944.54670000001</v>
      </c>
      <c r="AG17" s="18">
        <v>499209.29670000001</v>
      </c>
      <c r="AH17" s="18">
        <v>972056.54669999995</v>
      </c>
      <c r="AI17" s="18">
        <v>375938.29670000006</v>
      </c>
      <c r="AJ17" s="18">
        <v>713651.54669999995</v>
      </c>
      <c r="AK17" s="18">
        <v>395609.54670000001</v>
      </c>
      <c r="AL17" s="18">
        <v>951636.29669999995</v>
      </c>
    </row>
    <row r="18" spans="1:38" x14ac:dyDescent="0.25">
      <c r="A18" s="3"/>
      <c r="B18" s="4" t="s">
        <v>50</v>
      </c>
      <c r="C18" s="4"/>
      <c r="D18" s="18">
        <f t="shared" si="11"/>
        <v>379978.18999999994</v>
      </c>
      <c r="E18" s="19">
        <v>85766.63</v>
      </c>
      <c r="F18" s="19">
        <v>168578.65999999997</v>
      </c>
      <c r="G18" s="19">
        <v>125632.9</v>
      </c>
      <c r="H18" s="19">
        <v>0</v>
      </c>
      <c r="I18" s="18">
        <f>SUM(J18:M18)</f>
        <v>7244.65</v>
      </c>
      <c r="J18" s="19">
        <v>0</v>
      </c>
      <c r="K18" s="19">
        <v>7094.65</v>
      </c>
      <c r="L18" s="19">
        <v>150</v>
      </c>
      <c r="M18" s="19">
        <v>0</v>
      </c>
      <c r="N18" s="18">
        <f>SUM(O18:S18)</f>
        <v>0</v>
      </c>
      <c r="O18" s="19">
        <v>0</v>
      </c>
      <c r="P18" s="19">
        <v>0</v>
      </c>
      <c r="Q18" s="19">
        <v>0</v>
      </c>
      <c r="R18" s="19">
        <v>0</v>
      </c>
      <c r="S18" s="19">
        <v>0</v>
      </c>
      <c r="T18" s="18">
        <f>SUM(U18:Y18)</f>
        <v>64444.35</v>
      </c>
      <c r="U18" s="19">
        <v>0</v>
      </c>
      <c r="V18" s="19">
        <v>24588.35</v>
      </c>
      <c r="W18" s="19">
        <v>39856</v>
      </c>
      <c r="X18" s="19">
        <v>0</v>
      </c>
      <c r="Y18" s="19">
        <v>0</v>
      </c>
      <c r="Z18" s="18">
        <f t="shared" si="10"/>
        <v>0</v>
      </c>
      <c r="AA18" s="19">
        <v>0</v>
      </c>
      <c r="AB18" s="19">
        <v>0</v>
      </c>
      <c r="AC18" s="19">
        <v>0</v>
      </c>
      <c r="AD18" s="19">
        <v>0</v>
      </c>
      <c r="AE18" s="19">
        <v>0</v>
      </c>
      <c r="AF18" s="18"/>
      <c r="AG18" s="18"/>
      <c r="AH18" s="18"/>
      <c r="AI18" s="18"/>
      <c r="AJ18" s="18"/>
      <c r="AK18" s="18"/>
      <c r="AL18" s="18"/>
    </row>
    <row r="19" spans="1:38" x14ac:dyDescent="0.25">
      <c r="A19" s="3"/>
      <c r="B19" s="4" t="s">
        <v>51</v>
      </c>
      <c r="C19" s="4"/>
      <c r="D19" s="18">
        <f t="shared" si="11"/>
        <v>3578.62</v>
      </c>
      <c r="E19" s="19"/>
      <c r="F19" s="19">
        <v>162.5</v>
      </c>
      <c r="G19" s="19">
        <v>2891.12</v>
      </c>
      <c r="H19" s="19">
        <v>525</v>
      </c>
      <c r="I19" s="18">
        <f t="shared" ref="I19:I20" si="12">SUM(J19:M19)</f>
        <v>1450</v>
      </c>
      <c r="J19" s="19">
        <v>0</v>
      </c>
      <c r="K19" s="19">
        <v>1060</v>
      </c>
      <c r="L19" s="19"/>
      <c r="M19" s="19">
        <v>390</v>
      </c>
      <c r="N19" s="18">
        <f>SUM(O19:S19)</f>
        <v>251504.5</v>
      </c>
      <c r="O19" s="19">
        <v>0</v>
      </c>
      <c r="P19" s="19">
        <v>0</v>
      </c>
      <c r="Q19" s="19">
        <v>251504.5</v>
      </c>
      <c r="R19" s="19">
        <v>0</v>
      </c>
      <c r="S19" s="19">
        <v>0</v>
      </c>
      <c r="T19" s="18">
        <f>SUM(U19:Y19)</f>
        <v>2522.98</v>
      </c>
      <c r="U19" s="19">
        <v>0</v>
      </c>
      <c r="V19" s="19">
        <v>619.6</v>
      </c>
      <c r="W19" s="19">
        <v>0</v>
      </c>
      <c r="X19" s="19">
        <v>851.8</v>
      </c>
      <c r="Y19" s="19">
        <v>1051.58</v>
      </c>
      <c r="Z19" s="18">
        <f t="shared" si="10"/>
        <v>2000</v>
      </c>
      <c r="AA19" s="19">
        <v>0</v>
      </c>
      <c r="AB19" s="19">
        <v>0</v>
      </c>
      <c r="AC19" s="19">
        <v>500</v>
      </c>
      <c r="AD19" s="19">
        <v>500</v>
      </c>
      <c r="AE19" s="19">
        <v>1000</v>
      </c>
      <c r="AF19" s="18">
        <v>2000</v>
      </c>
      <c r="AG19" s="18">
        <v>2000</v>
      </c>
      <c r="AH19" s="18">
        <v>2000</v>
      </c>
      <c r="AI19" s="18">
        <v>2000</v>
      </c>
      <c r="AJ19" s="18">
        <v>2000</v>
      </c>
      <c r="AK19" s="18">
        <v>2000</v>
      </c>
      <c r="AL19" s="18">
        <v>2000</v>
      </c>
    </row>
    <row r="20" spans="1:38" x14ac:dyDescent="0.25">
      <c r="A20" s="3"/>
      <c r="B20" s="4"/>
      <c r="C20" s="4"/>
      <c r="D20" s="18"/>
      <c r="E20" s="19"/>
      <c r="F20" s="19"/>
      <c r="G20" s="19"/>
      <c r="H20" s="19"/>
      <c r="I20" s="18">
        <f t="shared" si="12"/>
        <v>0</v>
      </c>
      <c r="J20" s="19"/>
      <c r="K20" s="19"/>
      <c r="L20" s="19"/>
      <c r="M20" s="19"/>
      <c r="N20" s="18"/>
      <c r="O20" s="19"/>
      <c r="P20" s="19"/>
      <c r="Q20" s="19"/>
      <c r="R20" s="19"/>
      <c r="S20" s="19"/>
      <c r="T20" s="18"/>
      <c r="U20" s="19"/>
      <c r="V20" s="19"/>
      <c r="W20" s="19"/>
      <c r="X20" s="19"/>
      <c r="Y20" s="19"/>
      <c r="Z20" s="18"/>
      <c r="AA20" s="19"/>
      <c r="AB20" s="19"/>
      <c r="AC20" s="19"/>
      <c r="AD20" s="19"/>
      <c r="AE20" s="19"/>
      <c r="AF20" s="18"/>
      <c r="AG20" s="18"/>
      <c r="AH20" s="18"/>
      <c r="AI20" s="18"/>
      <c r="AJ20" s="18"/>
      <c r="AK20" s="18"/>
      <c r="AL20" s="18"/>
    </row>
    <row r="21" spans="1:38" ht="15.75" thickBot="1" x14ac:dyDescent="0.3">
      <c r="A21" s="3"/>
      <c r="B21" s="36" t="s">
        <v>5</v>
      </c>
      <c r="C21" s="37"/>
      <c r="D21" s="22">
        <f>SUM(D14:D19)</f>
        <v>627099.38</v>
      </c>
      <c r="E21" s="23">
        <f>SUM(E14:E19)</f>
        <v>113000.63</v>
      </c>
      <c r="F21" s="23">
        <f t="shared" ref="F21:AL21" si="13">SUM(F14:F19)</f>
        <v>177191.75999999998</v>
      </c>
      <c r="G21" s="23">
        <f t="shared" si="13"/>
        <v>144254.31999999998</v>
      </c>
      <c r="H21" s="23">
        <f t="shared" si="13"/>
        <v>192652.66999999998</v>
      </c>
      <c r="I21" s="22">
        <f t="shared" si="13"/>
        <v>743866.87000000011</v>
      </c>
      <c r="J21" s="23">
        <f>SUM(J14:J19)</f>
        <v>10059</v>
      </c>
      <c r="K21" s="23">
        <f t="shared" ref="K21:M21" si="14">SUM(K14:K19)</f>
        <v>343080.28</v>
      </c>
      <c r="L21" s="23">
        <f t="shared" si="14"/>
        <v>314090.26</v>
      </c>
      <c r="M21" s="23">
        <f t="shared" si="14"/>
        <v>76637.329999999987</v>
      </c>
      <c r="N21" s="22">
        <f>SUM(N14:N19)</f>
        <v>1151936.44</v>
      </c>
      <c r="O21" s="23">
        <f>SUM(O14:O19)</f>
        <v>31589</v>
      </c>
      <c r="P21" s="23">
        <f>SUM(P14:P19)</f>
        <v>344586.15</v>
      </c>
      <c r="Q21" s="23">
        <f t="shared" ref="Q21:S21" si="15">SUM(Q14:Q19)</f>
        <v>670722.6399999999</v>
      </c>
      <c r="R21" s="23">
        <f t="shared" si="15"/>
        <v>2528.4499999999998</v>
      </c>
      <c r="S21" s="23">
        <f t="shared" si="15"/>
        <v>102510.2</v>
      </c>
      <c r="T21" s="22">
        <f>SUM(T14:T19)</f>
        <v>727299.11</v>
      </c>
      <c r="U21" s="23">
        <f>SUM(U15:U19)</f>
        <v>0</v>
      </c>
      <c r="V21" s="23">
        <f t="shared" ref="V21:X21" si="16">SUM(V15:V19)</f>
        <v>279795.95</v>
      </c>
      <c r="W21" s="23">
        <f t="shared" si="16"/>
        <v>53096.45</v>
      </c>
      <c r="X21" s="23">
        <f t="shared" si="16"/>
        <v>47631.220000000008</v>
      </c>
      <c r="Y21" s="23">
        <f>SUM(Y15:Y19)</f>
        <v>346775.49000000005</v>
      </c>
      <c r="Z21" s="22">
        <f t="shared" si="13"/>
        <v>1588114.7305650001</v>
      </c>
      <c r="AA21" s="23">
        <f>SUM(AA15:AA19)</f>
        <v>10837.84</v>
      </c>
      <c r="AB21" s="23">
        <f t="shared" ref="AB21:AE21" si="17">SUM(AB15:AB19)</f>
        <v>0</v>
      </c>
      <c r="AC21" s="23">
        <f t="shared" si="17"/>
        <v>44594.41</v>
      </c>
      <c r="AD21" s="23">
        <f t="shared" si="17"/>
        <v>1067158.7401950001</v>
      </c>
      <c r="AE21" s="23">
        <f t="shared" si="17"/>
        <v>465523.74037000001</v>
      </c>
      <c r="AF21" s="22">
        <f t="shared" si="13"/>
        <v>488982.50680000009</v>
      </c>
      <c r="AG21" s="22">
        <f t="shared" si="13"/>
        <v>655897.25680000009</v>
      </c>
      <c r="AH21" s="22">
        <f t="shared" si="13"/>
        <v>1127994.5068000001</v>
      </c>
      <c r="AI21" s="22">
        <f t="shared" si="13"/>
        <v>540376.25680000009</v>
      </c>
      <c r="AJ21" s="22">
        <f t="shared" si="13"/>
        <v>878589.50680000009</v>
      </c>
      <c r="AK21" s="22">
        <f t="shared" si="13"/>
        <v>560047.50680000009</v>
      </c>
      <c r="AL21" s="22">
        <f t="shared" si="13"/>
        <v>1268862.2567999999</v>
      </c>
    </row>
    <row r="22" spans="1:38" ht="17.25" thickTop="1" x14ac:dyDescent="0.25">
      <c r="A22" s="5"/>
      <c r="B22" s="4"/>
      <c r="C22" s="4"/>
      <c r="D22" s="18"/>
      <c r="E22" s="19"/>
      <c r="F22" s="19"/>
      <c r="G22" s="19"/>
      <c r="H22" s="19"/>
      <c r="I22" s="18"/>
      <c r="J22" s="19"/>
      <c r="K22" s="19"/>
      <c r="L22" s="19"/>
      <c r="M22" s="19"/>
      <c r="N22" s="18"/>
      <c r="O22" s="19"/>
      <c r="P22" s="19"/>
      <c r="Q22" s="19"/>
      <c r="R22" s="19"/>
      <c r="S22" s="19"/>
      <c r="T22" s="18"/>
      <c r="U22" s="19"/>
      <c r="V22" s="19"/>
      <c r="W22" s="19"/>
      <c r="X22" s="19"/>
      <c r="Y22" s="19"/>
      <c r="Z22" s="18"/>
      <c r="AA22" s="19"/>
      <c r="AB22" s="19"/>
      <c r="AC22" s="19"/>
      <c r="AD22" s="19"/>
      <c r="AE22" s="19"/>
      <c r="AF22" s="18"/>
      <c r="AG22" s="18"/>
      <c r="AH22" s="18"/>
      <c r="AI22" s="18"/>
      <c r="AJ22" s="18"/>
      <c r="AK22" s="18"/>
      <c r="AL22" s="18"/>
    </row>
    <row r="23" spans="1:38" ht="15" x14ac:dyDescent="0.25">
      <c r="A23" s="3" t="s">
        <v>6</v>
      </c>
      <c r="B23" s="1"/>
      <c r="C23" s="6"/>
      <c r="D23" s="24">
        <f>+D12-D21</f>
        <v>-111765.38</v>
      </c>
      <c r="E23" s="25">
        <f t="shared" ref="E23:H23" si="18">+E12-E21</f>
        <v>-111000.63</v>
      </c>
      <c r="F23" s="25">
        <f t="shared" si="18"/>
        <v>335308.24</v>
      </c>
      <c r="G23" s="25">
        <f t="shared" si="18"/>
        <v>-144254.31999999998</v>
      </c>
      <c r="H23" s="25">
        <f t="shared" si="18"/>
        <v>-191818.66999999998</v>
      </c>
      <c r="I23" s="24">
        <f>+I12-I21</f>
        <v>-742320.19000000006</v>
      </c>
      <c r="J23" s="25">
        <f>+J12-J21</f>
        <v>-8859</v>
      </c>
      <c r="K23" s="25">
        <f>+K12-K21</f>
        <v>-343080.28</v>
      </c>
      <c r="L23" s="25">
        <f t="shared" ref="L23" si="19">+L12-L21</f>
        <v>-313743.58</v>
      </c>
      <c r="M23" s="25">
        <f>+M12-M21</f>
        <v>-76637.329999999987</v>
      </c>
      <c r="N23" s="24">
        <f>+N12-N21</f>
        <v>701348.56</v>
      </c>
      <c r="O23" s="25">
        <f>+O12-O21</f>
        <v>289796</v>
      </c>
      <c r="P23" s="25">
        <f>+P12-P21</f>
        <v>-312686.15000000002</v>
      </c>
      <c r="Q23" s="25">
        <f t="shared" ref="Q23" si="20">+Q12-Q21</f>
        <v>829277.3600000001</v>
      </c>
      <c r="R23" s="25">
        <f>+R12-R21</f>
        <v>-2528.4499999999998</v>
      </c>
      <c r="S23" s="25">
        <f>+S12-S21</f>
        <v>-102510.2</v>
      </c>
      <c r="T23" s="24">
        <f>+T12-T21</f>
        <v>-716317.05999999994</v>
      </c>
      <c r="U23" s="25">
        <f>+U12-U21</f>
        <v>0</v>
      </c>
      <c r="V23" s="25">
        <f>+V12-V21</f>
        <v>-277795.95</v>
      </c>
      <c r="W23" s="25">
        <f t="shared" ref="W23:Y23" si="21">+W12-W21</f>
        <v>-53096.45</v>
      </c>
      <c r="X23" s="25">
        <f t="shared" si="21"/>
        <v>-46631.220000000008</v>
      </c>
      <c r="Y23" s="25">
        <f t="shared" si="21"/>
        <v>-338793.44000000006</v>
      </c>
      <c r="Z23" s="24">
        <f t="shared" ref="Z23:AL23" si="22">+Z12-Z21</f>
        <v>-85914.730565000093</v>
      </c>
      <c r="AA23" s="25">
        <f t="shared" si="22"/>
        <v>-10837.84</v>
      </c>
      <c r="AB23" s="25">
        <f t="shared" si="22"/>
        <v>1200</v>
      </c>
      <c r="AC23" s="25">
        <f t="shared" si="22"/>
        <v>1456405.59</v>
      </c>
      <c r="AD23" s="25">
        <f t="shared" si="22"/>
        <v>-1067158.7401950001</v>
      </c>
      <c r="AE23" s="25">
        <f t="shared" si="22"/>
        <v>-465523.74037000001</v>
      </c>
      <c r="AF23" s="24">
        <f t="shared" si="22"/>
        <v>-486982.50680000009</v>
      </c>
      <c r="AG23" s="24">
        <f t="shared" si="22"/>
        <v>346102.74319999991</v>
      </c>
      <c r="AH23" s="24">
        <f t="shared" si="22"/>
        <v>-125994.50680000009</v>
      </c>
      <c r="AI23" s="24">
        <f t="shared" si="22"/>
        <v>461623.74319999991</v>
      </c>
      <c r="AJ23" s="24">
        <f t="shared" si="22"/>
        <v>123410.49319999991</v>
      </c>
      <c r="AK23" s="24">
        <f t="shared" si="22"/>
        <v>441952.49319999991</v>
      </c>
      <c r="AL23" s="24">
        <f t="shared" si="22"/>
        <v>-266862.25679999986</v>
      </c>
    </row>
    <row r="24" spans="1:38" x14ac:dyDescent="0.25">
      <c r="A24" s="5"/>
      <c r="B24" s="4"/>
      <c r="C24" s="4"/>
      <c r="D24" s="18"/>
      <c r="E24" s="19"/>
      <c r="F24" s="19"/>
      <c r="G24" s="19"/>
      <c r="H24" s="19"/>
      <c r="I24" s="18"/>
      <c r="J24" s="19"/>
      <c r="K24" s="19"/>
      <c r="L24" s="19"/>
      <c r="M24" s="19"/>
      <c r="N24" s="18"/>
      <c r="O24" s="19"/>
      <c r="P24" s="19"/>
      <c r="Q24" s="19"/>
      <c r="R24" s="19"/>
      <c r="S24" s="19"/>
      <c r="T24" s="18"/>
      <c r="U24" s="19"/>
      <c r="V24" s="19"/>
      <c r="W24" s="19"/>
      <c r="X24" s="19"/>
      <c r="Y24" s="19"/>
      <c r="Z24" s="18"/>
      <c r="AA24" s="19"/>
      <c r="AB24" s="19"/>
      <c r="AC24" s="19"/>
      <c r="AD24" s="19"/>
      <c r="AE24" s="19"/>
      <c r="AF24" s="18"/>
      <c r="AG24" s="18"/>
      <c r="AH24" s="18"/>
      <c r="AI24" s="18"/>
      <c r="AJ24" s="18"/>
      <c r="AK24" s="18"/>
      <c r="AL24" s="18"/>
    </row>
    <row r="25" spans="1:38" x14ac:dyDescent="0.25">
      <c r="A25" s="5" t="s">
        <v>7</v>
      </c>
      <c r="B25" s="4"/>
      <c r="C25" s="4"/>
      <c r="D25" s="18">
        <v>1017062.17</v>
      </c>
      <c r="E25" s="19">
        <f>D25</f>
        <v>1017062.17</v>
      </c>
      <c r="F25" s="19">
        <f>E30</f>
        <v>906061.54</v>
      </c>
      <c r="G25" s="19">
        <f>F30</f>
        <v>1241369.78</v>
      </c>
      <c r="H25" s="19">
        <f>G30</f>
        <v>1097115.46</v>
      </c>
      <c r="I25" s="18">
        <f>H30</f>
        <v>905296.79</v>
      </c>
      <c r="J25" s="19">
        <f>I25</f>
        <v>905296.79</v>
      </c>
      <c r="K25" s="19">
        <f>J30</f>
        <v>396437.79000000004</v>
      </c>
      <c r="L25" s="19">
        <f>K30</f>
        <v>53357.510000000009</v>
      </c>
      <c r="M25" s="19">
        <f>L30</f>
        <v>239613.93</v>
      </c>
      <c r="N25" s="18">
        <f>I30</f>
        <v>162976.59999999998</v>
      </c>
      <c r="O25" s="19">
        <f>N25</f>
        <v>162976.59999999998</v>
      </c>
      <c r="P25" s="19">
        <f>O30</f>
        <v>452772.6</v>
      </c>
      <c r="Q25" s="19">
        <f>P30</f>
        <v>140086.44999999995</v>
      </c>
      <c r="R25" s="19">
        <f>Q30</f>
        <v>269363.81000000006</v>
      </c>
      <c r="S25" s="19">
        <f>R30</f>
        <v>266835.36000000004</v>
      </c>
      <c r="T25" s="18">
        <f>N30</f>
        <v>164325.16000000003</v>
      </c>
      <c r="U25" s="19">
        <f>T25</f>
        <v>164325.16000000003</v>
      </c>
      <c r="V25" s="19">
        <f>U30</f>
        <v>164325.16000000003</v>
      </c>
      <c r="W25" s="19">
        <f>V30</f>
        <v>186529.21000000002</v>
      </c>
      <c r="X25" s="19">
        <f>W30</f>
        <v>133432.76</v>
      </c>
      <c r="Y25" s="19">
        <f>X30</f>
        <v>86801.540000000008</v>
      </c>
      <c r="Z25" s="18">
        <f>Y30</f>
        <v>148008.09999999995</v>
      </c>
      <c r="AA25" s="19">
        <f>Z25</f>
        <v>148008.09999999995</v>
      </c>
      <c r="AB25" s="19">
        <f>AA30</f>
        <v>137170.25999999995</v>
      </c>
      <c r="AC25" s="19">
        <f>AB30</f>
        <v>138370.25999999995</v>
      </c>
      <c r="AD25" s="19">
        <f>AC30</f>
        <v>794775.85000000009</v>
      </c>
      <c r="AE25" s="19">
        <f>AD30</f>
        <v>127617.10980500001</v>
      </c>
      <c r="AF25" s="18">
        <f>Z30</f>
        <v>1260026.8492400001</v>
      </c>
      <c r="AG25" s="18">
        <f t="shared" ref="AG25:AL25" si="23">AF30</f>
        <v>1273044.34244</v>
      </c>
      <c r="AH25" s="18">
        <f t="shared" si="23"/>
        <v>1319147.0856399999</v>
      </c>
      <c r="AI25" s="18">
        <f t="shared" si="23"/>
        <v>1293152.5788399999</v>
      </c>
      <c r="AJ25" s="18">
        <f t="shared" si="23"/>
        <v>1254776.3220399998</v>
      </c>
      <c r="AK25" s="18">
        <f t="shared" si="23"/>
        <v>1378186.8152399997</v>
      </c>
      <c r="AL25" s="18">
        <f t="shared" si="23"/>
        <v>1520139.3084399996</v>
      </c>
    </row>
    <row r="26" spans="1:38" x14ac:dyDescent="0.25">
      <c r="A26" s="5" t="s">
        <v>8</v>
      </c>
      <c r="B26" s="4"/>
      <c r="C26" s="4"/>
      <c r="D26" s="18">
        <f>SUM(D23:D25)</f>
        <v>905296.79</v>
      </c>
      <c r="E26" s="19">
        <f t="shared" ref="E26:H26" si="24">SUM(E23:E25)</f>
        <v>906061.54</v>
      </c>
      <c r="F26" s="19">
        <f t="shared" si="24"/>
        <v>1241369.78</v>
      </c>
      <c r="G26" s="19">
        <f t="shared" si="24"/>
        <v>1097115.46</v>
      </c>
      <c r="H26" s="19">
        <f t="shared" si="24"/>
        <v>905296.79</v>
      </c>
      <c r="I26" s="18">
        <f>SUM(I23:I25)</f>
        <v>162976.59999999998</v>
      </c>
      <c r="J26" s="19">
        <f>SUM(J23:J25)</f>
        <v>896437.79</v>
      </c>
      <c r="K26" s="19">
        <f>SUM(K23:K25)</f>
        <v>53357.510000000009</v>
      </c>
      <c r="L26" s="19">
        <f t="shared" ref="L26" si="25">SUM(L23:L25)</f>
        <v>-260386.07</v>
      </c>
      <c r="M26" s="19">
        <f t="shared" ref="M26:S26" si="26">SUM(M23:M25)</f>
        <v>162976.6</v>
      </c>
      <c r="N26" s="18">
        <f>SUM(N23:N25)</f>
        <v>864325.16</v>
      </c>
      <c r="O26" s="19">
        <f>SUM(O23:O25)</f>
        <v>452772.6</v>
      </c>
      <c r="P26" s="19">
        <f>SUM(P23:P25)</f>
        <v>140086.44999999995</v>
      </c>
      <c r="Q26" s="19">
        <f>SUM(Q23:Q25)</f>
        <v>969363.81</v>
      </c>
      <c r="R26" s="19">
        <f t="shared" si="26"/>
        <v>266835.36000000004</v>
      </c>
      <c r="S26" s="19">
        <f t="shared" si="26"/>
        <v>164325.16000000003</v>
      </c>
      <c r="T26" s="18">
        <f>SUM(U26:Y26)</f>
        <v>19096.76999999999</v>
      </c>
      <c r="U26" s="19">
        <f>SUM(U23:U25)</f>
        <v>164325.16000000003</v>
      </c>
      <c r="V26" s="19">
        <f>SUM(V23:V25)</f>
        <v>-113470.78999999998</v>
      </c>
      <c r="W26" s="19">
        <f>SUM(W23:W25)</f>
        <v>133432.76</v>
      </c>
      <c r="X26" s="19">
        <f>SUM(X23:X25)</f>
        <v>86801.540000000008</v>
      </c>
      <c r="Y26" s="19">
        <f t="shared" ref="Y26" si="27">SUM(Y23:Y25)</f>
        <v>-251991.90000000005</v>
      </c>
      <c r="Z26" s="18">
        <f>SUM(AA26:AE26)</f>
        <v>1260026.8492400001</v>
      </c>
      <c r="AA26" s="19">
        <f>SUM(AA23:AA25)</f>
        <v>137170.25999999995</v>
      </c>
      <c r="AB26" s="19">
        <f t="shared" ref="AB26:AE26" si="28">SUM(AB23:AB25)</f>
        <v>138370.25999999995</v>
      </c>
      <c r="AC26" s="19">
        <f t="shared" si="28"/>
        <v>1594775.85</v>
      </c>
      <c r="AD26" s="19">
        <f t="shared" si="28"/>
        <v>-272382.89019499999</v>
      </c>
      <c r="AE26" s="19">
        <f t="shared" si="28"/>
        <v>-337906.630565</v>
      </c>
      <c r="AF26" s="18">
        <f t="shared" ref="AF26:AL26" si="29">SUM(AF23:AF25)</f>
        <v>773044.34244000004</v>
      </c>
      <c r="AG26" s="18">
        <f t="shared" si="29"/>
        <v>1619147.0856399999</v>
      </c>
      <c r="AH26" s="18">
        <f t="shared" si="29"/>
        <v>1193152.5788399999</v>
      </c>
      <c r="AI26" s="18">
        <f t="shared" si="29"/>
        <v>1754776.3220399998</v>
      </c>
      <c r="AJ26" s="18">
        <f t="shared" si="29"/>
        <v>1378186.8152399997</v>
      </c>
      <c r="AK26" s="18">
        <f t="shared" si="29"/>
        <v>1820139.3084399996</v>
      </c>
      <c r="AL26" s="18">
        <f t="shared" si="29"/>
        <v>1253277.0516399997</v>
      </c>
    </row>
    <row r="27" spans="1:38" x14ac:dyDescent="0.25">
      <c r="A27" s="5" t="s">
        <v>9</v>
      </c>
      <c r="B27" s="4"/>
      <c r="C27" s="4"/>
      <c r="D27" s="30">
        <f>SUM(E27:H27)</f>
        <v>0</v>
      </c>
      <c r="E27" s="30">
        <v>0</v>
      </c>
      <c r="F27" s="30">
        <v>0</v>
      </c>
      <c r="G27" s="30">
        <v>0</v>
      </c>
      <c r="H27" s="30">
        <v>0</v>
      </c>
      <c r="I27" s="30"/>
      <c r="J27" s="30"/>
      <c r="K27" s="30"/>
      <c r="L27" s="30"/>
      <c r="M27" s="30"/>
      <c r="N27" s="30">
        <f>SUM(O27:S27)</f>
        <v>0</v>
      </c>
      <c r="O27" s="30"/>
      <c r="P27" s="30"/>
      <c r="Q27" s="30"/>
      <c r="R27" s="30"/>
      <c r="S27" s="30"/>
      <c r="T27" s="30">
        <f>SUM(U27:Y27)</f>
        <v>0</v>
      </c>
      <c r="U27" s="30"/>
      <c r="V27" s="30"/>
      <c r="W27" s="30"/>
      <c r="X27" s="30"/>
      <c r="Y27" s="30"/>
      <c r="Z27" s="30">
        <f>SUM(AA27:AE27)</f>
        <v>0</v>
      </c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</row>
    <row r="28" spans="1:38" x14ac:dyDescent="0.25">
      <c r="A28" s="5" t="s">
        <v>10</v>
      </c>
      <c r="B28" s="4"/>
      <c r="C28" s="4"/>
      <c r="D28" s="30">
        <f t="shared" ref="D28:D29" si="30">SUM(E28:H28)</f>
        <v>0</v>
      </c>
      <c r="E28" s="30">
        <v>0</v>
      </c>
      <c r="F28" s="30">
        <v>0</v>
      </c>
      <c r="G28" s="30">
        <v>0</v>
      </c>
      <c r="H28" s="30">
        <v>0</v>
      </c>
      <c r="I28" s="30">
        <f>SUM(J28:M28)</f>
        <v>0</v>
      </c>
      <c r="J28" s="30">
        <v>-500000</v>
      </c>
      <c r="K28" s="30">
        <v>0</v>
      </c>
      <c r="L28" s="30">
        <v>500000</v>
      </c>
      <c r="M28" s="30"/>
      <c r="N28" s="30">
        <f>SUM(O28:S28)</f>
        <v>-700000</v>
      </c>
      <c r="O28" s="30"/>
      <c r="P28" s="30"/>
      <c r="Q28" s="30">
        <v>-700000</v>
      </c>
      <c r="R28" s="30">
        <v>0</v>
      </c>
      <c r="S28" s="30">
        <v>0</v>
      </c>
      <c r="T28" s="30">
        <f>SUM(U28:Y28)</f>
        <v>700000</v>
      </c>
      <c r="U28" s="30"/>
      <c r="V28" s="30">
        <v>300000</v>
      </c>
      <c r="W28" s="30"/>
      <c r="X28" s="30"/>
      <c r="Y28" s="30">
        <v>400000</v>
      </c>
      <c r="Z28" s="30">
        <f t="shared" ref="Z28:Z29" si="31">SUM(AA28:AE28)</f>
        <v>0</v>
      </c>
      <c r="AA28" s="30"/>
      <c r="AB28" s="30"/>
      <c r="AC28" s="30">
        <v>-800000</v>
      </c>
      <c r="AD28" s="30">
        <v>400000</v>
      </c>
      <c r="AE28" s="30">
        <v>400000</v>
      </c>
      <c r="AF28" s="30">
        <v>500000</v>
      </c>
      <c r="AG28" s="30">
        <v>-300000</v>
      </c>
      <c r="AH28" s="30">
        <v>100000</v>
      </c>
      <c r="AI28" s="30">
        <v>-500000</v>
      </c>
      <c r="AJ28" s="30"/>
      <c r="AK28" s="30">
        <v>-300000</v>
      </c>
      <c r="AL28" s="30"/>
    </row>
    <row r="29" spans="1:38" x14ac:dyDescent="0.25">
      <c r="A29" s="5" t="s">
        <v>11</v>
      </c>
      <c r="B29" s="4"/>
      <c r="C29" s="4"/>
      <c r="D29" s="30">
        <f t="shared" si="30"/>
        <v>0</v>
      </c>
      <c r="E29" s="30">
        <v>0</v>
      </c>
      <c r="F29" s="30">
        <v>0</v>
      </c>
      <c r="G29" s="30">
        <v>0</v>
      </c>
      <c r="H29" s="30">
        <v>0</v>
      </c>
      <c r="I29" s="30"/>
      <c r="J29" s="30"/>
      <c r="K29" s="30"/>
      <c r="L29" s="30"/>
      <c r="M29" s="30"/>
      <c r="N29" s="30">
        <f t="shared" ref="N29" si="32">SUM(O29:S29)</f>
        <v>0</v>
      </c>
      <c r="O29" s="30"/>
      <c r="P29" s="30"/>
      <c r="Q29" s="30"/>
      <c r="R29" s="30"/>
      <c r="S29" s="30"/>
      <c r="T29" s="30">
        <f>SUM(U29:Y29)</f>
        <v>0</v>
      </c>
      <c r="U29" s="30"/>
      <c r="V29" s="30"/>
      <c r="W29" s="30"/>
      <c r="X29" s="30"/>
      <c r="Y29" s="30"/>
      <c r="Z29" s="30">
        <f t="shared" si="31"/>
        <v>0</v>
      </c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</row>
    <row r="30" spans="1:38" ht="15" x14ac:dyDescent="0.25">
      <c r="A30" s="3" t="s">
        <v>12</v>
      </c>
      <c r="B30" s="6"/>
      <c r="C30" s="6"/>
      <c r="D30" s="26">
        <f>SUM(D26:D29)</f>
        <v>905296.79</v>
      </c>
      <c r="E30" s="27">
        <f>SUM(E26:E29)</f>
        <v>906061.54</v>
      </c>
      <c r="F30" s="27">
        <f t="shared" ref="F30:AL30" si="33">SUM(F26:F29)</f>
        <v>1241369.78</v>
      </c>
      <c r="G30" s="27">
        <f t="shared" ref="G30:M30" si="34">SUM(G26:G29)</f>
        <v>1097115.46</v>
      </c>
      <c r="H30" s="27">
        <f t="shared" si="34"/>
        <v>905296.79</v>
      </c>
      <c r="I30" s="26">
        <f t="shared" si="34"/>
        <v>162976.59999999998</v>
      </c>
      <c r="J30" s="27">
        <f t="shared" si="34"/>
        <v>396437.79000000004</v>
      </c>
      <c r="K30" s="27">
        <f t="shared" si="34"/>
        <v>53357.510000000009</v>
      </c>
      <c r="L30" s="27">
        <f t="shared" si="34"/>
        <v>239613.93</v>
      </c>
      <c r="M30" s="27">
        <f t="shared" si="34"/>
        <v>162976.6</v>
      </c>
      <c r="N30" s="26">
        <f>SUM(N26:N29)</f>
        <v>164325.16000000003</v>
      </c>
      <c r="O30" s="27">
        <f>SUM(O26:O29)</f>
        <v>452772.6</v>
      </c>
      <c r="P30" s="27">
        <f>SUM(P26:P29)</f>
        <v>140086.44999999995</v>
      </c>
      <c r="Q30" s="27">
        <f t="shared" ref="Q30" si="35">SUM(Q26:Q29)</f>
        <v>269363.81000000006</v>
      </c>
      <c r="R30" s="27">
        <f t="shared" ref="R30" si="36">SUM(R26:R29)</f>
        <v>266835.36000000004</v>
      </c>
      <c r="S30" s="27">
        <f>SUM(S26:S29)</f>
        <v>164325.16000000003</v>
      </c>
      <c r="T30" s="26">
        <f>SUM(T26:T29)</f>
        <v>719096.77</v>
      </c>
      <c r="U30" s="27">
        <f>SUM(U26:U29)</f>
        <v>164325.16000000003</v>
      </c>
      <c r="V30" s="27">
        <f t="shared" ref="V30:Y30" si="37">SUM(V26:V29)</f>
        <v>186529.21000000002</v>
      </c>
      <c r="W30" s="27">
        <f t="shared" si="37"/>
        <v>133432.76</v>
      </c>
      <c r="X30" s="27">
        <f t="shared" si="37"/>
        <v>86801.540000000008</v>
      </c>
      <c r="Y30" s="27">
        <f t="shared" si="37"/>
        <v>148008.09999999995</v>
      </c>
      <c r="Z30" s="26">
        <f>SUM(Z26:Z29)</f>
        <v>1260026.8492400001</v>
      </c>
      <c r="AA30" s="27">
        <f>SUM(AA26:AA29)</f>
        <v>137170.25999999995</v>
      </c>
      <c r="AB30" s="27">
        <f t="shared" ref="AB30:AE30" si="38">SUM(AB26:AB29)</f>
        <v>138370.25999999995</v>
      </c>
      <c r="AC30" s="27">
        <f t="shared" si="38"/>
        <v>794775.85000000009</v>
      </c>
      <c r="AD30" s="27">
        <f t="shared" si="38"/>
        <v>127617.10980500001</v>
      </c>
      <c r="AE30" s="27">
        <f t="shared" si="38"/>
        <v>62093.369435000001</v>
      </c>
      <c r="AF30" s="26">
        <f t="shared" si="33"/>
        <v>1273044.34244</v>
      </c>
      <c r="AG30" s="26">
        <f t="shared" si="33"/>
        <v>1319147.0856399999</v>
      </c>
      <c r="AH30" s="26">
        <f t="shared" si="33"/>
        <v>1293152.5788399999</v>
      </c>
      <c r="AI30" s="26">
        <f t="shared" si="33"/>
        <v>1254776.3220399998</v>
      </c>
      <c r="AJ30" s="26">
        <f t="shared" si="33"/>
        <v>1378186.8152399997</v>
      </c>
      <c r="AK30" s="26">
        <f t="shared" si="33"/>
        <v>1520139.3084399996</v>
      </c>
      <c r="AL30" s="26">
        <f t="shared" si="33"/>
        <v>1253277.0516399997</v>
      </c>
    </row>
    <row r="31" spans="1:38" x14ac:dyDescent="0.25">
      <c r="A31" s="5"/>
      <c r="B31" s="4"/>
      <c r="C31" s="4"/>
      <c r="D31" s="18"/>
      <c r="E31" s="19"/>
      <c r="F31" s="19"/>
      <c r="G31" s="19"/>
      <c r="H31" s="19"/>
      <c r="I31" s="18"/>
      <c r="J31" s="19"/>
      <c r="K31" s="19"/>
      <c r="L31" s="19"/>
      <c r="M31" s="19"/>
      <c r="N31" s="18"/>
      <c r="O31" s="19"/>
      <c r="P31" s="19"/>
      <c r="Q31" s="19"/>
      <c r="R31" s="19"/>
      <c r="S31" s="19"/>
      <c r="T31" s="18"/>
      <c r="U31" s="19"/>
      <c r="V31" s="19"/>
      <c r="W31" s="19"/>
      <c r="X31" s="19"/>
      <c r="Y31" s="19"/>
      <c r="Z31" s="18"/>
      <c r="AA31" s="19"/>
      <c r="AB31" s="19"/>
      <c r="AC31" s="19"/>
      <c r="AD31" s="19"/>
      <c r="AE31" s="19"/>
      <c r="AF31" s="18"/>
      <c r="AG31" s="18"/>
      <c r="AH31" s="18"/>
      <c r="AI31" s="18"/>
      <c r="AJ31" s="18"/>
      <c r="AK31" s="18"/>
      <c r="AL31" s="18"/>
    </row>
    <row r="32" spans="1:38" x14ac:dyDescent="0.25">
      <c r="A32" s="5"/>
      <c r="B32" s="4"/>
      <c r="C32" s="11"/>
      <c r="D32" s="18"/>
      <c r="E32" s="19"/>
      <c r="F32" s="19"/>
      <c r="G32" s="19"/>
      <c r="H32" s="19"/>
      <c r="I32" s="18"/>
      <c r="J32" s="19"/>
      <c r="K32" s="19"/>
      <c r="L32" s="19"/>
      <c r="M32" s="19"/>
      <c r="N32" s="18"/>
      <c r="O32" s="19"/>
      <c r="P32" s="19"/>
      <c r="Q32" s="19"/>
      <c r="R32" s="19"/>
      <c r="S32" s="19"/>
      <c r="T32" s="18"/>
      <c r="U32" s="19"/>
      <c r="V32" s="19"/>
      <c r="W32" s="19"/>
      <c r="X32" s="19"/>
      <c r="Y32" s="19"/>
      <c r="Z32" s="18"/>
      <c r="AA32" s="19"/>
      <c r="AB32" s="19"/>
      <c r="AC32" s="19"/>
      <c r="AD32" s="19"/>
      <c r="AE32" s="19"/>
      <c r="AF32" s="18"/>
      <c r="AG32" s="18"/>
      <c r="AH32" s="18"/>
      <c r="AI32" s="18"/>
      <c r="AJ32" s="18"/>
      <c r="AK32" s="18"/>
      <c r="AL32" s="18"/>
    </row>
    <row r="33" spans="1:38" x14ac:dyDescent="0.25">
      <c r="A33" s="3" t="s">
        <v>13</v>
      </c>
      <c r="B33" s="4"/>
      <c r="C33" s="4"/>
      <c r="D33" s="18"/>
      <c r="E33" s="19"/>
      <c r="F33" s="19"/>
      <c r="G33" s="19"/>
      <c r="H33" s="19"/>
      <c r="I33" s="18"/>
      <c r="J33" s="19"/>
      <c r="K33" s="19"/>
      <c r="L33" s="19"/>
      <c r="M33" s="19"/>
      <c r="N33" s="18"/>
      <c r="O33" s="19"/>
      <c r="P33" s="19"/>
      <c r="Q33" s="19"/>
      <c r="R33" s="19"/>
      <c r="S33" s="19"/>
      <c r="T33" s="18"/>
      <c r="U33" s="19"/>
      <c r="V33" s="19"/>
      <c r="W33" s="19"/>
      <c r="X33" s="19"/>
      <c r="Y33" s="19"/>
      <c r="Z33" s="18"/>
      <c r="AA33" s="19"/>
      <c r="AB33" s="19"/>
      <c r="AC33" s="19"/>
      <c r="AD33" s="19"/>
      <c r="AE33" s="19"/>
      <c r="AF33" s="18"/>
      <c r="AG33" s="18"/>
      <c r="AH33" s="18"/>
      <c r="AI33" s="18"/>
      <c r="AJ33" s="18"/>
      <c r="AK33" s="18"/>
      <c r="AL33" s="18"/>
    </row>
    <row r="34" spans="1:38" x14ac:dyDescent="0.25">
      <c r="A34" s="5" t="s">
        <v>14</v>
      </c>
      <c r="B34" s="4"/>
      <c r="C34" s="4"/>
      <c r="D34" s="18">
        <v>0</v>
      </c>
      <c r="E34" s="19"/>
      <c r="F34" s="19"/>
      <c r="G34" s="19"/>
      <c r="H34" s="19"/>
      <c r="I34" s="18">
        <f>D37</f>
        <v>0</v>
      </c>
      <c r="J34" s="19"/>
      <c r="K34" s="19"/>
      <c r="L34" s="19"/>
      <c r="M34" s="19"/>
      <c r="N34" s="18">
        <f>I37</f>
        <v>0</v>
      </c>
      <c r="O34" s="19"/>
      <c r="P34" s="19"/>
      <c r="Q34" s="19"/>
      <c r="R34" s="19"/>
      <c r="S34" s="19"/>
      <c r="T34" s="18">
        <f>N37</f>
        <v>0</v>
      </c>
      <c r="U34" s="19"/>
      <c r="V34" s="19"/>
      <c r="W34" s="19"/>
      <c r="X34" s="19"/>
      <c r="Y34" s="19"/>
      <c r="Z34" s="18">
        <f>T37</f>
        <v>0</v>
      </c>
      <c r="AA34" s="19"/>
      <c r="AB34" s="19"/>
      <c r="AC34" s="19"/>
      <c r="AD34" s="19"/>
      <c r="AE34" s="19"/>
      <c r="AF34" s="18">
        <f>Z37</f>
        <v>0</v>
      </c>
      <c r="AG34" s="18">
        <f t="shared" ref="AG34:AL34" si="39">AF37</f>
        <v>0</v>
      </c>
      <c r="AH34" s="18">
        <f t="shared" si="39"/>
        <v>0</v>
      </c>
      <c r="AI34" s="18">
        <f t="shared" si="39"/>
        <v>0</v>
      </c>
      <c r="AJ34" s="18">
        <f t="shared" si="39"/>
        <v>0</v>
      </c>
      <c r="AK34" s="18">
        <f t="shared" si="39"/>
        <v>0</v>
      </c>
      <c r="AL34" s="18">
        <f t="shared" si="39"/>
        <v>0</v>
      </c>
    </row>
    <row r="35" spans="1:38" x14ac:dyDescent="0.25">
      <c r="A35" s="5" t="s">
        <v>15</v>
      </c>
      <c r="B35" s="4"/>
      <c r="C35" s="4"/>
      <c r="D35" s="18"/>
      <c r="E35" s="19"/>
      <c r="F35" s="19"/>
      <c r="G35" s="19"/>
      <c r="H35" s="19"/>
      <c r="I35" s="18"/>
      <c r="J35" s="19"/>
      <c r="K35" s="19"/>
      <c r="L35" s="19"/>
      <c r="M35" s="19"/>
      <c r="N35" s="18"/>
      <c r="O35" s="19"/>
      <c r="P35" s="19"/>
      <c r="Q35" s="19"/>
      <c r="R35" s="19"/>
      <c r="S35" s="19"/>
      <c r="T35" s="18"/>
      <c r="U35" s="19"/>
      <c r="V35" s="19"/>
      <c r="W35" s="19"/>
      <c r="X35" s="19"/>
      <c r="Y35" s="19"/>
      <c r="Z35" s="18"/>
      <c r="AA35" s="19"/>
      <c r="AB35" s="19"/>
      <c r="AC35" s="19"/>
      <c r="AD35" s="19"/>
      <c r="AE35" s="19"/>
      <c r="AF35" s="18"/>
      <c r="AG35" s="18"/>
      <c r="AH35" s="18"/>
      <c r="AI35" s="18"/>
      <c r="AJ35" s="18"/>
      <c r="AK35" s="18"/>
      <c r="AL35" s="18"/>
    </row>
    <row r="36" spans="1:38" x14ac:dyDescent="0.25">
      <c r="A36" s="5" t="s">
        <v>16</v>
      </c>
      <c r="B36" s="4"/>
      <c r="C36" s="4"/>
      <c r="D36" s="18"/>
      <c r="E36" s="19"/>
      <c r="F36" s="19"/>
      <c r="G36" s="19"/>
      <c r="H36" s="19"/>
      <c r="I36" s="18"/>
      <c r="J36" s="19"/>
      <c r="K36" s="19"/>
      <c r="L36" s="19"/>
      <c r="M36" s="19"/>
      <c r="N36" s="18"/>
      <c r="O36" s="19"/>
      <c r="P36" s="19"/>
      <c r="Q36" s="19"/>
      <c r="R36" s="19"/>
      <c r="S36" s="19"/>
      <c r="T36" s="18"/>
      <c r="U36" s="19"/>
      <c r="V36" s="19"/>
      <c r="W36" s="19"/>
      <c r="X36" s="19"/>
      <c r="Y36" s="19"/>
      <c r="Z36" s="18"/>
      <c r="AA36" s="19"/>
      <c r="AB36" s="19"/>
      <c r="AC36" s="19"/>
      <c r="AD36" s="19"/>
      <c r="AE36" s="19"/>
      <c r="AF36" s="18"/>
      <c r="AG36" s="18"/>
      <c r="AH36" s="18"/>
      <c r="AI36" s="18"/>
      <c r="AJ36" s="18"/>
      <c r="AK36" s="18"/>
      <c r="AL36" s="18"/>
    </row>
    <row r="37" spans="1:38" ht="15" x14ac:dyDescent="0.25">
      <c r="A37" s="7" t="s">
        <v>17</v>
      </c>
      <c r="B37" s="8"/>
      <c r="C37" s="8"/>
      <c r="D37" s="26">
        <v>0</v>
      </c>
      <c r="E37" s="27">
        <v>0</v>
      </c>
      <c r="F37" s="27">
        <v>0</v>
      </c>
      <c r="G37" s="27">
        <v>0</v>
      </c>
      <c r="H37" s="27">
        <v>0</v>
      </c>
      <c r="I37" s="26">
        <v>0</v>
      </c>
      <c r="J37" s="27">
        <v>0</v>
      </c>
      <c r="K37" s="27">
        <v>0</v>
      </c>
      <c r="L37" s="27">
        <v>0</v>
      </c>
      <c r="M37" s="27">
        <v>0</v>
      </c>
      <c r="N37" s="26">
        <v>0</v>
      </c>
      <c r="O37" s="27"/>
      <c r="P37" s="27"/>
      <c r="Q37" s="27"/>
      <c r="R37" s="27"/>
      <c r="S37" s="27"/>
      <c r="T37" s="26">
        <v>0</v>
      </c>
      <c r="U37" s="27"/>
      <c r="V37" s="27"/>
      <c r="W37" s="27"/>
      <c r="X37" s="27"/>
      <c r="Y37" s="27"/>
      <c r="Z37" s="26">
        <v>0</v>
      </c>
      <c r="AA37" s="27">
        <f>SUM(AA32:AA36)</f>
        <v>0</v>
      </c>
      <c r="AB37" s="27">
        <f t="shared" ref="AB37:AE37" si="40">SUM(AB32:AB36)</f>
        <v>0</v>
      </c>
      <c r="AC37" s="27">
        <f t="shared" si="40"/>
        <v>0</v>
      </c>
      <c r="AD37" s="27">
        <f t="shared" si="40"/>
        <v>0</v>
      </c>
      <c r="AE37" s="27">
        <f t="shared" si="40"/>
        <v>0</v>
      </c>
      <c r="AF37" s="26">
        <v>0</v>
      </c>
      <c r="AG37" s="26">
        <v>0</v>
      </c>
      <c r="AH37" s="26">
        <v>0</v>
      </c>
      <c r="AI37" s="26">
        <v>0</v>
      </c>
      <c r="AJ37" s="26">
        <f>SUM(AJ34:AJ36)</f>
        <v>0</v>
      </c>
      <c r="AK37" s="26">
        <v>0</v>
      </c>
      <c r="AL37" s="26">
        <v>0</v>
      </c>
    </row>
    <row r="38" spans="1:38" x14ac:dyDescent="0.25">
      <c r="A38" s="5"/>
      <c r="B38" s="4"/>
      <c r="C38" s="4"/>
      <c r="D38" s="18"/>
      <c r="E38" s="19"/>
      <c r="F38" s="19"/>
      <c r="G38" s="19"/>
      <c r="H38" s="19"/>
      <c r="I38" s="18"/>
      <c r="J38" s="19"/>
      <c r="K38" s="19"/>
      <c r="L38" s="19"/>
      <c r="M38" s="19"/>
      <c r="N38" s="18"/>
      <c r="O38" s="19"/>
      <c r="P38" s="19"/>
      <c r="Q38" s="19"/>
      <c r="R38" s="19"/>
      <c r="S38" s="19"/>
      <c r="T38" s="18"/>
      <c r="U38" s="19"/>
      <c r="V38" s="19"/>
      <c r="W38" s="19"/>
      <c r="X38" s="19"/>
      <c r="Y38" s="19"/>
      <c r="Z38" s="18"/>
      <c r="AA38" s="19"/>
      <c r="AB38" s="19"/>
      <c r="AC38" s="19"/>
      <c r="AD38" s="19"/>
      <c r="AE38" s="19"/>
      <c r="AF38" s="18"/>
      <c r="AG38" s="18"/>
      <c r="AH38" s="18"/>
      <c r="AI38" s="18"/>
      <c r="AJ38" s="18"/>
      <c r="AK38" s="18"/>
      <c r="AL38" s="18"/>
    </row>
    <row r="39" spans="1:38" x14ac:dyDescent="0.25">
      <c r="A39" s="1" t="s">
        <v>18</v>
      </c>
      <c r="B39" s="4"/>
      <c r="C39" s="4"/>
      <c r="D39" s="18"/>
      <c r="E39" s="19"/>
      <c r="F39" s="19"/>
      <c r="G39" s="19"/>
      <c r="H39" s="19"/>
      <c r="I39" s="18"/>
      <c r="J39" s="19"/>
      <c r="K39" s="19"/>
      <c r="L39" s="19"/>
      <c r="M39" s="19"/>
      <c r="N39" s="18"/>
      <c r="O39" s="19"/>
      <c r="P39" s="19"/>
      <c r="Q39" s="19"/>
      <c r="R39" s="19"/>
      <c r="S39" s="19"/>
      <c r="T39" s="18"/>
      <c r="U39" s="19"/>
      <c r="V39" s="19"/>
      <c r="W39" s="19"/>
      <c r="X39" s="19"/>
      <c r="Y39" s="19"/>
      <c r="Z39" s="18"/>
      <c r="AA39" s="19"/>
      <c r="AB39" s="19"/>
      <c r="AC39" s="19"/>
      <c r="AD39" s="19"/>
      <c r="AE39" s="19"/>
      <c r="AF39" s="18"/>
      <c r="AG39" s="18"/>
      <c r="AH39" s="18"/>
      <c r="AI39" s="18"/>
      <c r="AJ39" s="18"/>
      <c r="AK39" s="18"/>
      <c r="AL39" s="18"/>
    </row>
    <row r="40" spans="1:38" x14ac:dyDescent="0.25">
      <c r="A40" s="5" t="s">
        <v>14</v>
      </c>
      <c r="B40" s="4"/>
      <c r="C40" s="4"/>
      <c r="D40" s="30">
        <v>0</v>
      </c>
      <c r="E40" s="30">
        <f>D40</f>
        <v>0</v>
      </c>
      <c r="F40" s="30">
        <f>E43</f>
        <v>0</v>
      </c>
      <c r="G40" s="30">
        <f>F43</f>
        <v>0</v>
      </c>
      <c r="H40" s="30">
        <f>G43</f>
        <v>0</v>
      </c>
      <c r="I40" s="30">
        <f>D43</f>
        <v>0</v>
      </c>
      <c r="J40" s="30">
        <f>I40</f>
        <v>0</v>
      </c>
      <c r="K40" s="30">
        <f t="shared" ref="K40:M40" si="41">F43</f>
        <v>0</v>
      </c>
      <c r="L40" s="30">
        <f t="shared" si="41"/>
        <v>0</v>
      </c>
      <c r="M40" s="30">
        <f t="shared" si="41"/>
        <v>0</v>
      </c>
      <c r="N40" s="30">
        <f>I43</f>
        <v>0</v>
      </c>
      <c r="O40" s="30">
        <f>N40</f>
        <v>0</v>
      </c>
      <c r="P40" s="30">
        <f>O43</f>
        <v>0</v>
      </c>
      <c r="Q40" s="30">
        <f>P43</f>
        <v>0</v>
      </c>
      <c r="R40" s="30">
        <f>Q43</f>
        <v>700000</v>
      </c>
      <c r="S40" s="30">
        <f>R43</f>
        <v>700000</v>
      </c>
      <c r="T40" s="30">
        <f>N43</f>
        <v>700000</v>
      </c>
      <c r="U40" s="30">
        <f>T40</f>
        <v>700000</v>
      </c>
      <c r="V40" s="30">
        <f>U43</f>
        <v>700000</v>
      </c>
      <c r="W40" s="30">
        <f>V43</f>
        <v>400000</v>
      </c>
      <c r="X40" s="30">
        <f>W43</f>
        <v>400000</v>
      </c>
      <c r="Y40" s="30">
        <f>X43</f>
        <v>400000</v>
      </c>
      <c r="Z40" s="30">
        <f>T43</f>
        <v>0</v>
      </c>
      <c r="AA40" s="30">
        <f>Y43</f>
        <v>0</v>
      </c>
      <c r="AB40" s="30">
        <f>AA43</f>
        <v>0</v>
      </c>
      <c r="AC40" s="30">
        <f>AB43</f>
        <v>0</v>
      </c>
      <c r="AD40" s="30">
        <f>AC43</f>
        <v>800000</v>
      </c>
      <c r="AE40" s="30">
        <f>AD43</f>
        <v>400000</v>
      </c>
      <c r="AF40" s="30">
        <f>Z43</f>
        <v>0</v>
      </c>
      <c r="AG40" s="30">
        <f>AF43</f>
        <v>-500000</v>
      </c>
      <c r="AH40" s="30">
        <f>AG43</f>
        <v>-200000</v>
      </c>
      <c r="AI40" s="30">
        <f t="shared" ref="AI40:AJ40" si="42">AH43</f>
        <v>-300000</v>
      </c>
      <c r="AJ40" s="30">
        <f t="shared" si="42"/>
        <v>-300000</v>
      </c>
      <c r="AK40" s="30">
        <f>AJ43</f>
        <v>-300000</v>
      </c>
      <c r="AL40" s="30">
        <f>AK43</f>
        <v>0</v>
      </c>
    </row>
    <row r="41" spans="1:38" x14ac:dyDescent="0.25">
      <c r="A41" s="5" t="s">
        <v>19</v>
      </c>
      <c r="B41" s="4"/>
      <c r="C41" s="4"/>
      <c r="D41" s="30">
        <f>SUM(E41:H41)</f>
        <v>0</v>
      </c>
      <c r="E41" s="30"/>
      <c r="F41" s="30"/>
      <c r="G41" s="30"/>
      <c r="H41" s="30">
        <f>-H28</f>
        <v>0</v>
      </c>
      <c r="I41" s="30">
        <f>SUM(J41:M41)</f>
        <v>500000</v>
      </c>
      <c r="J41" s="30">
        <f>-J28</f>
        <v>500000</v>
      </c>
      <c r="K41" s="30">
        <f t="shared" ref="K41:M41" si="43">-K28</f>
        <v>0</v>
      </c>
      <c r="L41" s="30"/>
      <c r="M41" s="30">
        <f t="shared" si="43"/>
        <v>0</v>
      </c>
      <c r="N41" s="30">
        <f>SUM(O41:S41)</f>
        <v>0</v>
      </c>
      <c r="O41" s="30"/>
      <c r="P41" s="30">
        <f>-P28</f>
        <v>0</v>
      </c>
      <c r="Q41" s="30"/>
      <c r="R41" s="30"/>
      <c r="S41" s="30"/>
      <c r="T41" s="30">
        <f>SUM(U41:Y41)</f>
        <v>0</v>
      </c>
      <c r="U41" s="30"/>
      <c r="V41" s="30"/>
      <c r="W41" s="30"/>
      <c r="X41" s="30">
        <f>-X28</f>
        <v>0</v>
      </c>
      <c r="Y41" s="30"/>
      <c r="Z41" s="30">
        <f>SUM(AA41:AE41)</f>
        <v>800000</v>
      </c>
      <c r="AA41" s="30"/>
      <c r="AB41" s="30"/>
      <c r="AC41" s="30">
        <f>-AC28</f>
        <v>800000</v>
      </c>
      <c r="AD41" s="30"/>
      <c r="AE41" s="30"/>
      <c r="AF41" s="30">
        <f>-AF28</f>
        <v>-500000</v>
      </c>
      <c r="AG41" s="30">
        <f>-AG28</f>
        <v>300000</v>
      </c>
      <c r="AH41" s="30">
        <f>-AH28</f>
        <v>-100000</v>
      </c>
      <c r="AI41" s="30"/>
      <c r="AJ41" s="30"/>
      <c r="AK41" s="30">
        <f>-AK28</f>
        <v>300000</v>
      </c>
      <c r="AL41" s="30"/>
    </row>
    <row r="42" spans="1:38" x14ac:dyDescent="0.25">
      <c r="A42" s="5" t="s">
        <v>20</v>
      </c>
      <c r="B42" s="4"/>
      <c r="C42" s="4"/>
      <c r="D42" s="30">
        <f>SUM(E42:H42)</f>
        <v>0</v>
      </c>
      <c r="E42" s="30"/>
      <c r="F42" s="30"/>
      <c r="G42" s="30"/>
      <c r="H42" s="30"/>
      <c r="I42" s="30">
        <f>SUM(J42:M42)</f>
        <v>-500000</v>
      </c>
      <c r="J42" s="30">
        <v>0</v>
      </c>
      <c r="K42" s="30"/>
      <c r="L42" s="30">
        <f>-L28</f>
        <v>-500000</v>
      </c>
      <c r="M42" s="30">
        <v>0</v>
      </c>
      <c r="N42" s="30">
        <f>SUM(O42:S42)</f>
        <v>700000</v>
      </c>
      <c r="O42" s="30"/>
      <c r="P42" s="30"/>
      <c r="Q42" s="30">
        <f>-Q28</f>
        <v>700000</v>
      </c>
      <c r="R42" s="30">
        <f>-R28</f>
        <v>0</v>
      </c>
      <c r="S42" s="30">
        <f>-S28</f>
        <v>0</v>
      </c>
      <c r="T42" s="30">
        <f>SUM(U42:Y42)</f>
        <v>-700000</v>
      </c>
      <c r="U42" s="30"/>
      <c r="V42" s="30">
        <f>-V28</f>
        <v>-300000</v>
      </c>
      <c r="W42" s="30">
        <f>-W28</f>
        <v>0</v>
      </c>
      <c r="X42" s="30"/>
      <c r="Y42" s="30">
        <f>-Y28</f>
        <v>-400000</v>
      </c>
      <c r="Z42" s="30">
        <f>SUM(AA42:AE42)</f>
        <v>-800000</v>
      </c>
      <c r="AA42" s="30"/>
      <c r="AB42" s="30"/>
      <c r="AC42" s="30"/>
      <c r="AD42" s="30">
        <f>-AD28</f>
        <v>-400000</v>
      </c>
      <c r="AE42" s="30">
        <f>-AE28</f>
        <v>-400000</v>
      </c>
      <c r="AF42" s="30"/>
      <c r="AG42" s="30"/>
      <c r="AH42" s="30"/>
      <c r="AI42" s="30"/>
      <c r="AJ42" s="30"/>
      <c r="AK42" s="30"/>
      <c r="AL42" s="30"/>
    </row>
    <row r="43" spans="1:38" ht="15" x14ac:dyDescent="0.25">
      <c r="A43" s="7" t="s">
        <v>17</v>
      </c>
      <c r="B43" s="8"/>
      <c r="C43" s="8"/>
      <c r="D43" s="26">
        <f t="shared" ref="D43:AH43" si="44">SUM(D40:D42)</f>
        <v>0</v>
      </c>
      <c r="E43" s="27">
        <f>SUM(E40:E42)</f>
        <v>0</v>
      </c>
      <c r="F43" s="27">
        <f t="shared" si="44"/>
        <v>0</v>
      </c>
      <c r="G43" s="27">
        <f t="shared" si="44"/>
        <v>0</v>
      </c>
      <c r="H43" s="27">
        <f>SUM(H40:H42)</f>
        <v>0</v>
      </c>
      <c r="I43" s="26">
        <f>SUM(I40:I42)</f>
        <v>0</v>
      </c>
      <c r="J43" s="27">
        <f>SUM(J40:J42)</f>
        <v>500000</v>
      </c>
      <c r="K43" s="27">
        <f t="shared" ref="K43:M43" si="45">SUM(K40:K42)</f>
        <v>0</v>
      </c>
      <c r="L43" s="27">
        <f>SUM(L40:L42)</f>
        <v>-500000</v>
      </c>
      <c r="M43" s="27">
        <f t="shared" si="45"/>
        <v>0</v>
      </c>
      <c r="N43" s="26">
        <f t="shared" si="44"/>
        <v>700000</v>
      </c>
      <c r="O43" s="27">
        <f>SUM(O40:O42)</f>
        <v>0</v>
      </c>
      <c r="P43" s="27">
        <f t="shared" si="44"/>
        <v>0</v>
      </c>
      <c r="Q43" s="27">
        <f>SUM(Q40:Q42)</f>
        <v>700000</v>
      </c>
      <c r="R43" s="27">
        <f t="shared" si="44"/>
        <v>700000</v>
      </c>
      <c r="S43" s="27">
        <f>SUM(S40:S42)</f>
        <v>700000</v>
      </c>
      <c r="T43" s="26">
        <f>SUM(T40:T42)</f>
        <v>0</v>
      </c>
      <c r="U43" s="27">
        <f t="shared" si="44"/>
        <v>700000</v>
      </c>
      <c r="V43" s="27">
        <f t="shared" si="44"/>
        <v>400000</v>
      </c>
      <c r="W43" s="27">
        <f>SUM(W40:W42)</f>
        <v>400000</v>
      </c>
      <c r="X43" s="27">
        <f t="shared" si="44"/>
        <v>400000</v>
      </c>
      <c r="Y43" s="27">
        <f>SUM(Y40:Y42)</f>
        <v>0</v>
      </c>
      <c r="Z43" s="26">
        <f>SUM(Z40:Z42)</f>
        <v>0</v>
      </c>
      <c r="AA43" s="27">
        <f>SUM(AA40:AA42)</f>
        <v>0</v>
      </c>
      <c r="AB43" s="27">
        <f t="shared" ref="AB43:AE43" si="46">SUM(AB40:AB42)</f>
        <v>0</v>
      </c>
      <c r="AC43" s="27">
        <f t="shared" si="46"/>
        <v>800000</v>
      </c>
      <c r="AD43" s="27">
        <f t="shared" si="46"/>
        <v>400000</v>
      </c>
      <c r="AE43" s="27">
        <f t="shared" si="46"/>
        <v>0</v>
      </c>
      <c r="AF43" s="26">
        <f t="shared" si="44"/>
        <v>-500000</v>
      </c>
      <c r="AG43" s="26">
        <f t="shared" si="44"/>
        <v>-200000</v>
      </c>
      <c r="AH43" s="26">
        <f t="shared" si="44"/>
        <v>-300000</v>
      </c>
      <c r="AI43" s="26">
        <f>SUM(AI40:AI42)</f>
        <v>-300000</v>
      </c>
      <c r="AJ43" s="26">
        <f>SUM(AJ40:AJ42)</f>
        <v>-300000</v>
      </c>
      <c r="AK43" s="26">
        <f>SUM(AK40:AK42)</f>
        <v>0</v>
      </c>
      <c r="AL43" s="26">
        <f>SUM(AL40:AL42)</f>
        <v>0</v>
      </c>
    </row>
    <row r="44" spans="1:38" x14ac:dyDescent="0.25">
      <c r="A44" s="5"/>
      <c r="B44" s="4"/>
      <c r="C44" s="4"/>
      <c r="D44" s="18"/>
      <c r="E44" s="19"/>
      <c r="F44" s="19"/>
      <c r="G44" s="19"/>
      <c r="H44" s="19"/>
      <c r="I44" s="18"/>
      <c r="J44" s="19"/>
      <c r="K44" s="19"/>
      <c r="L44" s="19"/>
      <c r="M44" s="19"/>
      <c r="N44" s="18"/>
      <c r="O44" s="19"/>
      <c r="P44" s="19"/>
      <c r="Q44" s="19"/>
      <c r="R44" s="19"/>
      <c r="S44" s="19"/>
      <c r="T44" s="18"/>
      <c r="U44" s="19"/>
      <c r="V44" s="19"/>
      <c r="W44" s="19"/>
      <c r="X44" s="19"/>
      <c r="Y44" s="19"/>
      <c r="Z44" s="18"/>
      <c r="AA44" s="19"/>
      <c r="AB44" s="19"/>
      <c r="AC44" s="19"/>
      <c r="AD44" s="19"/>
      <c r="AE44" s="19"/>
      <c r="AF44" s="18"/>
      <c r="AG44" s="18"/>
      <c r="AH44" s="18"/>
      <c r="AI44" s="18"/>
      <c r="AJ44" s="18"/>
      <c r="AK44" s="18"/>
      <c r="AL44" s="18"/>
    </row>
    <row r="45" spans="1:38" x14ac:dyDescent="0.25">
      <c r="A45" s="3" t="s">
        <v>21</v>
      </c>
      <c r="B45" s="4"/>
      <c r="C45" s="4"/>
      <c r="D45" s="18"/>
      <c r="E45" s="19"/>
      <c r="F45" s="19"/>
      <c r="G45" s="19"/>
      <c r="H45" s="19"/>
      <c r="I45" s="18"/>
      <c r="J45" s="19"/>
      <c r="K45" s="19"/>
      <c r="L45" s="19"/>
      <c r="M45" s="19"/>
      <c r="N45" s="18"/>
      <c r="O45" s="19"/>
      <c r="P45" s="19"/>
      <c r="Q45" s="19"/>
      <c r="R45" s="19"/>
      <c r="S45" s="19"/>
      <c r="T45" s="18"/>
      <c r="U45" s="19"/>
      <c r="V45" s="19"/>
      <c r="W45" s="19"/>
      <c r="X45" s="19"/>
      <c r="Y45" s="19"/>
      <c r="Z45" s="18"/>
      <c r="AA45" s="19"/>
      <c r="AB45" s="19"/>
      <c r="AC45" s="19"/>
      <c r="AD45" s="19"/>
      <c r="AE45" s="19"/>
      <c r="AF45" s="18"/>
      <c r="AG45" s="18"/>
      <c r="AH45" s="18"/>
      <c r="AI45" s="18"/>
      <c r="AJ45" s="18"/>
      <c r="AK45" s="18"/>
      <c r="AL45" s="18"/>
    </row>
    <row r="46" spans="1:38" x14ac:dyDescent="0.25">
      <c r="A46" s="5" t="s">
        <v>14</v>
      </c>
      <c r="B46" s="4"/>
      <c r="C46" s="4"/>
      <c r="D46" s="30">
        <v>0</v>
      </c>
      <c r="E46" s="30">
        <f>D46</f>
        <v>0</v>
      </c>
      <c r="F46" s="30">
        <f>E50</f>
        <v>0</v>
      </c>
      <c r="G46" s="30">
        <f>F50</f>
        <v>0</v>
      </c>
      <c r="H46" s="30">
        <f>G50</f>
        <v>0</v>
      </c>
      <c r="I46" s="30">
        <f>H50</f>
        <v>0</v>
      </c>
      <c r="J46" s="30"/>
      <c r="K46" s="30"/>
      <c r="L46" s="30"/>
      <c r="M46" s="30"/>
      <c r="N46" s="30">
        <f>I50</f>
        <v>0</v>
      </c>
      <c r="O46" s="30"/>
      <c r="P46" s="30"/>
      <c r="Q46" s="30"/>
      <c r="R46" s="30"/>
      <c r="S46" s="30"/>
      <c r="T46" s="30">
        <f>N50</f>
        <v>0</v>
      </c>
      <c r="U46" s="30"/>
      <c r="V46" s="30"/>
      <c r="W46" s="30"/>
      <c r="X46" s="30"/>
      <c r="Y46" s="30"/>
      <c r="Z46" s="30">
        <f>T50</f>
        <v>0</v>
      </c>
      <c r="AA46" s="30"/>
      <c r="AB46" s="30"/>
      <c r="AC46" s="30"/>
      <c r="AD46" s="30"/>
      <c r="AE46" s="30"/>
      <c r="AF46" s="30">
        <f>Z50</f>
        <v>0</v>
      </c>
      <c r="AG46" s="30">
        <f t="shared" ref="AG46:AL46" si="47">AF50</f>
        <v>0</v>
      </c>
      <c r="AH46" s="30">
        <f t="shared" si="47"/>
        <v>0</v>
      </c>
      <c r="AI46" s="30">
        <f t="shared" si="47"/>
        <v>0</v>
      </c>
      <c r="AJ46" s="30">
        <f t="shared" si="47"/>
        <v>0</v>
      </c>
      <c r="AK46" s="30">
        <f t="shared" si="47"/>
        <v>0</v>
      </c>
      <c r="AL46" s="30">
        <f t="shared" si="47"/>
        <v>0</v>
      </c>
    </row>
    <row r="47" spans="1:38" x14ac:dyDescent="0.25">
      <c r="A47" s="5" t="s">
        <v>22</v>
      </c>
      <c r="B47" s="4"/>
      <c r="C47" s="4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</row>
    <row r="48" spans="1:38" x14ac:dyDescent="0.25">
      <c r="A48" s="5" t="s">
        <v>23</v>
      </c>
      <c r="B48" s="4"/>
      <c r="C48" s="4"/>
      <c r="D48" s="30"/>
      <c r="E48" s="30"/>
      <c r="F48" s="30"/>
      <c r="G48" s="30"/>
      <c r="H48" s="30"/>
      <c r="I48" s="30">
        <f>-I29</f>
        <v>0</v>
      </c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>
        <f>-AF29</f>
        <v>0</v>
      </c>
      <c r="AG48" s="30"/>
      <c r="AH48" s="30"/>
      <c r="AI48" s="30"/>
      <c r="AJ48" s="30"/>
      <c r="AK48" s="30"/>
      <c r="AL48" s="30"/>
    </row>
    <row r="49" spans="1:38" x14ac:dyDescent="0.25">
      <c r="A49" s="5" t="s">
        <v>24</v>
      </c>
      <c r="B49" s="4"/>
      <c r="C49" s="4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>
        <f>-AH29</f>
        <v>0</v>
      </c>
      <c r="AI49" s="30">
        <f>-AI29</f>
        <v>0</v>
      </c>
      <c r="AJ49" s="30"/>
      <c r="AK49" s="30">
        <f>-AK29</f>
        <v>0</v>
      </c>
      <c r="AL49" s="30">
        <f>-AL29</f>
        <v>0</v>
      </c>
    </row>
    <row r="50" spans="1:38" ht="15" x14ac:dyDescent="0.25">
      <c r="A50" s="7" t="s">
        <v>17</v>
      </c>
      <c r="B50" s="8"/>
      <c r="C50" s="8"/>
      <c r="D50" s="26">
        <f t="shared" ref="D50:AL50" si="48">SUM(D46:D49)</f>
        <v>0</v>
      </c>
      <c r="E50" s="27">
        <f t="shared" si="48"/>
        <v>0</v>
      </c>
      <c r="F50" s="27">
        <f t="shared" si="48"/>
        <v>0</v>
      </c>
      <c r="G50" s="27">
        <f t="shared" si="48"/>
        <v>0</v>
      </c>
      <c r="H50" s="27">
        <f t="shared" si="48"/>
        <v>0</v>
      </c>
      <c r="I50" s="26">
        <f t="shared" si="48"/>
        <v>0</v>
      </c>
      <c r="J50" s="27">
        <f>SUM(J46:J49)</f>
        <v>0</v>
      </c>
      <c r="K50" s="27">
        <f t="shared" si="48"/>
        <v>0</v>
      </c>
      <c r="L50" s="27">
        <f t="shared" si="48"/>
        <v>0</v>
      </c>
      <c r="M50" s="27">
        <f t="shared" si="48"/>
        <v>0</v>
      </c>
      <c r="N50" s="26">
        <f t="shared" si="48"/>
        <v>0</v>
      </c>
      <c r="O50" s="27">
        <f>SUM(O46:O49)</f>
        <v>0</v>
      </c>
      <c r="P50" s="27">
        <f t="shared" ref="P50:S50" si="49">SUM(P46:P49)</f>
        <v>0</v>
      </c>
      <c r="Q50" s="27">
        <f t="shared" si="49"/>
        <v>0</v>
      </c>
      <c r="R50" s="27">
        <f t="shared" si="49"/>
        <v>0</v>
      </c>
      <c r="S50" s="27">
        <f t="shared" si="49"/>
        <v>0</v>
      </c>
      <c r="T50" s="26">
        <f t="shared" si="48"/>
        <v>0</v>
      </c>
      <c r="U50" s="27"/>
      <c r="V50" s="27"/>
      <c r="W50" s="27"/>
      <c r="X50" s="27"/>
      <c r="Y50" s="27"/>
      <c r="Z50" s="26">
        <f t="shared" si="48"/>
        <v>0</v>
      </c>
      <c r="AA50" s="27"/>
      <c r="AB50" s="27"/>
      <c r="AC50" s="27"/>
      <c r="AD50" s="27"/>
      <c r="AE50" s="27"/>
      <c r="AF50" s="26">
        <f t="shared" si="48"/>
        <v>0</v>
      </c>
      <c r="AG50" s="26">
        <f t="shared" si="48"/>
        <v>0</v>
      </c>
      <c r="AH50" s="26">
        <f t="shared" si="48"/>
        <v>0</v>
      </c>
      <c r="AI50" s="26">
        <f t="shared" si="48"/>
        <v>0</v>
      </c>
      <c r="AJ50" s="26">
        <f t="shared" si="48"/>
        <v>0</v>
      </c>
      <c r="AK50" s="26">
        <f t="shared" si="48"/>
        <v>0</v>
      </c>
      <c r="AL50" s="26">
        <f t="shared" si="48"/>
        <v>0</v>
      </c>
    </row>
    <row r="51" spans="1:38" x14ac:dyDescent="0.25">
      <c r="A51" s="2"/>
      <c r="B51" s="2"/>
      <c r="C51" s="2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</row>
    <row r="52" spans="1:38" x14ac:dyDescent="0.25">
      <c r="A52" s="2"/>
      <c r="B52" s="2" t="s">
        <v>25</v>
      </c>
      <c r="C52" s="2"/>
      <c r="D52" s="28">
        <f>+D30</f>
        <v>905296.79</v>
      </c>
      <c r="E52" s="28">
        <f t="shared" ref="E52:AL52" si="50">+E30</f>
        <v>906061.54</v>
      </c>
      <c r="F52" s="28">
        <f t="shared" si="50"/>
        <v>1241369.78</v>
      </c>
      <c r="G52" s="28">
        <f t="shared" si="50"/>
        <v>1097115.46</v>
      </c>
      <c r="H52" s="28">
        <f t="shared" si="50"/>
        <v>905296.79</v>
      </c>
      <c r="I52" s="28">
        <f>+I30</f>
        <v>162976.59999999998</v>
      </c>
      <c r="J52" s="28">
        <f>+J30</f>
        <v>396437.79000000004</v>
      </c>
      <c r="K52" s="28">
        <f t="shared" si="50"/>
        <v>53357.510000000009</v>
      </c>
      <c r="L52" s="28">
        <f t="shared" si="50"/>
        <v>239613.93</v>
      </c>
      <c r="M52" s="28">
        <f t="shared" si="50"/>
        <v>162976.6</v>
      </c>
      <c r="N52" s="28">
        <f>+N30</f>
        <v>164325.16000000003</v>
      </c>
      <c r="O52" s="28">
        <f>+O30</f>
        <v>452772.6</v>
      </c>
      <c r="P52" s="28">
        <f>+P30</f>
        <v>140086.44999999995</v>
      </c>
      <c r="Q52" s="28">
        <f t="shared" ref="Q52:R52" si="51">+Q30</f>
        <v>269363.81000000006</v>
      </c>
      <c r="R52" s="28">
        <f t="shared" si="51"/>
        <v>266835.36000000004</v>
      </c>
      <c r="S52" s="28">
        <f>+S30</f>
        <v>164325.16000000003</v>
      </c>
      <c r="T52" s="28">
        <f>+T30</f>
        <v>719096.77</v>
      </c>
      <c r="U52" s="28">
        <f>+U30</f>
        <v>164325.16000000003</v>
      </c>
      <c r="V52" s="28">
        <f>+V30</f>
        <v>186529.21000000002</v>
      </c>
      <c r="W52" s="28">
        <f t="shared" ref="W52:X52" si="52">+W30</f>
        <v>133432.76</v>
      </c>
      <c r="X52" s="28">
        <f t="shared" si="52"/>
        <v>86801.540000000008</v>
      </c>
      <c r="Y52" s="28">
        <f>+Y30</f>
        <v>148008.09999999995</v>
      </c>
      <c r="Z52" s="28">
        <f>+Z30</f>
        <v>1260026.8492400001</v>
      </c>
      <c r="AA52" s="28">
        <f>+AA30</f>
        <v>137170.25999999995</v>
      </c>
      <c r="AB52" s="28">
        <f>+AB30</f>
        <v>138370.25999999995</v>
      </c>
      <c r="AC52" s="28">
        <f t="shared" ref="AC52:AE52" si="53">+AC30</f>
        <v>794775.85000000009</v>
      </c>
      <c r="AD52" s="28">
        <f t="shared" si="53"/>
        <v>127617.10980500001</v>
      </c>
      <c r="AE52" s="28">
        <f t="shared" si="53"/>
        <v>62093.369435000001</v>
      </c>
      <c r="AF52" s="28">
        <f t="shared" si="50"/>
        <v>1273044.34244</v>
      </c>
      <c r="AG52" s="28">
        <f t="shared" si="50"/>
        <v>1319147.0856399999</v>
      </c>
      <c r="AH52" s="28">
        <f t="shared" si="50"/>
        <v>1293152.5788399999</v>
      </c>
      <c r="AI52" s="28">
        <f t="shared" si="50"/>
        <v>1254776.3220399998</v>
      </c>
      <c r="AJ52" s="28">
        <f t="shared" si="50"/>
        <v>1378186.8152399997</v>
      </c>
      <c r="AK52" s="28">
        <f t="shared" si="50"/>
        <v>1520139.3084399996</v>
      </c>
      <c r="AL52" s="28">
        <f t="shared" si="50"/>
        <v>1253277.0516399997</v>
      </c>
    </row>
    <row r="53" spans="1:38" x14ac:dyDescent="0.25">
      <c r="A53" s="2"/>
      <c r="B53" s="2" t="s">
        <v>26</v>
      </c>
      <c r="C53" s="2"/>
      <c r="D53" s="28">
        <f>+D43</f>
        <v>0</v>
      </c>
      <c r="E53" s="28">
        <f t="shared" ref="E53:AL53" si="54">+E43</f>
        <v>0</v>
      </c>
      <c r="F53" s="28">
        <f t="shared" si="54"/>
        <v>0</v>
      </c>
      <c r="G53" s="28">
        <f t="shared" si="54"/>
        <v>0</v>
      </c>
      <c r="H53" s="28">
        <f t="shared" si="54"/>
        <v>0</v>
      </c>
      <c r="I53" s="28">
        <f>+I43</f>
        <v>0</v>
      </c>
      <c r="J53" s="28">
        <f t="shared" si="54"/>
        <v>500000</v>
      </c>
      <c r="K53" s="28">
        <f t="shared" si="54"/>
        <v>0</v>
      </c>
      <c r="L53" s="28">
        <f t="shared" si="54"/>
        <v>-500000</v>
      </c>
      <c r="M53" s="28">
        <f>+M43</f>
        <v>0</v>
      </c>
      <c r="N53" s="28">
        <f t="shared" si="54"/>
        <v>700000</v>
      </c>
      <c r="O53" s="28">
        <f t="shared" si="54"/>
        <v>0</v>
      </c>
      <c r="P53" s="28">
        <f t="shared" si="54"/>
        <v>0</v>
      </c>
      <c r="Q53" s="28">
        <f>+Q43</f>
        <v>700000</v>
      </c>
      <c r="R53" s="28">
        <f t="shared" si="54"/>
        <v>700000</v>
      </c>
      <c r="S53" s="28">
        <f>+S43</f>
        <v>700000</v>
      </c>
      <c r="T53" s="28">
        <f>+T43</f>
        <v>0</v>
      </c>
      <c r="U53" s="28">
        <f>+U43</f>
        <v>700000</v>
      </c>
      <c r="V53" s="28">
        <f t="shared" ref="V53:Y53" si="55">+V43</f>
        <v>400000</v>
      </c>
      <c r="W53" s="28">
        <f t="shared" si="55"/>
        <v>400000</v>
      </c>
      <c r="X53" s="28">
        <f>+X43</f>
        <v>400000</v>
      </c>
      <c r="Y53" s="28">
        <f t="shared" si="55"/>
        <v>0</v>
      </c>
      <c r="Z53" s="28">
        <f t="shared" si="54"/>
        <v>0</v>
      </c>
      <c r="AA53" s="28">
        <f t="shared" si="54"/>
        <v>0</v>
      </c>
      <c r="AB53" s="28">
        <f t="shared" si="54"/>
        <v>0</v>
      </c>
      <c r="AC53" s="28">
        <f t="shared" si="54"/>
        <v>800000</v>
      </c>
      <c r="AD53" s="28">
        <f t="shared" si="54"/>
        <v>400000</v>
      </c>
      <c r="AE53" s="28">
        <f t="shared" si="54"/>
        <v>0</v>
      </c>
      <c r="AF53" s="28">
        <f t="shared" si="54"/>
        <v>-500000</v>
      </c>
      <c r="AG53" s="28">
        <f t="shared" si="54"/>
        <v>-200000</v>
      </c>
      <c r="AH53" s="28">
        <f t="shared" si="54"/>
        <v>-300000</v>
      </c>
      <c r="AI53" s="28">
        <f t="shared" si="54"/>
        <v>-300000</v>
      </c>
      <c r="AJ53" s="28">
        <f t="shared" si="54"/>
        <v>-300000</v>
      </c>
      <c r="AK53" s="28">
        <f t="shared" si="54"/>
        <v>0</v>
      </c>
      <c r="AL53" s="28">
        <f t="shared" si="54"/>
        <v>0</v>
      </c>
    </row>
    <row r="54" spans="1:38" x14ac:dyDescent="0.25">
      <c r="A54" s="2"/>
      <c r="B54" s="2" t="s">
        <v>21</v>
      </c>
      <c r="C54" s="2"/>
      <c r="D54" s="28">
        <f t="shared" ref="D54:AL54" si="56">+D50</f>
        <v>0</v>
      </c>
      <c r="E54" s="28">
        <f t="shared" si="56"/>
        <v>0</v>
      </c>
      <c r="F54" s="28">
        <f t="shared" si="56"/>
        <v>0</v>
      </c>
      <c r="G54" s="28">
        <f t="shared" si="56"/>
        <v>0</v>
      </c>
      <c r="H54" s="28">
        <f t="shared" si="56"/>
        <v>0</v>
      </c>
      <c r="I54" s="28">
        <f t="shared" si="56"/>
        <v>0</v>
      </c>
      <c r="J54" s="28">
        <f t="shared" si="56"/>
        <v>0</v>
      </c>
      <c r="K54" s="28">
        <f t="shared" si="56"/>
        <v>0</v>
      </c>
      <c r="L54" s="28">
        <f t="shared" si="56"/>
        <v>0</v>
      </c>
      <c r="M54" s="28">
        <f t="shared" si="56"/>
        <v>0</v>
      </c>
      <c r="N54" s="28">
        <f t="shared" si="56"/>
        <v>0</v>
      </c>
      <c r="O54" s="28">
        <f t="shared" si="56"/>
        <v>0</v>
      </c>
      <c r="P54" s="28">
        <f t="shared" si="56"/>
        <v>0</v>
      </c>
      <c r="Q54" s="28">
        <f t="shared" si="56"/>
        <v>0</v>
      </c>
      <c r="R54" s="28">
        <f t="shared" si="56"/>
        <v>0</v>
      </c>
      <c r="S54" s="28">
        <f t="shared" si="56"/>
        <v>0</v>
      </c>
      <c r="T54" s="28">
        <f t="shared" si="56"/>
        <v>0</v>
      </c>
      <c r="U54" s="28">
        <f t="shared" si="56"/>
        <v>0</v>
      </c>
      <c r="V54" s="28">
        <f t="shared" si="56"/>
        <v>0</v>
      </c>
      <c r="W54" s="28">
        <f t="shared" si="56"/>
        <v>0</v>
      </c>
      <c r="X54" s="28">
        <f t="shared" si="56"/>
        <v>0</v>
      </c>
      <c r="Y54" s="28">
        <f t="shared" si="56"/>
        <v>0</v>
      </c>
      <c r="Z54" s="28">
        <f t="shared" si="56"/>
        <v>0</v>
      </c>
      <c r="AA54" s="28"/>
      <c r="AB54" s="28"/>
      <c r="AC54" s="28"/>
      <c r="AD54" s="28"/>
      <c r="AE54" s="28"/>
      <c r="AF54" s="28">
        <f t="shared" si="56"/>
        <v>0</v>
      </c>
      <c r="AG54" s="28">
        <f t="shared" si="56"/>
        <v>0</v>
      </c>
      <c r="AH54" s="28">
        <f t="shared" si="56"/>
        <v>0</v>
      </c>
      <c r="AI54" s="28">
        <f t="shared" si="56"/>
        <v>0</v>
      </c>
      <c r="AJ54" s="28">
        <f t="shared" si="56"/>
        <v>0</v>
      </c>
      <c r="AK54" s="28">
        <f t="shared" si="56"/>
        <v>0</v>
      </c>
      <c r="AL54" s="28">
        <f t="shared" si="56"/>
        <v>0</v>
      </c>
    </row>
    <row r="55" spans="1:38" ht="17.25" thickBot="1" x14ac:dyDescent="0.3">
      <c r="A55" s="2"/>
      <c r="B55" s="9" t="s">
        <v>27</v>
      </c>
      <c r="C55" s="10"/>
      <c r="D55" s="23">
        <f>SUM(D52:D54)</f>
        <v>905296.79</v>
      </c>
      <c r="E55" s="23">
        <f t="shared" ref="E55:AI55" si="57">SUM(E52:E54)</f>
        <v>906061.54</v>
      </c>
      <c r="F55" s="23">
        <f t="shared" si="57"/>
        <v>1241369.78</v>
      </c>
      <c r="G55" s="23">
        <f t="shared" si="57"/>
        <v>1097115.46</v>
      </c>
      <c r="H55" s="23">
        <f t="shared" si="57"/>
        <v>905296.79</v>
      </c>
      <c r="I55" s="23">
        <f>SUM(I52:I54)</f>
        <v>162976.59999999998</v>
      </c>
      <c r="J55" s="23">
        <f>SUM(J52:J54)</f>
        <v>896437.79</v>
      </c>
      <c r="K55" s="23">
        <f t="shared" si="57"/>
        <v>53357.510000000009</v>
      </c>
      <c r="L55" s="23">
        <f t="shared" si="57"/>
        <v>-260386.07</v>
      </c>
      <c r="M55" s="23">
        <f t="shared" si="57"/>
        <v>162976.6</v>
      </c>
      <c r="N55" s="23">
        <f>SUM(N52:N54)</f>
        <v>864325.16</v>
      </c>
      <c r="O55" s="23">
        <f>SUM(O52:O54)</f>
        <v>452772.6</v>
      </c>
      <c r="P55" s="23">
        <f t="shared" ref="P55:S55" si="58">SUM(P52:P54)</f>
        <v>140086.44999999995</v>
      </c>
      <c r="Q55" s="23">
        <f t="shared" si="58"/>
        <v>969363.81</v>
      </c>
      <c r="R55" s="23">
        <f t="shared" si="58"/>
        <v>966835.3600000001</v>
      </c>
      <c r="S55" s="23">
        <f t="shared" si="58"/>
        <v>864325.16</v>
      </c>
      <c r="T55" s="23">
        <f t="shared" si="57"/>
        <v>719096.77</v>
      </c>
      <c r="U55" s="23">
        <f t="shared" si="57"/>
        <v>864325.16</v>
      </c>
      <c r="V55" s="23">
        <f t="shared" si="57"/>
        <v>586529.21</v>
      </c>
      <c r="W55" s="23">
        <f t="shared" si="57"/>
        <v>533432.76</v>
      </c>
      <c r="X55" s="23">
        <f t="shared" si="57"/>
        <v>486801.54000000004</v>
      </c>
      <c r="Y55" s="23">
        <f>SUM(Y52:Y54)</f>
        <v>148008.09999999995</v>
      </c>
      <c r="Z55" s="23">
        <f t="shared" si="57"/>
        <v>1260026.8492400001</v>
      </c>
      <c r="AA55" s="23">
        <f t="shared" si="57"/>
        <v>137170.25999999995</v>
      </c>
      <c r="AB55" s="23">
        <f t="shared" si="57"/>
        <v>138370.25999999995</v>
      </c>
      <c r="AC55" s="23">
        <f t="shared" si="57"/>
        <v>1594775.85</v>
      </c>
      <c r="AD55" s="23">
        <f t="shared" si="57"/>
        <v>527617.10980500001</v>
      </c>
      <c r="AE55" s="23">
        <f t="shared" si="57"/>
        <v>62093.369435000001</v>
      </c>
      <c r="AF55" s="23">
        <f t="shared" si="57"/>
        <v>773044.34244000004</v>
      </c>
      <c r="AG55" s="23">
        <f t="shared" si="57"/>
        <v>1119147.0856399999</v>
      </c>
      <c r="AH55" s="23">
        <f t="shared" si="57"/>
        <v>993152.57883999986</v>
      </c>
      <c r="AI55" s="23">
        <f t="shared" si="57"/>
        <v>954776.32203999977</v>
      </c>
      <c r="AJ55" s="23">
        <f>SUM(AJ52:AJ54)</f>
        <v>1078186.8152399997</v>
      </c>
      <c r="AK55" s="23">
        <f>SUM(AK52:AK54)</f>
        <v>1520139.3084399996</v>
      </c>
      <c r="AL55" s="23">
        <f>SUM(AL52:AL54)</f>
        <v>1253277.0516399997</v>
      </c>
    </row>
    <row r="56" spans="1:38" ht="17.25" thickTop="1" x14ac:dyDescent="0.25"/>
    <row r="58" spans="1:38" x14ac:dyDescent="0.25">
      <c r="S58" s="31" t="s">
        <v>56</v>
      </c>
    </row>
    <row r="59" spans="1:38" x14ac:dyDescent="0.25">
      <c r="S59" s="31">
        <f>T59-N16</f>
        <v>-155108.20999999996</v>
      </c>
      <c r="V59" s="32"/>
    </row>
    <row r="60" spans="1:38" x14ac:dyDescent="0.25">
      <c r="S60" s="31">
        <f>T60-N17</f>
        <v>-745323.73</v>
      </c>
      <c r="V60" s="32"/>
    </row>
    <row r="61" spans="1:38" x14ac:dyDescent="0.25">
      <c r="S61" s="31"/>
    </row>
    <row r="68" spans="4:4" x14ac:dyDescent="0.25">
      <c r="D68" s="29"/>
    </row>
    <row r="69" spans="4:4" x14ac:dyDescent="0.25">
      <c r="D69" s="29"/>
    </row>
    <row r="70" spans="4:4" x14ac:dyDescent="0.25">
      <c r="D70" s="29"/>
    </row>
    <row r="71" spans="4:4" x14ac:dyDescent="0.25">
      <c r="D71" s="29"/>
    </row>
    <row r="72" spans="4:4" x14ac:dyDescent="0.25">
      <c r="D72" s="29"/>
    </row>
    <row r="73" spans="4:4" x14ac:dyDescent="0.25">
      <c r="D73" s="29"/>
    </row>
    <row r="74" spans="4:4" x14ac:dyDescent="0.25">
      <c r="D74" s="29"/>
    </row>
    <row r="75" spans="4:4" x14ac:dyDescent="0.25">
      <c r="D75" s="29"/>
    </row>
    <row r="76" spans="4:4" x14ac:dyDescent="0.25">
      <c r="D76" s="29"/>
    </row>
  </sheetData>
  <mergeCells count="4">
    <mergeCell ref="A3:C5"/>
    <mergeCell ref="B12:C12"/>
    <mergeCell ref="B21:C21"/>
    <mergeCell ref="D3:AL3"/>
  </mergeCells>
  <pageMargins left="0.31496062992125984" right="0.31496062992125984" top="0.35433070866141736" bottom="0.35433070866141736" header="0.31496062992125984" footer="0.31496062992125984"/>
  <pageSetup paperSize="9" scale="55" orientation="landscape" cellComments="asDisplayed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30" sqref="E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2015-05-12T05:51:52Z</dcterms:modified>
</cp:coreProperties>
</file>