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19200" windowHeight="1087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N26" i="1" l="1"/>
  <c r="N21" i="1" l="1"/>
  <c r="S25" i="1"/>
  <c r="S30" i="1"/>
  <c r="T28" i="1"/>
  <c r="AF15" i="1" l="1"/>
  <c r="AF18" i="1" l="1"/>
  <c r="AI42" i="1" l="1"/>
  <c r="AJ42" i="1"/>
  <c r="AK42" i="1"/>
  <c r="AH42" i="1"/>
  <c r="AG42" i="1"/>
  <c r="AE41" i="1"/>
  <c r="AK37" i="1"/>
  <c r="AJ37" i="1"/>
  <c r="AI37" i="1"/>
  <c r="AH37" i="1"/>
  <c r="AG37" i="1"/>
  <c r="AF17" i="1"/>
  <c r="AF16" i="1" l="1"/>
  <c r="AF8" i="1" l="1"/>
  <c r="AF9" i="1"/>
  <c r="AF10" i="1"/>
  <c r="AF7" i="1"/>
  <c r="Z8" i="1"/>
  <c r="AK21" i="1"/>
  <c r="AJ21" i="1"/>
  <c r="AI21" i="1"/>
  <c r="AH21" i="1"/>
  <c r="AG21" i="1"/>
  <c r="AK12" i="1"/>
  <c r="AJ12" i="1"/>
  <c r="AI12" i="1"/>
  <c r="AH12" i="1"/>
  <c r="AG12" i="1"/>
  <c r="AI23" i="1" l="1"/>
  <c r="AF12" i="1"/>
  <c r="AG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7" i="1"/>
  <c r="Z12" i="1" l="1"/>
  <c r="AP41" i="1"/>
  <c r="AM41" i="1"/>
  <c r="AL41" i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N42" i="1" s="1"/>
  <c r="P41" i="1"/>
  <c r="N41" i="1" s="1"/>
  <c r="E40" i="1" l="1"/>
  <c r="E43" i="1" s="1"/>
  <c r="L42" i="1"/>
  <c r="I42" i="1" s="1"/>
  <c r="J41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Q49" i="1" l="1"/>
  <c r="AP49" i="1"/>
  <c r="AN49" i="1"/>
  <c r="AM49" i="1"/>
  <c r="AF48" i="1"/>
  <c r="I48" i="1"/>
  <c r="D41" i="1"/>
  <c r="D28" i="1" l="1"/>
  <c r="D29" i="1"/>
  <c r="D27" i="1"/>
  <c r="D15" i="1"/>
  <c r="D21" i="1" s="1"/>
  <c r="AL21" i="1" l="1"/>
  <c r="AQ21" i="1"/>
  <c r="AP21" i="1"/>
  <c r="AO21" i="1"/>
  <c r="AN21" i="1"/>
  <c r="AM21" i="1"/>
  <c r="AF21" i="1"/>
  <c r="Z21" i="1"/>
  <c r="I21" i="1"/>
  <c r="I23" i="1" s="1"/>
  <c r="H21" i="1"/>
  <c r="G21" i="1"/>
  <c r="F21" i="1"/>
  <c r="D42" i="1" l="1"/>
  <c r="AQ34" i="1"/>
  <c r="AO34" i="1"/>
  <c r="AO37" i="1" s="1"/>
  <c r="AP34" i="1" s="1"/>
  <c r="AN34" i="1"/>
  <c r="AM34" i="1"/>
  <c r="AL34" i="1"/>
  <c r="AF34" i="1"/>
  <c r="N34" i="1"/>
  <c r="I34" i="1"/>
  <c r="H12" i="1"/>
  <c r="H23" i="1" s="1"/>
  <c r="G12" i="1"/>
  <c r="G23" i="1" s="1"/>
  <c r="F12" i="1"/>
  <c r="F23" i="1" s="1"/>
  <c r="D11" i="1"/>
  <c r="AQ12" i="1"/>
  <c r="AQ23" i="1" s="1"/>
  <c r="AP12" i="1"/>
  <c r="AO12" i="1"/>
  <c r="AO23" i="1" s="1"/>
  <c r="AN12" i="1"/>
  <c r="AM12" i="1"/>
  <c r="AL12" i="1"/>
  <c r="AF23" i="1"/>
  <c r="D9" i="1"/>
  <c r="D12" i="1" s="1"/>
  <c r="AM23" i="1" l="1"/>
  <c r="Z23" i="1"/>
  <c r="AL23" i="1"/>
  <c r="AN23" i="1"/>
  <c r="AP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N30" i="1" s="1"/>
  <c r="T25" i="1" s="1"/>
  <c r="AF46" i="1"/>
  <c r="AF50" i="1" s="1"/>
  <c r="Z54" i="1"/>
  <c r="U25" i="1" l="1"/>
  <c r="U26" i="1" s="1"/>
  <c r="T26" i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N52" i="1" l="1"/>
  <c r="L52" i="1"/>
  <c r="L55" i="1" s="1"/>
  <c r="M25" i="1"/>
  <c r="M26" i="1" s="1"/>
  <c r="AL54" i="1"/>
  <c r="AM46" i="1"/>
  <c r="AM50" i="1" s="1"/>
  <c r="U30" i="1" l="1"/>
  <c r="U52" i="1" s="1"/>
  <c r="O52" i="1"/>
  <c r="M30" i="1"/>
  <c r="M52" i="1" s="1"/>
  <c r="M55" i="1" s="1"/>
  <c r="AM54" i="1"/>
  <c r="AN46" i="1"/>
  <c r="AN50" i="1" s="1"/>
  <c r="V25" i="1" l="1"/>
  <c r="V26" i="1" s="1"/>
  <c r="P25" i="1"/>
  <c r="AO46" i="1"/>
  <c r="AO50" i="1" s="1"/>
  <c r="AN54" i="1"/>
  <c r="V30" i="1" l="1"/>
  <c r="V52" i="1" s="1"/>
  <c r="P26" i="1"/>
  <c r="P30" i="1" s="1"/>
  <c r="AO54" i="1"/>
  <c r="AP46" i="1"/>
  <c r="AP50" i="1" s="1"/>
  <c r="W25" i="1" l="1"/>
  <c r="W26" i="1" s="1"/>
  <c r="P52" i="1"/>
  <c r="Q25" i="1"/>
  <c r="Q26" i="1" s="1"/>
  <c r="Q30" i="1" s="1"/>
  <c r="R25" i="1" s="1"/>
  <c r="R26" i="1" s="1"/>
  <c r="R30" i="1" s="1"/>
  <c r="AP54" i="1"/>
  <c r="AQ46" i="1"/>
  <c r="AQ50" i="1" s="1"/>
  <c r="AQ54" i="1" s="1"/>
  <c r="W30" i="1" l="1"/>
  <c r="W52" i="1" s="1"/>
  <c r="Q52" i="1"/>
  <c r="S26" i="1"/>
  <c r="S52" i="1" s="1"/>
  <c r="R52" i="1"/>
  <c r="X25" i="1" l="1"/>
  <c r="X26" i="1" s="1"/>
  <c r="X30" i="1" l="1"/>
  <c r="Y25" i="1" s="1"/>
  <c r="Y26" i="1" s="1"/>
  <c r="T30" i="1" s="1"/>
  <c r="Y30" i="1" l="1"/>
  <c r="Z25" i="1" s="1"/>
  <c r="Z26" i="1" s="1"/>
  <c r="X52" i="1"/>
  <c r="AA25" i="1" l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AF26" i="1" s="1"/>
  <c r="Z52" i="1"/>
  <c r="T53" i="1"/>
  <c r="T55" i="1" s="1"/>
  <c r="V40" i="1"/>
  <c r="V43" i="1" s="1"/>
  <c r="W40" i="1" s="1"/>
  <c r="U53" i="1"/>
  <c r="U55" i="1" s="1"/>
  <c r="Z43" i="1"/>
  <c r="R53" i="1"/>
  <c r="R55" i="1" s="1"/>
  <c r="S40" i="1"/>
  <c r="AG25" i="1" l="1"/>
  <c r="AG26" i="1" s="1"/>
  <c r="AG30" i="1" s="1"/>
  <c r="Z53" i="1"/>
  <c r="Z55" i="1" s="1"/>
  <c r="AF40" i="1"/>
  <c r="AF30" i="1"/>
  <c r="AL25" i="1" s="1"/>
  <c r="AL26" i="1" s="1"/>
  <c r="AL30" i="1" s="1"/>
  <c r="W43" i="1"/>
  <c r="X40" i="1" s="1"/>
  <c r="X43" i="1" s="1"/>
  <c r="X53" i="1" s="1"/>
  <c r="V53" i="1"/>
  <c r="V55" i="1" s="1"/>
  <c r="AF43" i="1"/>
  <c r="AG40" i="1" s="1"/>
  <c r="AG43" i="1" s="1"/>
  <c r="S43" i="1"/>
  <c r="S53" i="1" s="1"/>
  <c r="S55" i="1" s="1"/>
  <c r="W53" i="1" l="1"/>
  <c r="W55" i="1" s="1"/>
  <c r="AH25" i="1"/>
  <c r="AH26" i="1" s="1"/>
  <c r="AH30" i="1" s="1"/>
  <c r="AH52" i="1" s="1"/>
  <c r="AG52" i="1"/>
  <c r="AG53" i="1"/>
  <c r="AH40" i="1"/>
  <c r="AH43" i="1" s="1"/>
  <c r="AF52" i="1"/>
  <c r="AL40" i="1"/>
  <c r="AL43" i="1" s="1"/>
  <c r="AM40" i="1" s="1"/>
  <c r="AL52" i="1"/>
  <c r="AM25" i="1"/>
  <c r="AM26" i="1" s="1"/>
  <c r="AM30" i="1" s="1"/>
  <c r="AF53" i="1"/>
  <c r="Y40" i="1"/>
  <c r="X55" i="1"/>
  <c r="AG55" i="1" l="1"/>
  <c r="AI25" i="1"/>
  <c r="AI26" i="1" s="1"/>
  <c r="AI30" i="1" s="1"/>
  <c r="AJ25" i="1" s="1"/>
  <c r="AJ26" i="1" s="1"/>
  <c r="AJ30" i="1" s="1"/>
  <c r="AH53" i="1"/>
  <c r="AH55" i="1" s="1"/>
  <c r="AI40" i="1"/>
  <c r="AI43" i="1" s="1"/>
  <c r="AF55" i="1"/>
  <c r="AM52" i="1"/>
  <c r="AN25" i="1"/>
  <c r="AN26" i="1" s="1"/>
  <c r="AN30" i="1" s="1"/>
  <c r="Y43" i="1"/>
  <c r="AA40" i="1" s="1"/>
  <c r="AA43" i="1" s="1"/>
  <c r="AA53" i="1" s="1"/>
  <c r="AL53" i="1"/>
  <c r="AL55" i="1" s="1"/>
  <c r="AM43" i="1"/>
  <c r="AI52" i="1" l="1"/>
  <c r="AI53" i="1"/>
  <c r="AJ40" i="1"/>
  <c r="AJ43" i="1" s="1"/>
  <c r="AK25" i="1"/>
  <c r="AK26" i="1" s="1"/>
  <c r="AK30" i="1" s="1"/>
  <c r="AK52" i="1" s="1"/>
  <c r="AJ52" i="1"/>
  <c r="AO25" i="1"/>
  <c r="AO26" i="1" s="1"/>
  <c r="AO30" i="1" s="1"/>
  <c r="AN52" i="1"/>
  <c r="Y53" i="1"/>
  <c r="Y55" i="1" s="1"/>
  <c r="AM53" i="1"/>
  <c r="AM55" i="1" s="1"/>
  <c r="AN40" i="1"/>
  <c r="AN43" i="1" s="1"/>
  <c r="AI55" i="1" l="1"/>
  <c r="AJ53" i="1"/>
  <c r="AJ55" i="1" s="1"/>
  <c r="AK40" i="1"/>
  <c r="AK43" i="1" s="1"/>
  <c r="AK53" i="1" s="1"/>
  <c r="AK55" i="1" s="1"/>
  <c r="AP25" i="1"/>
  <c r="AP26" i="1" s="1"/>
  <c r="AP30" i="1" s="1"/>
  <c r="AO52" i="1"/>
  <c r="AA55" i="1"/>
  <c r="AB40" i="1"/>
  <c r="AB43" i="1" s="1"/>
  <c r="AN53" i="1"/>
  <c r="AN55" i="1" s="1"/>
  <c r="AO40" i="1"/>
  <c r="AO43" i="1" s="1"/>
  <c r="AP40" i="1" s="1"/>
  <c r="AP43" i="1" s="1"/>
  <c r="AQ25" i="1" l="1"/>
  <c r="AQ26" i="1" s="1"/>
  <c r="AQ30" i="1" s="1"/>
  <c r="AQ52" i="1" s="1"/>
  <c r="AP52" i="1"/>
  <c r="AC40" i="1"/>
  <c r="AC43" i="1" s="1"/>
  <c r="AD40" i="1" s="1"/>
  <c r="AB53" i="1"/>
  <c r="AB55" i="1" s="1"/>
  <c r="AO53" i="1"/>
  <c r="AO55" i="1" s="1"/>
  <c r="AQ40" i="1"/>
  <c r="AQ43" i="1" s="1"/>
  <c r="AD43" i="1" l="1"/>
  <c r="AC53" i="1"/>
  <c r="AC55" i="1" s="1"/>
  <c r="AQ53" i="1"/>
  <c r="AQ55" i="1" s="1"/>
  <c r="AP53" i="1"/>
  <c r="AP55" i="1" s="1"/>
  <c r="AE40" i="1" l="1"/>
  <c r="AE43" i="1" s="1"/>
  <c r="AD53" i="1"/>
  <c r="AD55" i="1" s="1"/>
  <c r="AE55" i="1" l="1"/>
  <c r="AE53" i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Z2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opening balance does not tally with closing for april.</t>
        </r>
      </text>
    </comment>
    <comment ref="AF2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opening june does not tally closing May</t>
        </r>
      </text>
    </comment>
    <comment ref="T2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Formula changed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  <comment ref="AG4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No money market placement? Hv all your FD matured?
We only practice (STMMD) short-term money market placement provided by CIMB
</t>
        </r>
      </text>
    </comment>
  </commentList>
</comments>
</file>

<file path=xl/sharedStrings.xml><?xml version="1.0" encoding="utf-8"?>
<sst xmlns="http://schemas.openxmlformats.org/spreadsheetml/2006/main" count="124" uniqueCount="58">
  <si>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</si>
  <si>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</si>
  <si>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</si>
  <si>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</si>
  <si>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</si>
  <si>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</si>
  <si>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</si>
  <si>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</si>
  <si>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</si>
  <si>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</si>
  <si>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</si>
  <si>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</si>
  <si>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</si>
  <si>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</si>
  <si>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</si>
  <si>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</si>
  <si>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</si>
  <si>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</si>
  <si>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</si>
  <si>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</si>
  <si>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</si>
  <si>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</si>
  <si>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</si>
  <si>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</si>
  <si>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</si>
  <si>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</si>
  <si>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</si>
  <si>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</si>
  <si>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</si>
  <si>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</si>
  <si>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</si>
  <si>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</si>
  <si>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</si>
  <si>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</si>
  <si>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</si>
  <si>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</si>
  <si>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</si>
  <si>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</si>
  <si>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</si>
  <si>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</si>
  <si>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</si>
  <si>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</si>
  <si>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</si>
  <si>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</si>
  <si>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</si>
  <si>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</si>
  <si>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</si>
  <si>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</si>
  <si>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</si>
  <si>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</si>
  <si>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</si>
  <si>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</si>
  <si>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</si>
  <si>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</si>
  <si>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</si>
  <si>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</si>
  <si>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</si>
  <si>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4 June 2015) Amended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</si>
</sst>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164" fontId="2" fillId="7" borderId="10" xfId="1" applyNumberFormat="1" applyFont="1" applyFill="1" applyBorder="1" applyAlignment="1">
      <alignment vertical="center"/>
    </xf>
    <xf numFmtId="164" fontId="1" fillId="7" borderId="13" xfId="1" applyNumberFormat="1" applyFont="1" applyFill="1" applyBorder="1" applyAlignment="1">
      <alignment vertical="center"/>
    </xf>
    <xf numFmtId="164" fontId="2" fillId="8" borderId="10" xfId="1" applyNumberFormat="1" applyFont="1" applyFill="1" applyBorder="1" applyAlignment="1">
      <alignment vertical="center"/>
    </xf>
    <xf numFmtId="164" fontId="1" fillId="8" borderId="13" xfId="1" applyNumberFormat="1" applyFont="1" applyFill="1" applyBorder="1" applyAlignment="1">
      <alignment vertical="center"/>
    </xf>
    <xf numFmtId="164" fontId="2" fillId="9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76"/>
  <sheetViews>
    <sheetView tabSelected="1" workbookViewId="0">
      <pane xSplit="3" ySplit="1" topLeftCell="N2" activePane="bottomRight" state="frozen"/>
      <selection pane="topRight" activeCell="D1" sqref="D1"/>
      <selection pane="bottomLeft" activeCell="A2" sqref="A2"/>
      <selection pane="bottomRight" activeCell="AJ50" sqref="AJ50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41" width="12.140625" style="12" customWidth="1"/>
    <col min="42" max="42" width="12.28515625" style="12" bestFit="1" customWidth="1"/>
    <col min="43" max="43" width="13.28515625" style="12" customWidth="1"/>
    <col min="44" max="44" width="14.42578125" style="13" customWidth="1"/>
  </cols>
  <sheetData>
    <row r="1" spans="1:43" x14ac:dyDescent="0.25">
      <c r="A1" s="1" t="s">
        <v>57</v>
      </c>
      <c r="B1" s="2"/>
      <c r="C1" s="2"/>
    </row>
    <row r="2" spans="1:43" x14ac:dyDescent="0.25">
      <c r="A2" s="1"/>
      <c r="B2" s="2"/>
      <c r="C2" s="2"/>
    </row>
    <row r="3" spans="1:43" ht="15" x14ac:dyDescent="0.25">
      <c r="A3" s="40" t="s">
        <v>0</v>
      </c>
      <c r="B3" s="41"/>
      <c r="C3" s="41"/>
      <c r="D3" s="48" t="s">
        <v>29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50"/>
    </row>
    <row r="4" spans="1:43" ht="15" x14ac:dyDescent="0.25">
      <c r="A4" s="42"/>
      <c r="B4" s="43"/>
      <c r="C4" s="44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28</v>
      </c>
    </row>
    <row r="5" spans="1:43" ht="15" x14ac:dyDescent="0.25">
      <c r="A5" s="45"/>
      <c r="B5" s="46"/>
      <c r="C5" s="47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6" t="s">
        <v>54</v>
      </c>
      <c r="AN5" s="16" t="s">
        <v>54</v>
      </c>
      <c r="AO5" s="16" t="s">
        <v>54</v>
      </c>
      <c r="AP5" s="16" t="s">
        <v>54</v>
      </c>
      <c r="AQ5" s="16" t="s">
        <v>54</v>
      </c>
    </row>
    <row r="6" spans="1:4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8"/>
      <c r="AN6" s="18"/>
      <c r="AO6" s="18"/>
      <c r="AP6" s="18"/>
      <c r="AQ6" s="18"/>
    </row>
    <row r="7" spans="1:4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500000</v>
      </c>
      <c r="AG7" s="19"/>
      <c r="AH7" s="19"/>
      <c r="AI7" s="19"/>
      <c r="AJ7" s="19"/>
      <c r="AK7" s="19">
        <v>500000</v>
      </c>
      <c r="AL7" s="18">
        <v>1000000</v>
      </c>
      <c r="AM7" s="18">
        <v>1000000</v>
      </c>
      <c r="AN7" s="18">
        <v>1000000</v>
      </c>
      <c r="AO7" s="18">
        <v>1000000</v>
      </c>
      <c r="AP7" s="18">
        <v>1000000</v>
      </c>
      <c r="AQ7" s="18">
        <v>1000000</v>
      </c>
    </row>
    <row r="8" spans="1:4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>
        <v>0</v>
      </c>
      <c r="AH8" s="19">
        <v>1000</v>
      </c>
      <c r="AI8" s="19">
        <v>0</v>
      </c>
      <c r="AJ8" s="19">
        <v>1000</v>
      </c>
      <c r="AK8" s="19">
        <v>0</v>
      </c>
      <c r="AL8" s="18">
        <v>2000</v>
      </c>
      <c r="AM8" s="18">
        <v>2000</v>
      </c>
      <c r="AN8" s="18">
        <v>2000</v>
      </c>
      <c r="AO8" s="18">
        <v>2000</v>
      </c>
      <c r="AP8" s="18">
        <v>2000</v>
      </c>
      <c r="AQ8" s="18">
        <v>2000</v>
      </c>
    </row>
    <row r="9" spans="1:4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0</v>
      </c>
      <c r="AA9" s="19"/>
      <c r="AB9" s="19"/>
      <c r="AC9" s="19"/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/>
      <c r="AM9" s="18"/>
      <c r="AN9" s="18"/>
      <c r="AO9" s="18"/>
      <c r="AP9" s="18"/>
      <c r="AQ9" s="18"/>
    </row>
    <row r="10" spans="1:4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/>
      <c r="AM10" s="18"/>
      <c r="AN10" s="18"/>
      <c r="AO10" s="18"/>
      <c r="AP10" s="18"/>
      <c r="AQ10" s="18"/>
    </row>
    <row r="11" spans="1:4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8"/>
      <c r="AN11" s="18"/>
      <c r="AO11" s="18"/>
      <c r="AP11" s="18"/>
      <c r="AQ11" s="18"/>
    </row>
    <row r="12" spans="1:43" ht="17.25" thickBot="1" x14ac:dyDescent="0.3">
      <c r="A12" s="5"/>
      <c r="B12" s="43" t="s">
        <v>3</v>
      </c>
      <c r="C12" s="44"/>
      <c r="D12" s="20">
        <f>SUM(D7:D11)</f>
        <v>515334</v>
      </c>
      <c r="E12" s="21">
        <f>SUM(E7:E11)</f>
        <v>2000</v>
      </c>
      <c r="F12" s="21">
        <f t="shared" ref="F12:AQ12" si="6">SUM(F7:F11)</f>
        <v>512500</v>
      </c>
      <c r="G12" s="21">
        <f t="shared" si="6"/>
        <v>0</v>
      </c>
      <c r="H12" s="21">
        <f t="shared" si="6"/>
        <v>834</v>
      </c>
      <c r="I12" s="20">
        <f>SUM(I7:I11)</f>
        <v>1546.68</v>
      </c>
      <c r="J12" s="21">
        <f>SUM(J6:J11)</f>
        <v>1200</v>
      </c>
      <c r="K12" s="21">
        <f t="shared" ref="K12:M12" si="7">SUM(K6:K11)</f>
        <v>0</v>
      </c>
      <c r="L12" s="21">
        <f t="shared" si="7"/>
        <v>346.68</v>
      </c>
      <c r="M12" s="21">
        <f t="shared" si="7"/>
        <v>0</v>
      </c>
      <c r="N12" s="20">
        <f>SUM(N7:N11)</f>
        <v>1853285</v>
      </c>
      <c r="O12" s="21">
        <f>SUM(O6:O11)</f>
        <v>321385</v>
      </c>
      <c r="P12" s="21">
        <f t="shared" ref="P12:S12" si="8">SUM(P6:P11)</f>
        <v>31900</v>
      </c>
      <c r="Q12" s="21">
        <f t="shared" si="8"/>
        <v>1500000</v>
      </c>
      <c r="R12" s="21">
        <f t="shared" si="8"/>
        <v>0</v>
      </c>
      <c r="S12" s="21">
        <f t="shared" si="8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9">SUM(W7:W11)</f>
        <v>0</v>
      </c>
      <c r="X12" s="21">
        <f t="shared" si="9"/>
        <v>1000</v>
      </c>
      <c r="Y12" s="21">
        <f t="shared" si="9"/>
        <v>7982.05</v>
      </c>
      <c r="Z12" s="20">
        <f>SUM(Z7:Z11)</f>
        <v>1502750</v>
      </c>
      <c r="AA12" s="21">
        <f>SUM(AA7:AA11)</f>
        <v>0</v>
      </c>
      <c r="AB12" s="21">
        <f t="shared" ref="AB12:AE12" si="10">SUM(AB7:AB11)</f>
        <v>1200</v>
      </c>
      <c r="AC12" s="21">
        <f t="shared" si="10"/>
        <v>0</v>
      </c>
      <c r="AD12" s="21">
        <f t="shared" si="10"/>
        <v>1501550</v>
      </c>
      <c r="AE12" s="21">
        <f t="shared" si="10"/>
        <v>0</v>
      </c>
      <c r="AF12" s="20">
        <f>SUM(AF7:AF11)</f>
        <v>502000</v>
      </c>
      <c r="AG12" s="21">
        <f>SUM(AG7:AG11)</f>
        <v>0</v>
      </c>
      <c r="AH12" s="21">
        <f t="shared" ref="AH12:AK12" si="11">SUM(AH7:AH11)</f>
        <v>1000</v>
      </c>
      <c r="AI12" s="21">
        <f t="shared" si="11"/>
        <v>0</v>
      </c>
      <c r="AJ12" s="21">
        <f t="shared" si="11"/>
        <v>1000</v>
      </c>
      <c r="AK12" s="21">
        <f t="shared" si="11"/>
        <v>500000</v>
      </c>
      <c r="AL12" s="20">
        <f t="shared" si="6"/>
        <v>1002000</v>
      </c>
      <c r="AM12" s="20">
        <f t="shared" si="6"/>
        <v>1002000</v>
      </c>
      <c r="AN12" s="20">
        <f t="shared" si="6"/>
        <v>1002000</v>
      </c>
      <c r="AO12" s="20">
        <f t="shared" si="6"/>
        <v>1002000</v>
      </c>
      <c r="AP12" s="20">
        <f t="shared" si="6"/>
        <v>1002000</v>
      </c>
      <c r="AQ12" s="20">
        <f t="shared" si="6"/>
        <v>1002000</v>
      </c>
    </row>
    <row r="13" spans="1:4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8"/>
      <c r="AN13" s="18"/>
      <c r="AO13" s="18"/>
      <c r="AP13" s="18"/>
      <c r="AQ13" s="18"/>
    </row>
    <row r="14" spans="1:4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8"/>
      <c r="AN14" s="18"/>
      <c r="AO14" s="18"/>
      <c r="AP14" s="18"/>
      <c r="AQ14" s="18"/>
    </row>
    <row r="15" spans="1:4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1675</v>
      </c>
      <c r="AG15" s="19">
        <v>335</v>
      </c>
      <c r="AH15" s="19">
        <v>335</v>
      </c>
      <c r="AI15" s="19">
        <v>335</v>
      </c>
      <c r="AJ15" s="19">
        <v>335</v>
      </c>
      <c r="AK15" s="19">
        <v>335</v>
      </c>
      <c r="AL15" s="18">
        <v>1675</v>
      </c>
      <c r="AM15" s="18">
        <v>1675</v>
      </c>
      <c r="AN15" s="18">
        <v>1675</v>
      </c>
      <c r="AO15" s="18">
        <v>1675</v>
      </c>
      <c r="AP15" s="18">
        <v>1675</v>
      </c>
      <c r="AQ15" s="18">
        <v>1675</v>
      </c>
    </row>
    <row r="16" spans="1:4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2">SUM(AA16:AE16)</f>
        <v>124151.75000000001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109463.90000000001</v>
      </c>
      <c r="AF16" s="18">
        <f>SUM(AG16:AK16)</f>
        <v>153163.11600000001</v>
      </c>
      <c r="AG16" s="19">
        <v>20701.315999999999</v>
      </c>
      <c r="AH16" s="19">
        <v>15771.5</v>
      </c>
      <c r="AI16" s="19">
        <v>0</v>
      </c>
      <c r="AJ16" s="19">
        <v>24672.5</v>
      </c>
      <c r="AK16" s="19">
        <v>92017.8</v>
      </c>
      <c r="AL16" s="18">
        <v>153012.96010000008</v>
      </c>
      <c r="AM16" s="18">
        <v>152262.96010000008</v>
      </c>
      <c r="AN16" s="18">
        <v>160762.96010000008</v>
      </c>
      <c r="AO16" s="18">
        <v>161262.96010000008</v>
      </c>
      <c r="AP16" s="18">
        <v>160762.96010000008</v>
      </c>
      <c r="AQ16" s="18">
        <v>313550.96009999985</v>
      </c>
    </row>
    <row r="17" spans="1:43" x14ac:dyDescent="0.25">
      <c r="A17" s="3"/>
      <c r="B17" s="4" t="s">
        <v>52</v>
      </c>
      <c r="C17" s="4"/>
      <c r="D17" s="18">
        <f t="shared" ref="D17:D19" si="13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2"/>
        <v>918545.63</v>
      </c>
      <c r="AA17" s="19">
        <v>0</v>
      </c>
      <c r="AB17" s="19">
        <v>0</v>
      </c>
      <c r="AC17" s="19">
        <v>7760.0999999999995</v>
      </c>
      <c r="AD17" s="19">
        <v>602135.01</v>
      </c>
      <c r="AE17" s="19">
        <v>308650.52</v>
      </c>
      <c r="AF17" s="18">
        <f>SUM(AG17:AK17)</f>
        <v>801945</v>
      </c>
      <c r="AG17" s="19">
        <v>80486.25</v>
      </c>
      <c r="AH17" s="19">
        <v>80486.25</v>
      </c>
      <c r="AI17" s="19">
        <v>80486.25</v>
      </c>
      <c r="AJ17" s="19">
        <v>80486.25</v>
      </c>
      <c r="AK17" s="19">
        <v>480000</v>
      </c>
      <c r="AL17" s="18">
        <v>499209.29670000001</v>
      </c>
      <c r="AM17" s="18">
        <v>972056.54669999995</v>
      </c>
      <c r="AN17" s="18">
        <v>375938.29670000006</v>
      </c>
      <c r="AO17" s="18">
        <v>713651.54669999995</v>
      </c>
      <c r="AP17" s="18">
        <v>395609.54670000001</v>
      </c>
      <c r="AQ17" s="18">
        <v>951636.29669999995</v>
      </c>
    </row>
    <row r="18" spans="1:43" x14ac:dyDescent="0.25">
      <c r="A18" s="3"/>
      <c r="B18" s="4" t="s">
        <v>50</v>
      </c>
      <c r="C18" s="4"/>
      <c r="D18" s="18">
        <f t="shared" si="13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2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/>
      <c r="AM18" s="18"/>
      <c r="AN18" s="18"/>
      <c r="AO18" s="18"/>
      <c r="AP18" s="18"/>
      <c r="AQ18" s="18"/>
    </row>
    <row r="19" spans="1:43" x14ac:dyDescent="0.25">
      <c r="A19" s="3"/>
      <c r="B19" s="4" t="s">
        <v>51</v>
      </c>
      <c r="C19" s="4"/>
      <c r="D19" s="18">
        <f t="shared" si="13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4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2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v>2000</v>
      </c>
      <c r="AG19" s="19">
        <v>500</v>
      </c>
      <c r="AH19" s="19">
        <v>500</v>
      </c>
      <c r="AI19" s="19">
        <v>500</v>
      </c>
      <c r="AJ19" s="19">
        <v>500</v>
      </c>
      <c r="AK19" s="19">
        <v>500</v>
      </c>
      <c r="AL19" s="18">
        <v>2000</v>
      </c>
      <c r="AM19" s="18">
        <v>2000</v>
      </c>
      <c r="AN19" s="18">
        <v>2000</v>
      </c>
      <c r="AO19" s="18">
        <v>2000</v>
      </c>
      <c r="AP19" s="18">
        <v>2000</v>
      </c>
      <c r="AQ19" s="18">
        <v>2000</v>
      </c>
    </row>
    <row r="20" spans="1:4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4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8"/>
      <c r="AN20" s="18"/>
      <c r="AO20" s="18"/>
      <c r="AP20" s="18"/>
      <c r="AQ20" s="18"/>
    </row>
    <row r="21" spans="1:43" ht="15.75" thickBot="1" x14ac:dyDescent="0.3">
      <c r="A21" s="3"/>
      <c r="B21" s="43" t="s">
        <v>5</v>
      </c>
      <c r="C21" s="44"/>
      <c r="D21" s="22">
        <f>SUM(D14:D19)</f>
        <v>627099.38</v>
      </c>
      <c r="E21" s="23">
        <f>SUM(E14:E19)</f>
        <v>113000.63</v>
      </c>
      <c r="F21" s="23">
        <f t="shared" ref="F21:AQ21" si="15">SUM(F14:F19)</f>
        <v>177191.75999999998</v>
      </c>
      <c r="G21" s="23">
        <f t="shared" si="15"/>
        <v>144254.31999999998</v>
      </c>
      <c r="H21" s="23">
        <f t="shared" si="15"/>
        <v>192652.66999999998</v>
      </c>
      <c r="I21" s="22">
        <f t="shared" si="15"/>
        <v>743866.87000000011</v>
      </c>
      <c r="J21" s="23">
        <f>SUM(J14:J19)</f>
        <v>10059</v>
      </c>
      <c r="K21" s="23">
        <f t="shared" ref="K21:M21" si="16">SUM(K14:K19)</f>
        <v>343080.28</v>
      </c>
      <c r="L21" s="23">
        <f t="shared" si="16"/>
        <v>314090.26</v>
      </c>
      <c r="M21" s="23">
        <f t="shared" si="16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7">SUM(Q14:Q19)</f>
        <v>670722.6399999999</v>
      </c>
      <c r="R21" s="23">
        <f t="shared" si="17"/>
        <v>2528.4499999999998</v>
      </c>
      <c r="S21" s="23">
        <f t="shared" si="17"/>
        <v>102510.2</v>
      </c>
      <c r="T21" s="22">
        <f>SUM(T14:T19)</f>
        <v>727299.11</v>
      </c>
      <c r="U21" s="23">
        <f>SUM(U15:U19)</f>
        <v>0</v>
      </c>
      <c r="V21" s="23">
        <f t="shared" ref="V21:X21" si="18">SUM(V15:V19)</f>
        <v>279795.95</v>
      </c>
      <c r="W21" s="23">
        <f t="shared" si="18"/>
        <v>53096.45</v>
      </c>
      <c r="X21" s="23">
        <f t="shared" si="18"/>
        <v>47631.220000000008</v>
      </c>
      <c r="Y21" s="23">
        <f>SUM(Y15:Y19)</f>
        <v>346775.49000000005</v>
      </c>
      <c r="Z21" s="22">
        <f t="shared" si="15"/>
        <v>1046276.88</v>
      </c>
      <c r="AA21" s="23">
        <f>SUM(AA15:AA19)</f>
        <v>10837.84</v>
      </c>
      <c r="AB21" s="23">
        <f t="shared" ref="AB21:AE21" si="19">SUM(AB15:AB19)</f>
        <v>0</v>
      </c>
      <c r="AC21" s="23">
        <f t="shared" si="19"/>
        <v>11610.11</v>
      </c>
      <c r="AD21" s="23">
        <f t="shared" si="19"/>
        <v>602135.01</v>
      </c>
      <c r="AE21" s="23">
        <f t="shared" si="19"/>
        <v>421693.92000000004</v>
      </c>
      <c r="AF21" s="22">
        <f t="shared" si="15"/>
        <v>958783.11600000004</v>
      </c>
      <c r="AG21" s="23">
        <f>SUM(AG15:AG19)</f>
        <v>102022.56599999999</v>
      </c>
      <c r="AH21" s="23">
        <f t="shared" ref="AH21:AK21" si="20">SUM(AH15:AH19)</f>
        <v>97092.75</v>
      </c>
      <c r="AI21" s="23">
        <f t="shared" si="20"/>
        <v>81321.25</v>
      </c>
      <c r="AJ21" s="23">
        <f t="shared" si="20"/>
        <v>105993.75</v>
      </c>
      <c r="AK21" s="23">
        <f t="shared" si="20"/>
        <v>572852.80000000005</v>
      </c>
      <c r="AL21" s="22">
        <f t="shared" si="15"/>
        <v>655897.25680000009</v>
      </c>
      <c r="AM21" s="22">
        <f t="shared" si="15"/>
        <v>1127994.5068000001</v>
      </c>
      <c r="AN21" s="22">
        <f t="shared" si="15"/>
        <v>540376.25680000009</v>
      </c>
      <c r="AO21" s="22">
        <f t="shared" si="15"/>
        <v>878589.50680000009</v>
      </c>
      <c r="AP21" s="22">
        <f t="shared" si="15"/>
        <v>560047.50680000009</v>
      </c>
      <c r="AQ21" s="22">
        <f t="shared" si="15"/>
        <v>1268862.2567999999</v>
      </c>
    </row>
    <row r="22" spans="1:4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8"/>
      <c r="AN22" s="18"/>
      <c r="AO22" s="18"/>
      <c r="AP22" s="18"/>
      <c r="AQ22" s="18"/>
    </row>
    <row r="23" spans="1:4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1">+E12-E21</f>
        <v>-111000.63</v>
      </c>
      <c r="F23" s="25">
        <f t="shared" si="21"/>
        <v>335308.24</v>
      </c>
      <c r="G23" s="25">
        <f t="shared" si="21"/>
        <v>-144254.31999999998</v>
      </c>
      <c r="H23" s="25">
        <f t="shared" si="21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2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3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4">+W12-W21</f>
        <v>-53096.45</v>
      </c>
      <c r="X23" s="25">
        <f t="shared" si="24"/>
        <v>-46631.220000000008</v>
      </c>
      <c r="Y23" s="25">
        <f t="shared" si="24"/>
        <v>-338793.44000000006</v>
      </c>
      <c r="Z23" s="24">
        <f t="shared" ref="Z23:AQ23" si="25">+Z12-Z21</f>
        <v>456473.12</v>
      </c>
      <c r="AA23" s="25">
        <f t="shared" si="25"/>
        <v>-10837.84</v>
      </c>
      <c r="AB23" s="25">
        <f t="shared" si="25"/>
        <v>1200</v>
      </c>
      <c r="AC23" s="25">
        <f t="shared" si="25"/>
        <v>-11610.11</v>
      </c>
      <c r="AD23" s="25">
        <f t="shared" si="25"/>
        <v>899414.99</v>
      </c>
      <c r="AE23" s="25">
        <f t="shared" si="25"/>
        <v>-421693.92000000004</v>
      </c>
      <c r="AF23" s="24">
        <f t="shared" si="25"/>
        <v>-456783.11600000004</v>
      </c>
      <c r="AG23" s="25">
        <f t="shared" ref="AG23:AK23" si="26">+AG12-AG21</f>
        <v>-102022.56599999999</v>
      </c>
      <c r="AH23" s="25">
        <f t="shared" si="26"/>
        <v>-96092.75</v>
      </c>
      <c r="AI23" s="25">
        <f t="shared" si="26"/>
        <v>-81321.25</v>
      </c>
      <c r="AJ23" s="25">
        <f t="shared" si="26"/>
        <v>-104993.75</v>
      </c>
      <c r="AK23" s="25">
        <f t="shared" si="26"/>
        <v>-72852.800000000047</v>
      </c>
      <c r="AL23" s="24">
        <f t="shared" si="25"/>
        <v>346102.74319999991</v>
      </c>
      <c r="AM23" s="24">
        <f t="shared" si="25"/>
        <v>-125994.50680000009</v>
      </c>
      <c r="AN23" s="24">
        <f t="shared" si="25"/>
        <v>461623.74319999991</v>
      </c>
      <c r="AO23" s="24">
        <f t="shared" si="25"/>
        <v>123410.49319999991</v>
      </c>
      <c r="AP23" s="24">
        <f t="shared" si="25"/>
        <v>441952.49319999991</v>
      </c>
      <c r="AQ23" s="24">
        <f t="shared" si="25"/>
        <v>-266862.25679999986</v>
      </c>
    </row>
    <row r="24" spans="1:4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8"/>
      <c r="AN24" s="18"/>
      <c r="AO24" s="18"/>
      <c r="AP24" s="18"/>
      <c r="AQ24" s="18"/>
    </row>
    <row r="25" spans="1:4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9">
        <f>T25</f>
        <v>164325.16000000003</v>
      </c>
      <c r="V25" s="19">
        <f>U30</f>
        <v>164325.16000000003</v>
      </c>
      <c r="W25" s="19">
        <f>V30</f>
        <v>186529.21000000002</v>
      </c>
      <c r="X25" s="19">
        <f>W30</f>
        <v>133432.76</v>
      </c>
      <c r="Y25" s="19">
        <f>X30</f>
        <v>86801.540000000008</v>
      </c>
      <c r="Z25" s="35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126760.14999999995</v>
      </c>
      <c r="AE25" s="19">
        <f>AD30</f>
        <v>1026175.1399999999</v>
      </c>
      <c r="AF25" s="37">
        <f>AE30</f>
        <v>204481.21999999986</v>
      </c>
      <c r="AG25" s="19">
        <f>AF25</f>
        <v>204481.21999999986</v>
      </c>
      <c r="AH25" s="19">
        <f>AG30</f>
        <v>102458.65399999986</v>
      </c>
      <c r="AI25" s="19">
        <f>AH30</f>
        <v>106365.90399999986</v>
      </c>
      <c r="AJ25" s="19">
        <f>AI30</f>
        <v>25044.653999999864</v>
      </c>
      <c r="AK25" s="19">
        <f>AJ30</f>
        <v>20050.903999999864</v>
      </c>
      <c r="AL25" s="18">
        <f>AF30</f>
        <v>147698.10399999982</v>
      </c>
      <c r="AM25" s="18">
        <f t="shared" ref="AM25:AQ25" si="27">AL30</f>
        <v>193800.84719999973</v>
      </c>
      <c r="AN25" s="18">
        <f t="shared" si="27"/>
        <v>167806.34039999964</v>
      </c>
      <c r="AO25" s="18">
        <f t="shared" si="27"/>
        <v>129430.08359999955</v>
      </c>
      <c r="AP25" s="18">
        <f t="shared" si="27"/>
        <v>252840.57679999946</v>
      </c>
      <c r="AQ25" s="18">
        <f t="shared" si="27"/>
        <v>394793.06999999937</v>
      </c>
    </row>
    <row r="26" spans="1:4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8">SUM(E23:E25)</f>
        <v>906061.54</v>
      </c>
      <c r="F26" s="19">
        <f t="shared" si="28"/>
        <v>1241369.78</v>
      </c>
      <c r="G26" s="19">
        <f t="shared" si="28"/>
        <v>1097115.46</v>
      </c>
      <c r="H26" s="19">
        <f t="shared" si="28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9">SUM(L23:L25)</f>
        <v>-260386.07</v>
      </c>
      <c r="M26" s="19">
        <f t="shared" ref="M26:S26" si="30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30"/>
        <v>266835.36000000004</v>
      </c>
      <c r="S26" s="19">
        <f t="shared" si="30"/>
        <v>164325.16000000003</v>
      </c>
      <c r="T26" s="39">
        <f t="shared" ref="T26:AA26" si="31">SUM(T23:T25)</f>
        <v>-551991.89999999991</v>
      </c>
      <c r="U26" s="39">
        <f t="shared" si="31"/>
        <v>164325.16000000003</v>
      </c>
      <c r="V26" s="39">
        <f t="shared" si="31"/>
        <v>-113470.78999999998</v>
      </c>
      <c r="W26" s="39">
        <f t="shared" si="31"/>
        <v>133432.76</v>
      </c>
      <c r="X26" s="39">
        <f t="shared" si="31"/>
        <v>86801.540000000008</v>
      </c>
      <c r="Y26" s="39">
        <f t="shared" si="31"/>
        <v>-251991.90000000005</v>
      </c>
      <c r="Z26" s="39">
        <f>SUM(Z23:Z25)</f>
        <v>604481.22</v>
      </c>
      <c r="AA26" s="19">
        <f t="shared" si="31"/>
        <v>137170.25999999995</v>
      </c>
      <c r="AB26" s="19">
        <f t="shared" ref="AB26:AE26" si="32">SUM(AB23:AB25)</f>
        <v>138370.25999999995</v>
      </c>
      <c r="AC26" s="19">
        <f t="shared" si="32"/>
        <v>126760.14999999995</v>
      </c>
      <c r="AD26" s="19">
        <f>SUM(AD23:AD25)</f>
        <v>1026175.1399999999</v>
      </c>
      <c r="AE26" s="19">
        <f t="shared" si="32"/>
        <v>604481.21999999986</v>
      </c>
      <c r="AF26" s="18">
        <f>SUM(AF23:AF25)</f>
        <v>-252301.89600000018</v>
      </c>
      <c r="AG26" s="19">
        <f>SUM(AG23:AG25)</f>
        <v>102458.65399999986</v>
      </c>
      <c r="AH26" s="19">
        <f t="shared" ref="AH26:AK26" si="33">SUM(AH23:AH25)</f>
        <v>6365.903999999864</v>
      </c>
      <c r="AI26" s="19">
        <f t="shared" si="33"/>
        <v>25044.653999999864</v>
      </c>
      <c r="AJ26" s="19">
        <f t="shared" si="33"/>
        <v>-79949.096000000136</v>
      </c>
      <c r="AK26" s="19">
        <f t="shared" si="33"/>
        <v>-52801.896000000183</v>
      </c>
      <c r="AL26" s="18">
        <f t="shared" ref="AL26:AQ26" si="34">SUM(AL23:AL25)</f>
        <v>493800.84719999973</v>
      </c>
      <c r="AM26" s="18">
        <f t="shared" si="34"/>
        <v>67806.340399999637</v>
      </c>
      <c r="AN26" s="18">
        <f t="shared" si="34"/>
        <v>629430.08359999955</v>
      </c>
      <c r="AO26" s="18">
        <f t="shared" si="34"/>
        <v>252840.57679999946</v>
      </c>
      <c r="AP26" s="18">
        <f t="shared" si="34"/>
        <v>694793.06999999937</v>
      </c>
      <c r="AQ26" s="18">
        <f t="shared" si="34"/>
        <v>127930.81319999951</v>
      </c>
    </row>
    <row r="27" spans="1:4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</row>
    <row r="28" spans="1:43" x14ac:dyDescent="0.25">
      <c r="A28" s="5" t="s">
        <v>10</v>
      </c>
      <c r="B28" s="4"/>
      <c r="C28" s="4"/>
      <c r="D28" s="30">
        <f t="shared" ref="D28:D29" si="35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36">SUM(AA28:AE28)</f>
        <v>-400000</v>
      </c>
      <c r="AA28" s="30"/>
      <c r="AB28" s="30"/>
      <c r="AC28" s="30"/>
      <c r="AD28" s="30"/>
      <c r="AE28" s="30">
        <v>-400000</v>
      </c>
      <c r="AF28" s="30">
        <v>400000</v>
      </c>
      <c r="AG28" s="30">
        <v>0</v>
      </c>
      <c r="AH28" s="30">
        <v>100000</v>
      </c>
      <c r="AI28" s="30">
        <v>0</v>
      </c>
      <c r="AJ28" s="30">
        <v>100000</v>
      </c>
      <c r="AK28" s="30">
        <v>200000</v>
      </c>
      <c r="AL28" s="30">
        <v>-300000</v>
      </c>
      <c r="AM28" s="30">
        <v>100000</v>
      </c>
      <c r="AN28" s="30">
        <v>-500000</v>
      </c>
      <c r="AO28" s="30"/>
      <c r="AP28" s="30">
        <v>-300000</v>
      </c>
      <c r="AQ28" s="30"/>
    </row>
    <row r="29" spans="1:43" x14ac:dyDescent="0.25">
      <c r="A29" s="5" t="s">
        <v>11</v>
      </c>
      <c r="B29" s="4"/>
      <c r="C29" s="4"/>
      <c r="D29" s="30">
        <f t="shared" si="35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37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36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</row>
    <row r="30" spans="1:4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Q30" si="38">SUM(F26:F29)</f>
        <v>1241369.78</v>
      </c>
      <c r="G30" s="27">
        <f t="shared" ref="G30:M30" si="39">SUM(G26:G29)</f>
        <v>1097115.46</v>
      </c>
      <c r="H30" s="27">
        <f t="shared" si="39"/>
        <v>905296.79</v>
      </c>
      <c r="I30" s="26">
        <f t="shared" si="39"/>
        <v>162976.59999999998</v>
      </c>
      <c r="J30" s="27">
        <f t="shared" si="39"/>
        <v>396437.79000000004</v>
      </c>
      <c r="K30" s="27">
        <f t="shared" si="39"/>
        <v>53357.510000000009</v>
      </c>
      <c r="L30" s="27">
        <f t="shared" si="39"/>
        <v>239613.93</v>
      </c>
      <c r="M30" s="27">
        <f t="shared" si="39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40">SUM(Q26:Q29)</f>
        <v>269363.81000000006</v>
      </c>
      <c r="R30" s="27">
        <f t="shared" ref="R30" si="41">SUM(R26:R29)</f>
        <v>266835.36000000004</v>
      </c>
      <c r="S30" s="27">
        <f>SUM(S26:S29)</f>
        <v>164325.16000000003</v>
      </c>
      <c r="T30" s="36">
        <f>SUM(T26:T29)</f>
        <v>148008.10000000009</v>
      </c>
      <c r="U30" s="27">
        <f>SUM(U26:U29)</f>
        <v>164325.16000000003</v>
      </c>
      <c r="V30" s="27">
        <f t="shared" ref="V30:X30" si="42">SUM(V26:V29)</f>
        <v>186529.21000000002</v>
      </c>
      <c r="W30" s="27">
        <f t="shared" si="42"/>
        <v>133432.76</v>
      </c>
      <c r="X30" s="27">
        <f t="shared" si="42"/>
        <v>86801.540000000008</v>
      </c>
      <c r="Y30" s="27">
        <f>SUM(Y26:Y29)</f>
        <v>148008.09999999995</v>
      </c>
      <c r="Z30" s="38">
        <f>SUM(Z26:Z29)</f>
        <v>204481.21999999997</v>
      </c>
      <c r="AA30" s="27">
        <f>SUM(AA26:AA29)</f>
        <v>137170.25999999995</v>
      </c>
      <c r="AB30" s="27">
        <f t="shared" ref="AB30:AE30" si="43">SUM(AB26:AB29)</f>
        <v>138370.25999999995</v>
      </c>
      <c r="AC30" s="27">
        <f t="shared" si="43"/>
        <v>126760.14999999995</v>
      </c>
      <c r="AD30" s="27">
        <f t="shared" si="43"/>
        <v>1026175.1399999999</v>
      </c>
      <c r="AE30" s="27">
        <f t="shared" si="43"/>
        <v>204481.21999999986</v>
      </c>
      <c r="AF30" s="26">
        <f t="shared" si="38"/>
        <v>147698.10399999982</v>
      </c>
      <c r="AG30" s="33">
        <f t="shared" si="38"/>
        <v>102458.65399999986</v>
      </c>
      <c r="AH30" s="33">
        <f t="shared" si="38"/>
        <v>106365.90399999986</v>
      </c>
      <c r="AI30" s="33">
        <f t="shared" si="38"/>
        <v>25044.653999999864</v>
      </c>
      <c r="AJ30" s="33">
        <f t="shared" si="38"/>
        <v>20050.903999999864</v>
      </c>
      <c r="AK30" s="33">
        <f t="shared" si="38"/>
        <v>147198.10399999982</v>
      </c>
      <c r="AL30" s="26">
        <f t="shared" si="38"/>
        <v>193800.84719999973</v>
      </c>
      <c r="AM30" s="26">
        <f t="shared" si="38"/>
        <v>167806.34039999964</v>
      </c>
      <c r="AN30" s="26">
        <f t="shared" si="38"/>
        <v>129430.08359999955</v>
      </c>
      <c r="AO30" s="26">
        <f t="shared" si="38"/>
        <v>252840.57679999946</v>
      </c>
      <c r="AP30" s="26">
        <f t="shared" si="38"/>
        <v>394793.06999999937</v>
      </c>
      <c r="AQ30" s="26">
        <f t="shared" si="38"/>
        <v>127930.81319999951</v>
      </c>
    </row>
    <row r="31" spans="1:4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8"/>
      <c r="AN31" s="18"/>
      <c r="AO31" s="18"/>
      <c r="AP31" s="18"/>
      <c r="AQ31" s="18"/>
    </row>
    <row r="32" spans="1:4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8"/>
      <c r="AN32" s="18"/>
      <c r="AO32" s="18"/>
      <c r="AP32" s="18"/>
      <c r="AQ32" s="18"/>
    </row>
    <row r="33" spans="1:4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8"/>
      <c r="AN33" s="18"/>
      <c r="AO33" s="18"/>
      <c r="AP33" s="18"/>
      <c r="AQ33" s="18"/>
    </row>
    <row r="34" spans="1:4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8">
        <f t="shared" ref="AM34:AQ34" si="44">AL37</f>
        <v>0</v>
      </c>
      <c r="AN34" s="18">
        <f t="shared" si="44"/>
        <v>0</v>
      </c>
      <c r="AO34" s="18">
        <f t="shared" si="44"/>
        <v>0</v>
      </c>
      <c r="AP34" s="18">
        <f t="shared" si="44"/>
        <v>0</v>
      </c>
      <c r="AQ34" s="18">
        <f t="shared" si="44"/>
        <v>0</v>
      </c>
    </row>
    <row r="35" spans="1:4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8"/>
      <c r="AN35" s="18"/>
      <c r="AO35" s="18"/>
      <c r="AP35" s="18"/>
      <c r="AQ35" s="18"/>
    </row>
    <row r="36" spans="1:4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8"/>
      <c r="AN36" s="18"/>
      <c r="AO36" s="18"/>
      <c r="AP36" s="18"/>
      <c r="AQ36" s="18"/>
    </row>
    <row r="37" spans="1:4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5">SUM(AB32:AB36)</f>
        <v>0</v>
      </c>
      <c r="AC37" s="27">
        <f t="shared" si="45"/>
        <v>0</v>
      </c>
      <c r="AD37" s="27">
        <f t="shared" si="45"/>
        <v>0</v>
      </c>
      <c r="AE37" s="27">
        <f t="shared" si="45"/>
        <v>0</v>
      </c>
      <c r="AF37" s="26">
        <v>0</v>
      </c>
      <c r="AG37" s="27">
        <f t="shared" ref="AG37:AK37" si="46">SUM(AG32:AG36)</f>
        <v>0</v>
      </c>
      <c r="AH37" s="27">
        <f t="shared" si="46"/>
        <v>0</v>
      </c>
      <c r="AI37" s="27">
        <f t="shared" si="46"/>
        <v>0</v>
      </c>
      <c r="AJ37" s="27">
        <f t="shared" si="46"/>
        <v>0</v>
      </c>
      <c r="AK37" s="27">
        <f t="shared" si="46"/>
        <v>0</v>
      </c>
      <c r="AL37" s="26">
        <v>0</v>
      </c>
      <c r="AM37" s="26">
        <v>0</v>
      </c>
      <c r="AN37" s="26">
        <v>0</v>
      </c>
      <c r="AO37" s="26">
        <f>SUM(AO34:AO36)</f>
        <v>0</v>
      </c>
      <c r="AP37" s="26">
        <v>0</v>
      </c>
      <c r="AQ37" s="26">
        <v>0</v>
      </c>
    </row>
    <row r="38" spans="1:4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8"/>
      <c r="AN38" s="18"/>
      <c r="AO38" s="18"/>
      <c r="AP38" s="18"/>
      <c r="AQ38" s="18"/>
    </row>
    <row r="39" spans="1:4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8"/>
      <c r="AN39" s="18"/>
      <c r="AO39" s="18"/>
      <c r="AP39" s="18"/>
      <c r="AQ39" s="18"/>
    </row>
    <row r="40" spans="1:4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47">F43</f>
        <v>0</v>
      </c>
      <c r="L40" s="30">
        <f t="shared" si="47"/>
        <v>0</v>
      </c>
      <c r="M40" s="30">
        <f t="shared" si="47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400000</v>
      </c>
      <c r="AG40" s="30">
        <f>AF43</f>
        <v>400000</v>
      </c>
      <c r="AH40" s="30">
        <f>AG43</f>
        <v>400000</v>
      </c>
      <c r="AI40" s="30">
        <f>AH43</f>
        <v>300000</v>
      </c>
      <c r="AJ40" s="30">
        <f>AI43</f>
        <v>300000</v>
      </c>
      <c r="AK40" s="30">
        <f>AJ43</f>
        <v>200000</v>
      </c>
      <c r="AL40" s="30">
        <f>AF43</f>
        <v>400000</v>
      </c>
      <c r="AM40" s="30">
        <f>AL43</f>
        <v>700000</v>
      </c>
      <c r="AN40" s="30">
        <f t="shared" ref="AN40:AO40" si="48">AM43</f>
        <v>600000</v>
      </c>
      <c r="AO40" s="30">
        <f t="shared" si="48"/>
        <v>600000</v>
      </c>
      <c r="AP40" s="30">
        <f>AO43</f>
        <v>600000</v>
      </c>
      <c r="AQ40" s="30">
        <f>AP43</f>
        <v>900000</v>
      </c>
    </row>
    <row r="41" spans="1:4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49">-K28</f>
        <v>0</v>
      </c>
      <c r="L41" s="30"/>
      <c r="M41" s="30">
        <f t="shared" si="49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400000</v>
      </c>
      <c r="AA41" s="30"/>
      <c r="AB41" s="30"/>
      <c r="AC41" s="30">
        <f>-AC28</f>
        <v>0</v>
      </c>
      <c r="AD41" s="30"/>
      <c r="AE41" s="30">
        <f>-AE28</f>
        <v>400000</v>
      </c>
      <c r="AF41" s="30"/>
      <c r="AG41" s="30"/>
      <c r="AH41" s="30"/>
      <c r="AI41" s="30"/>
      <c r="AJ41" s="30"/>
      <c r="AK41" s="30"/>
      <c r="AL41" s="30">
        <f>-AL28</f>
        <v>300000</v>
      </c>
      <c r="AM41" s="30">
        <f>-AM28</f>
        <v>-100000</v>
      </c>
      <c r="AN41" s="30"/>
      <c r="AO41" s="30"/>
      <c r="AP41" s="30">
        <f>-AP28</f>
        <v>300000</v>
      </c>
      <c r="AQ41" s="30"/>
    </row>
    <row r="42" spans="1:4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/>
      <c r="AG42" s="30">
        <f>-AG28</f>
        <v>0</v>
      </c>
      <c r="AH42" s="30">
        <f>-AH28</f>
        <v>-100000</v>
      </c>
      <c r="AI42" s="30">
        <f>-AI28</f>
        <v>0</v>
      </c>
      <c r="AJ42" s="30">
        <f>-AJ28</f>
        <v>-100000</v>
      </c>
      <c r="AK42" s="30">
        <f>-AK28</f>
        <v>-200000</v>
      </c>
      <c r="AL42" s="30"/>
      <c r="AM42" s="30"/>
      <c r="AN42" s="30"/>
      <c r="AO42" s="30"/>
      <c r="AP42" s="30"/>
      <c r="AQ42" s="30"/>
    </row>
    <row r="43" spans="1:43" ht="15" x14ac:dyDescent="0.25">
      <c r="A43" s="7" t="s">
        <v>17</v>
      </c>
      <c r="B43" s="8"/>
      <c r="C43" s="8"/>
      <c r="D43" s="26">
        <f t="shared" ref="D43:AM43" si="50">SUM(D40:D42)</f>
        <v>0</v>
      </c>
      <c r="E43" s="27">
        <f>SUM(E40:E42)</f>
        <v>0</v>
      </c>
      <c r="F43" s="27">
        <f t="shared" si="50"/>
        <v>0</v>
      </c>
      <c r="G43" s="27">
        <f t="shared" si="50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51">SUM(K40:K42)</f>
        <v>0</v>
      </c>
      <c r="L43" s="27">
        <f>SUM(L40:L42)</f>
        <v>-500000</v>
      </c>
      <c r="M43" s="27">
        <f t="shared" si="51"/>
        <v>0</v>
      </c>
      <c r="N43" s="26">
        <f t="shared" si="50"/>
        <v>700000</v>
      </c>
      <c r="O43" s="27">
        <f>SUM(O40:O42)</f>
        <v>0</v>
      </c>
      <c r="P43" s="27">
        <f t="shared" si="50"/>
        <v>0</v>
      </c>
      <c r="Q43" s="27">
        <f>SUM(Q40:Q42)</f>
        <v>700000</v>
      </c>
      <c r="R43" s="27">
        <f t="shared" si="50"/>
        <v>700000</v>
      </c>
      <c r="S43" s="27">
        <f>SUM(S40:S42)</f>
        <v>700000</v>
      </c>
      <c r="T43" s="26">
        <f>SUM(T40:T42)</f>
        <v>0</v>
      </c>
      <c r="U43" s="27">
        <f t="shared" si="50"/>
        <v>700000</v>
      </c>
      <c r="V43" s="27">
        <f t="shared" si="50"/>
        <v>400000</v>
      </c>
      <c r="W43" s="27">
        <f>SUM(W40:W42)</f>
        <v>400000</v>
      </c>
      <c r="X43" s="27">
        <f t="shared" si="50"/>
        <v>400000</v>
      </c>
      <c r="Y43" s="27">
        <f>SUM(Y40:Y42)</f>
        <v>0</v>
      </c>
      <c r="Z43" s="26">
        <f>SUM(Z40:Z42)</f>
        <v>400000</v>
      </c>
      <c r="AA43" s="27">
        <f>SUM(AA40:AA42)</f>
        <v>0</v>
      </c>
      <c r="AB43" s="27">
        <f t="shared" ref="AB43:AE43" si="52">SUM(AB40:AB42)</f>
        <v>0</v>
      </c>
      <c r="AC43" s="27">
        <f t="shared" si="52"/>
        <v>0</v>
      </c>
      <c r="AD43" s="27">
        <f t="shared" si="52"/>
        <v>0</v>
      </c>
      <c r="AE43" s="27">
        <f t="shared" si="52"/>
        <v>400000</v>
      </c>
      <c r="AF43" s="26">
        <f t="shared" si="50"/>
        <v>400000</v>
      </c>
      <c r="AG43" s="27">
        <f>SUM(AG40:AG42)</f>
        <v>400000</v>
      </c>
      <c r="AH43" s="27">
        <f t="shared" ref="AH43:AK43" si="53">SUM(AH40:AH42)</f>
        <v>300000</v>
      </c>
      <c r="AI43" s="27">
        <f t="shared" si="53"/>
        <v>300000</v>
      </c>
      <c r="AJ43" s="27">
        <f t="shared" si="53"/>
        <v>200000</v>
      </c>
      <c r="AK43" s="27">
        <f t="shared" si="53"/>
        <v>0</v>
      </c>
      <c r="AL43" s="26">
        <f t="shared" si="50"/>
        <v>700000</v>
      </c>
      <c r="AM43" s="26">
        <f t="shared" si="50"/>
        <v>600000</v>
      </c>
      <c r="AN43" s="26">
        <f>SUM(AN40:AN42)</f>
        <v>600000</v>
      </c>
      <c r="AO43" s="26">
        <f>SUM(AO40:AO42)</f>
        <v>600000</v>
      </c>
      <c r="AP43" s="26">
        <f>SUM(AP40:AP42)</f>
        <v>900000</v>
      </c>
      <c r="AQ43" s="26">
        <f>SUM(AQ40:AQ42)</f>
        <v>900000</v>
      </c>
    </row>
    <row r="44" spans="1:4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8"/>
      <c r="AN44" s="18"/>
      <c r="AO44" s="18"/>
      <c r="AP44" s="18"/>
      <c r="AQ44" s="18"/>
    </row>
    <row r="45" spans="1:4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8"/>
      <c r="AN45" s="18"/>
      <c r="AO45" s="18"/>
      <c r="AP45" s="18"/>
      <c r="AQ45" s="18"/>
    </row>
    <row r="46" spans="1:4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>
        <f t="shared" ref="AM46:AQ46" si="54">AL50</f>
        <v>0</v>
      </c>
      <c r="AN46" s="30">
        <f t="shared" si="54"/>
        <v>0</v>
      </c>
      <c r="AO46" s="30">
        <f t="shared" si="54"/>
        <v>0</v>
      </c>
      <c r="AP46" s="30">
        <f t="shared" si="54"/>
        <v>0</v>
      </c>
      <c r="AQ46" s="30">
        <f t="shared" si="54"/>
        <v>0</v>
      </c>
    </row>
    <row r="47" spans="1:4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</row>
    <row r="48" spans="1:4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</row>
    <row r="49" spans="1:4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>
        <f>-AM29</f>
        <v>0</v>
      </c>
      <c r="AN49" s="30">
        <f>-AN29</f>
        <v>0</v>
      </c>
      <c r="AO49" s="30"/>
      <c r="AP49" s="30">
        <f>-AP29</f>
        <v>0</v>
      </c>
      <c r="AQ49" s="30">
        <f>-AQ29</f>
        <v>0</v>
      </c>
    </row>
    <row r="50" spans="1:43" ht="15" x14ac:dyDescent="0.25">
      <c r="A50" s="7" t="s">
        <v>17</v>
      </c>
      <c r="B50" s="8"/>
      <c r="C50" s="8"/>
      <c r="D50" s="26">
        <f t="shared" ref="D50:AQ50" si="55">SUM(D46:D49)</f>
        <v>0</v>
      </c>
      <c r="E50" s="27">
        <f t="shared" si="55"/>
        <v>0</v>
      </c>
      <c r="F50" s="27">
        <f t="shared" si="55"/>
        <v>0</v>
      </c>
      <c r="G50" s="27">
        <f t="shared" si="55"/>
        <v>0</v>
      </c>
      <c r="H50" s="27">
        <f t="shared" si="55"/>
        <v>0</v>
      </c>
      <c r="I50" s="26">
        <f t="shared" si="55"/>
        <v>0</v>
      </c>
      <c r="J50" s="27">
        <f>SUM(J46:J49)</f>
        <v>0</v>
      </c>
      <c r="K50" s="27">
        <f t="shared" si="55"/>
        <v>0</v>
      </c>
      <c r="L50" s="27">
        <f t="shared" si="55"/>
        <v>0</v>
      </c>
      <c r="M50" s="27">
        <f t="shared" si="55"/>
        <v>0</v>
      </c>
      <c r="N50" s="26">
        <f t="shared" si="55"/>
        <v>0</v>
      </c>
      <c r="O50" s="27">
        <f>SUM(O46:O49)</f>
        <v>0</v>
      </c>
      <c r="P50" s="27">
        <f t="shared" ref="P50:S50" si="56">SUM(P46:P49)</f>
        <v>0</v>
      </c>
      <c r="Q50" s="27">
        <f t="shared" si="56"/>
        <v>0</v>
      </c>
      <c r="R50" s="27">
        <f t="shared" si="56"/>
        <v>0</v>
      </c>
      <c r="S50" s="27">
        <f t="shared" si="56"/>
        <v>0</v>
      </c>
      <c r="T50" s="26">
        <f t="shared" si="55"/>
        <v>0</v>
      </c>
      <c r="U50" s="27"/>
      <c r="V50" s="27"/>
      <c r="W50" s="27"/>
      <c r="X50" s="27"/>
      <c r="Y50" s="27"/>
      <c r="Z50" s="26">
        <f t="shared" si="55"/>
        <v>0</v>
      </c>
      <c r="AA50" s="27"/>
      <c r="AB50" s="27"/>
      <c r="AC50" s="27"/>
      <c r="AD50" s="27"/>
      <c r="AE50" s="27"/>
      <c r="AF50" s="26">
        <f t="shared" si="55"/>
        <v>0</v>
      </c>
      <c r="AG50" s="27"/>
      <c r="AH50" s="27"/>
      <c r="AI50" s="27"/>
      <c r="AJ50" s="27"/>
      <c r="AK50" s="27"/>
      <c r="AL50" s="26">
        <f t="shared" si="55"/>
        <v>0</v>
      </c>
      <c r="AM50" s="26">
        <f t="shared" si="55"/>
        <v>0</v>
      </c>
      <c r="AN50" s="26">
        <f t="shared" si="55"/>
        <v>0</v>
      </c>
      <c r="AO50" s="26">
        <f t="shared" si="55"/>
        <v>0</v>
      </c>
      <c r="AP50" s="26">
        <f t="shared" si="55"/>
        <v>0</v>
      </c>
      <c r="AQ50" s="26">
        <f t="shared" si="55"/>
        <v>0</v>
      </c>
    </row>
    <row r="51" spans="1:4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</row>
    <row r="52" spans="1:43" x14ac:dyDescent="0.25">
      <c r="A52" s="2"/>
      <c r="B52" s="2" t="s">
        <v>25</v>
      </c>
      <c r="C52" s="2"/>
      <c r="D52" s="28">
        <f>+D30</f>
        <v>905296.79</v>
      </c>
      <c r="E52" s="28">
        <f t="shared" ref="E52:AQ52" si="57">+E30</f>
        <v>906061.54</v>
      </c>
      <c r="F52" s="28">
        <f t="shared" si="57"/>
        <v>1241369.78</v>
      </c>
      <c r="G52" s="28">
        <f t="shared" si="57"/>
        <v>1097115.46</v>
      </c>
      <c r="H52" s="28">
        <f t="shared" si="57"/>
        <v>905296.79</v>
      </c>
      <c r="I52" s="28">
        <f>+I30</f>
        <v>162976.59999999998</v>
      </c>
      <c r="J52" s="28">
        <f>+J30</f>
        <v>396437.79000000004</v>
      </c>
      <c r="K52" s="28">
        <f t="shared" si="57"/>
        <v>53357.510000000009</v>
      </c>
      <c r="L52" s="28">
        <f t="shared" si="57"/>
        <v>239613.93</v>
      </c>
      <c r="M52" s="28">
        <f t="shared" si="57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58">+Q30</f>
        <v>269363.81000000006</v>
      </c>
      <c r="R52" s="28">
        <f t="shared" si="58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59">+W30</f>
        <v>133432.76</v>
      </c>
      <c r="X52" s="28">
        <f t="shared" si="59"/>
        <v>86801.540000000008</v>
      </c>
      <c r="Y52" s="28">
        <f>+Y30</f>
        <v>148008.09999999995</v>
      </c>
      <c r="Z52" s="28">
        <f>+Z30</f>
        <v>204481.21999999997</v>
      </c>
      <c r="AA52" s="28">
        <f>+AA30</f>
        <v>137170.25999999995</v>
      </c>
      <c r="AB52" s="28">
        <f>+AB30</f>
        <v>138370.25999999995</v>
      </c>
      <c r="AC52" s="28">
        <f t="shared" ref="AC52:AE52" si="60">+AC30</f>
        <v>126760.14999999995</v>
      </c>
      <c r="AD52" s="28">
        <f t="shared" si="60"/>
        <v>1026175.1399999999</v>
      </c>
      <c r="AE52" s="28">
        <f t="shared" si="60"/>
        <v>204481.21999999986</v>
      </c>
      <c r="AF52" s="28">
        <f t="shared" si="57"/>
        <v>147698.10399999982</v>
      </c>
      <c r="AG52" s="28">
        <f>+AG30</f>
        <v>102458.65399999986</v>
      </c>
      <c r="AH52" s="28">
        <f>+AH30</f>
        <v>106365.90399999986</v>
      </c>
      <c r="AI52" s="28">
        <f t="shared" ref="AI52:AJ52" si="61">+AI30</f>
        <v>25044.653999999864</v>
      </c>
      <c r="AJ52" s="28">
        <f t="shared" si="61"/>
        <v>20050.903999999864</v>
      </c>
      <c r="AK52" s="28">
        <f>+AK30</f>
        <v>147198.10399999982</v>
      </c>
      <c r="AL52" s="28">
        <f t="shared" si="57"/>
        <v>193800.84719999973</v>
      </c>
      <c r="AM52" s="28">
        <f t="shared" si="57"/>
        <v>167806.34039999964</v>
      </c>
      <c r="AN52" s="28">
        <f t="shared" si="57"/>
        <v>129430.08359999955</v>
      </c>
      <c r="AO52" s="28">
        <f t="shared" si="57"/>
        <v>252840.57679999946</v>
      </c>
      <c r="AP52" s="28">
        <f t="shared" si="57"/>
        <v>394793.06999999937</v>
      </c>
      <c r="AQ52" s="28">
        <f t="shared" si="57"/>
        <v>127930.81319999951</v>
      </c>
    </row>
    <row r="53" spans="1:43" x14ac:dyDescent="0.25">
      <c r="A53" s="2"/>
      <c r="B53" s="2" t="s">
        <v>26</v>
      </c>
      <c r="C53" s="2"/>
      <c r="D53" s="28">
        <f>+D43</f>
        <v>0</v>
      </c>
      <c r="E53" s="28">
        <f t="shared" ref="E53:AQ53" si="62">+E43</f>
        <v>0</v>
      </c>
      <c r="F53" s="28">
        <f t="shared" si="62"/>
        <v>0</v>
      </c>
      <c r="G53" s="28">
        <f t="shared" si="62"/>
        <v>0</v>
      </c>
      <c r="H53" s="28">
        <f t="shared" si="62"/>
        <v>0</v>
      </c>
      <c r="I53" s="28">
        <f>+I43</f>
        <v>0</v>
      </c>
      <c r="J53" s="28">
        <f t="shared" si="62"/>
        <v>500000</v>
      </c>
      <c r="K53" s="28">
        <f t="shared" si="62"/>
        <v>0</v>
      </c>
      <c r="L53" s="28">
        <f t="shared" si="62"/>
        <v>-500000</v>
      </c>
      <c r="M53" s="28">
        <f>+M43</f>
        <v>0</v>
      </c>
      <c r="N53" s="28">
        <f t="shared" si="62"/>
        <v>700000</v>
      </c>
      <c r="O53" s="28">
        <f t="shared" si="62"/>
        <v>0</v>
      </c>
      <c r="P53" s="28">
        <f t="shared" si="62"/>
        <v>0</v>
      </c>
      <c r="Q53" s="28">
        <f>+Q43</f>
        <v>700000</v>
      </c>
      <c r="R53" s="28">
        <f t="shared" si="6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63">+V43</f>
        <v>400000</v>
      </c>
      <c r="W53" s="28">
        <f t="shared" si="63"/>
        <v>400000</v>
      </c>
      <c r="X53" s="28">
        <f>+X43</f>
        <v>400000</v>
      </c>
      <c r="Y53" s="28">
        <f t="shared" si="63"/>
        <v>0</v>
      </c>
      <c r="Z53" s="28">
        <f t="shared" si="62"/>
        <v>400000</v>
      </c>
      <c r="AA53" s="28">
        <f>+AA43</f>
        <v>0</v>
      </c>
      <c r="AB53" s="28">
        <f t="shared" si="62"/>
        <v>0</v>
      </c>
      <c r="AC53" s="28">
        <f t="shared" si="62"/>
        <v>0</v>
      </c>
      <c r="AD53" s="28">
        <f t="shared" si="62"/>
        <v>0</v>
      </c>
      <c r="AE53" s="28">
        <f>+AE43</f>
        <v>400000</v>
      </c>
      <c r="AF53" s="28">
        <f t="shared" si="62"/>
        <v>400000</v>
      </c>
      <c r="AG53" s="28">
        <f>+AG43</f>
        <v>400000</v>
      </c>
      <c r="AH53" s="28">
        <f t="shared" ref="AH53:AJ53" si="64">+AH43</f>
        <v>300000</v>
      </c>
      <c r="AI53" s="28">
        <f t="shared" si="64"/>
        <v>300000</v>
      </c>
      <c r="AJ53" s="28">
        <f t="shared" si="64"/>
        <v>200000</v>
      </c>
      <c r="AK53" s="28">
        <f>+AK43</f>
        <v>0</v>
      </c>
      <c r="AL53" s="28">
        <f t="shared" si="62"/>
        <v>700000</v>
      </c>
      <c r="AM53" s="28">
        <f t="shared" si="62"/>
        <v>600000</v>
      </c>
      <c r="AN53" s="28">
        <f t="shared" si="62"/>
        <v>600000</v>
      </c>
      <c r="AO53" s="28">
        <f t="shared" si="62"/>
        <v>600000</v>
      </c>
      <c r="AP53" s="28">
        <f t="shared" si="62"/>
        <v>900000</v>
      </c>
      <c r="AQ53" s="28">
        <f t="shared" si="62"/>
        <v>900000</v>
      </c>
    </row>
    <row r="54" spans="1:43" x14ac:dyDescent="0.25">
      <c r="A54" s="2"/>
      <c r="B54" s="2" t="s">
        <v>21</v>
      </c>
      <c r="C54" s="2"/>
      <c r="D54" s="28">
        <f t="shared" ref="D54:AQ54" si="65">+D50</f>
        <v>0</v>
      </c>
      <c r="E54" s="28">
        <f t="shared" si="65"/>
        <v>0</v>
      </c>
      <c r="F54" s="28">
        <f t="shared" si="65"/>
        <v>0</v>
      </c>
      <c r="G54" s="28">
        <f t="shared" si="65"/>
        <v>0</v>
      </c>
      <c r="H54" s="28">
        <f t="shared" si="65"/>
        <v>0</v>
      </c>
      <c r="I54" s="28">
        <f t="shared" si="65"/>
        <v>0</v>
      </c>
      <c r="J54" s="28">
        <f t="shared" si="65"/>
        <v>0</v>
      </c>
      <c r="K54" s="28">
        <f t="shared" si="65"/>
        <v>0</v>
      </c>
      <c r="L54" s="28">
        <f t="shared" si="65"/>
        <v>0</v>
      </c>
      <c r="M54" s="28">
        <f t="shared" si="65"/>
        <v>0</v>
      </c>
      <c r="N54" s="28">
        <f t="shared" si="65"/>
        <v>0</v>
      </c>
      <c r="O54" s="28">
        <f t="shared" si="65"/>
        <v>0</v>
      </c>
      <c r="P54" s="28">
        <f t="shared" si="65"/>
        <v>0</v>
      </c>
      <c r="Q54" s="28">
        <f t="shared" si="65"/>
        <v>0</v>
      </c>
      <c r="R54" s="28">
        <f t="shared" si="65"/>
        <v>0</v>
      </c>
      <c r="S54" s="28">
        <f t="shared" si="65"/>
        <v>0</v>
      </c>
      <c r="T54" s="28">
        <f t="shared" si="65"/>
        <v>0</v>
      </c>
      <c r="U54" s="28">
        <f t="shared" si="65"/>
        <v>0</v>
      </c>
      <c r="V54" s="28">
        <f t="shared" si="65"/>
        <v>0</v>
      </c>
      <c r="W54" s="28">
        <f t="shared" si="65"/>
        <v>0</v>
      </c>
      <c r="X54" s="28">
        <f t="shared" si="65"/>
        <v>0</v>
      </c>
      <c r="Y54" s="28">
        <f t="shared" si="65"/>
        <v>0</v>
      </c>
      <c r="Z54" s="28">
        <f t="shared" si="65"/>
        <v>0</v>
      </c>
      <c r="AA54" s="28"/>
      <c r="AB54" s="28"/>
      <c r="AC54" s="28"/>
      <c r="AD54" s="28"/>
      <c r="AE54" s="28"/>
      <c r="AF54" s="28">
        <f t="shared" si="65"/>
        <v>0</v>
      </c>
      <c r="AG54" s="28"/>
      <c r="AH54" s="28"/>
      <c r="AI54" s="28"/>
      <c r="AJ54" s="28"/>
      <c r="AK54" s="28"/>
      <c r="AL54" s="28">
        <f t="shared" si="65"/>
        <v>0</v>
      </c>
      <c r="AM54" s="28">
        <f t="shared" si="65"/>
        <v>0</v>
      </c>
      <c r="AN54" s="28">
        <f t="shared" si="65"/>
        <v>0</v>
      </c>
      <c r="AO54" s="28">
        <f t="shared" si="65"/>
        <v>0</v>
      </c>
      <c r="AP54" s="28">
        <f t="shared" si="65"/>
        <v>0</v>
      </c>
      <c r="AQ54" s="28">
        <f t="shared" si="65"/>
        <v>0</v>
      </c>
    </row>
    <row r="55" spans="1:4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N55" si="66">SUM(E52:E54)</f>
        <v>906061.54</v>
      </c>
      <c r="F55" s="23">
        <f t="shared" si="66"/>
        <v>1241369.78</v>
      </c>
      <c r="G55" s="23">
        <f t="shared" si="66"/>
        <v>1097115.46</v>
      </c>
      <c r="H55" s="23">
        <f t="shared" si="66"/>
        <v>905296.79</v>
      </c>
      <c r="I55" s="23">
        <f>SUM(I52:I54)</f>
        <v>162976.59999999998</v>
      </c>
      <c r="J55" s="23">
        <f>SUM(J52:J54)</f>
        <v>896437.79</v>
      </c>
      <c r="K55" s="23">
        <f t="shared" si="66"/>
        <v>53357.510000000009</v>
      </c>
      <c r="L55" s="23">
        <f t="shared" si="66"/>
        <v>-260386.07</v>
      </c>
      <c r="M55" s="23">
        <f t="shared" si="66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67">SUM(P52:P54)</f>
        <v>140086.44999999995</v>
      </c>
      <c r="Q55" s="23">
        <f t="shared" si="67"/>
        <v>969363.81</v>
      </c>
      <c r="R55" s="23">
        <f t="shared" si="67"/>
        <v>966835.3600000001</v>
      </c>
      <c r="S55" s="23">
        <f t="shared" si="67"/>
        <v>864325.16</v>
      </c>
      <c r="T55" s="23">
        <f t="shared" si="66"/>
        <v>148008.10000000009</v>
      </c>
      <c r="U55" s="23">
        <f t="shared" si="66"/>
        <v>864325.16</v>
      </c>
      <c r="V55" s="23">
        <f t="shared" si="66"/>
        <v>586529.21</v>
      </c>
      <c r="W55" s="23">
        <f t="shared" si="66"/>
        <v>533432.76</v>
      </c>
      <c r="X55" s="23">
        <f t="shared" si="66"/>
        <v>486801.54000000004</v>
      </c>
      <c r="Y55" s="23">
        <f>SUM(Y52:Y54)</f>
        <v>148008.09999999995</v>
      </c>
      <c r="Z55" s="23">
        <f t="shared" si="66"/>
        <v>604481.22</v>
      </c>
      <c r="AA55" s="23">
        <f t="shared" si="66"/>
        <v>137170.25999999995</v>
      </c>
      <c r="AB55" s="23">
        <f t="shared" si="66"/>
        <v>138370.25999999995</v>
      </c>
      <c r="AC55" s="23">
        <f t="shared" si="66"/>
        <v>126760.14999999995</v>
      </c>
      <c r="AD55" s="23">
        <f>SUM(AD52:AD54)</f>
        <v>1026175.1399999999</v>
      </c>
      <c r="AE55" s="23">
        <f t="shared" si="66"/>
        <v>604481.21999999986</v>
      </c>
      <c r="AF55" s="23">
        <f t="shared" si="66"/>
        <v>547698.10399999982</v>
      </c>
      <c r="AG55" s="23">
        <f>SUM(AG52:AG54)</f>
        <v>502458.65399999986</v>
      </c>
      <c r="AH55" s="23">
        <f t="shared" si="66"/>
        <v>406365.90399999986</v>
      </c>
      <c r="AI55" s="23">
        <f t="shared" si="66"/>
        <v>325044.65399999986</v>
      </c>
      <c r="AJ55" s="23">
        <f t="shared" si="66"/>
        <v>220050.90399999986</v>
      </c>
      <c r="AK55" s="23">
        <f t="shared" si="66"/>
        <v>147198.10399999982</v>
      </c>
      <c r="AL55" s="23">
        <f t="shared" si="66"/>
        <v>893800.84719999973</v>
      </c>
      <c r="AM55" s="23">
        <f t="shared" si="66"/>
        <v>767806.34039999964</v>
      </c>
      <c r="AN55" s="23">
        <f t="shared" si="66"/>
        <v>729430.08359999955</v>
      </c>
      <c r="AO55" s="23">
        <f>SUM(AO52:AO54)</f>
        <v>852840.57679999946</v>
      </c>
      <c r="AP55" s="23">
        <f>SUM(AP52:AP54)</f>
        <v>1294793.0699999994</v>
      </c>
      <c r="AQ55" s="23">
        <f>SUM(AQ52:AQ54)</f>
        <v>1027930.8131999995</v>
      </c>
    </row>
    <row r="56" spans="1:43" ht="17.25" thickTop="1" x14ac:dyDescent="0.25"/>
    <row r="58" spans="1:43" x14ac:dyDescent="0.25">
      <c r="S58" s="31" t="s">
        <v>56</v>
      </c>
    </row>
    <row r="59" spans="1:43" x14ac:dyDescent="0.25">
      <c r="S59" s="31">
        <f>T59-N16</f>
        <v>-155108.20999999996</v>
      </c>
      <c r="V59" s="32"/>
    </row>
    <row r="60" spans="1:43" x14ac:dyDescent="0.25">
      <c r="S60" s="31">
        <f>T60-N17</f>
        <v>-745323.73</v>
      </c>
      <c r="V60" s="32"/>
    </row>
    <row r="61" spans="1:43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Q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2015-06-05T02:39:22Z</dcterms:modified>
</cp:coreProperties>
</file>