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4695"/>
  </bookViews>
  <sheets>
    <sheet name="Cost" sheetId="1" r:id="rId1"/>
    <sheet name="E&amp;O Hotel " sheetId="5" r:id="rId2"/>
    <sheet name="Bayview " sheetId="4" r:id="rId3"/>
    <sheet name="Iron Man Trading " sheetId="2" r:id="rId4"/>
    <sheet name="Meals " sheetId="6" r:id="rId5"/>
  </sheets>
  <definedNames>
    <definedName name="_xlnm.Print_Area" localSheetId="0">Cost!$A$1:$D$26</definedName>
    <definedName name="_xlnm.Print_Titles" localSheetId="1">'E&amp;O Hotel '!$1:$5</definedName>
  </definedNames>
  <calcPr calcId="162913"/>
</workbook>
</file>

<file path=xl/calcChain.xml><?xml version="1.0" encoding="utf-8"?>
<calcChain xmlns="http://schemas.openxmlformats.org/spreadsheetml/2006/main">
  <c r="D15" i="1" l="1"/>
  <c r="G13" i="5" l="1"/>
  <c r="G15" i="5"/>
  <c r="G14" i="5"/>
  <c r="G32" i="5"/>
  <c r="K32" i="5" s="1"/>
  <c r="L26" i="5"/>
  <c r="L10" i="5"/>
  <c r="L39" i="5"/>
  <c r="L38" i="5"/>
  <c r="K7" i="5"/>
  <c r="K8" i="5"/>
  <c r="K9" i="5"/>
  <c r="K10" i="5"/>
  <c r="I8" i="5"/>
  <c r="G8" i="5"/>
  <c r="I9" i="5"/>
  <c r="I10" i="5"/>
  <c r="I7" i="5"/>
  <c r="H8" i="5"/>
  <c r="H9" i="5"/>
  <c r="H10" i="5"/>
  <c r="H7" i="5"/>
  <c r="G9" i="5"/>
  <c r="G10" i="5"/>
  <c r="G7" i="5"/>
  <c r="K29" i="5" l="1"/>
  <c r="D11" i="6"/>
  <c r="F12" i="2"/>
  <c r="F22" i="2"/>
  <c r="F30" i="2"/>
  <c r="F41" i="2"/>
  <c r="E41" i="2"/>
  <c r="E30" i="2"/>
  <c r="E22" i="2"/>
  <c r="E12" i="2"/>
  <c r="E29" i="2"/>
  <c r="E28" i="2"/>
  <c r="E27" i="2"/>
  <c r="E26" i="2"/>
  <c r="E25" i="2"/>
  <c r="E24" i="2"/>
  <c r="E21" i="2"/>
  <c r="E20" i="2"/>
  <c r="E19" i="2"/>
  <c r="E18" i="2"/>
  <c r="E17" i="2"/>
  <c r="E16" i="2"/>
  <c r="E15" i="2"/>
  <c r="E14" i="2"/>
  <c r="E11" i="2"/>
  <c r="E10" i="2"/>
  <c r="E9" i="2"/>
  <c r="E8" i="2"/>
  <c r="E7" i="2"/>
  <c r="I9" i="4"/>
  <c r="I10" i="4"/>
  <c r="I14" i="4"/>
  <c r="I7" i="4"/>
  <c r="H14" i="4"/>
  <c r="H13" i="4"/>
  <c r="I13" i="4" s="1"/>
  <c r="H12" i="4"/>
  <c r="I12" i="4" s="1"/>
  <c r="H11" i="4"/>
  <c r="I11" i="4" s="1"/>
  <c r="H10" i="4"/>
  <c r="H8" i="4"/>
  <c r="I8" i="4" s="1"/>
  <c r="J14" i="4" s="1"/>
  <c r="H7" i="4"/>
  <c r="F43" i="2" l="1"/>
  <c r="D26" i="1"/>
  <c r="D14" i="1"/>
  <c r="E40" i="2"/>
  <c r="B10" i="1"/>
  <c r="B11" i="1" s="1"/>
  <c r="B12" i="1" s="1"/>
  <c r="B13" i="1" s="1"/>
  <c r="J16" i="4" l="1"/>
</calcChain>
</file>

<file path=xl/sharedStrings.xml><?xml version="1.0" encoding="utf-8"?>
<sst xmlns="http://schemas.openxmlformats.org/spreadsheetml/2006/main" count="198" uniqueCount="131">
  <si>
    <t>No.</t>
  </si>
  <si>
    <t xml:space="preserve">Items </t>
  </si>
  <si>
    <t xml:space="preserve">Amount (RM) </t>
  </si>
  <si>
    <t xml:space="preserve">Dinner for secretariat </t>
  </si>
  <si>
    <t xml:space="preserve">Tea for secretariat </t>
  </si>
  <si>
    <t>Bayview ( accomodation for secretariat)</t>
  </si>
  <si>
    <t xml:space="preserve">Iron Man Trading ( event set up,printing, and purchase) </t>
  </si>
  <si>
    <t xml:space="preserve">Total </t>
  </si>
  <si>
    <t xml:space="preserve">Equipment for meeting on 10 and 11 October 2017 </t>
  </si>
  <si>
    <t xml:space="preserve">Purchase of equipment </t>
  </si>
  <si>
    <t xml:space="preserve">Rental of meeting rooms </t>
  </si>
  <si>
    <t xml:space="preserve">Printing and set up </t>
  </si>
  <si>
    <t xml:space="preserve">No </t>
  </si>
  <si>
    <t xml:space="preserve">Rental of eqipments at meeting rooms </t>
  </si>
  <si>
    <t xml:space="preserve">Conference Mic </t>
  </si>
  <si>
    <t xml:space="preserve">LED Projectors </t>
  </si>
  <si>
    <t xml:space="preserve">40''  LED TV with stand </t>
  </si>
  <si>
    <t xml:space="preserve">55'' LED TV with stand </t>
  </si>
  <si>
    <t xml:space="preserve">Price/ unit </t>
  </si>
  <si>
    <t xml:space="preserve">Purchase of equipments for 10 and 11 October 2017 meeting </t>
  </si>
  <si>
    <t xml:space="preserve">Brother PT-P700 - Label Printer </t>
  </si>
  <si>
    <t>Brother tze231</t>
  </si>
  <si>
    <t>Brother tze241</t>
  </si>
  <si>
    <t>Brother tze531</t>
  </si>
  <si>
    <t>Brother tze541</t>
  </si>
  <si>
    <t xml:space="preserve">External hard disc - Seagate 1TB </t>
  </si>
  <si>
    <t xml:space="preserve">Pendrive- Toshiba 2.0 </t>
  </si>
  <si>
    <t xml:space="preserve">Rental of equipments at meeting rooms from 8 to 12 October 2017 </t>
  </si>
  <si>
    <t>Printer colour / B&amp;W</t>
  </si>
  <si>
    <t xml:space="preserve">Photocopy printer </t>
  </si>
  <si>
    <t xml:space="preserve">Additional black catriage </t>
  </si>
  <si>
    <t xml:space="preserve">Ricoh Photocopy Machine </t>
  </si>
  <si>
    <t xml:space="preserve">Transportation &amp; Labour Charges and installation </t>
  </si>
  <si>
    <t xml:space="preserve">Pull up bunting </t>
  </si>
  <si>
    <t xml:space="preserve">Main backdrop </t>
  </si>
  <si>
    <t xml:space="preserve">Banner </t>
  </si>
  <si>
    <t xml:space="preserve">Welcome banner </t>
  </si>
  <si>
    <t xml:space="preserve">Welcome bunting </t>
  </si>
  <si>
    <t xml:space="preserve">Photo booth with insta print </t>
  </si>
  <si>
    <t xml:space="preserve">Instagram props </t>
  </si>
  <si>
    <t xml:space="preserve">Photo booth ( additional hour) </t>
  </si>
  <si>
    <t>No</t>
  </si>
  <si>
    <t>Unit</t>
  </si>
  <si>
    <t xml:space="preserve">Unit </t>
  </si>
  <si>
    <t xml:space="preserve">YB Deputy Minister </t>
  </si>
  <si>
    <t>TKSU MOTAC</t>
  </si>
  <si>
    <t xml:space="preserve">Rental of Meeting Halls </t>
  </si>
  <si>
    <t xml:space="preserve">Secretariat Lunch </t>
  </si>
  <si>
    <t xml:space="preserve">Secretariat Dinner </t>
  </si>
  <si>
    <t xml:space="preserve">Secretariat 1 ( Firna) </t>
  </si>
  <si>
    <t xml:space="preserve">Secretariat 2 ( Aiman) </t>
  </si>
  <si>
    <t xml:space="preserve">Meeting Packages </t>
  </si>
  <si>
    <t>Irving Suite (9/10)</t>
  </si>
  <si>
    <t>Irving Suite (8/10)</t>
  </si>
  <si>
    <t>Campbell Suite (9/10)</t>
  </si>
  <si>
    <t>Macallister Ballroom (10/10)</t>
  </si>
  <si>
    <t>Campbell Suite (10/10)</t>
  </si>
  <si>
    <t>Sarkies (9/10)</t>
  </si>
  <si>
    <t>Irving Suite (10/10)</t>
  </si>
  <si>
    <t>Irving Suite (11/10)</t>
  </si>
  <si>
    <t xml:space="preserve">Anson Suite ( 11/10) </t>
  </si>
  <si>
    <t>Campbell Suite (11/10)</t>
  </si>
  <si>
    <t>Macallister Ballroom (11/10)</t>
  </si>
  <si>
    <t>Irving Suite (12/10)</t>
  </si>
  <si>
    <t>Sarkies ( 8/10)</t>
  </si>
  <si>
    <t xml:space="preserve">Laundry ( Secretariat room 1 ) </t>
  </si>
  <si>
    <t xml:space="preserve">Laundry ( Secretariat room 2 ) </t>
  </si>
  <si>
    <t xml:space="preserve">Spa Treatment ( YB Deputy Minister ) </t>
  </si>
  <si>
    <t xml:space="preserve">Spa Treatment ( TKSU MOTAC  ) </t>
  </si>
  <si>
    <t>6% GST</t>
  </si>
  <si>
    <t xml:space="preserve">Anson Suite ( 10/10) </t>
  </si>
  <si>
    <t>Laundry ( Secretariat room 1 ) (12/10)</t>
  </si>
  <si>
    <t>Muadz bin Samat</t>
  </si>
  <si>
    <t>Extra Bed</t>
  </si>
  <si>
    <t>Mohd Azhar bin Kamarudin</t>
  </si>
  <si>
    <t>En Jonathan Freddy</t>
  </si>
  <si>
    <t>En Rohizat b Ab Rahman</t>
  </si>
  <si>
    <t>Pn. Aida Shazlin binti Shaharom</t>
  </si>
  <si>
    <t>En. Yunus Mahat</t>
  </si>
  <si>
    <t>GST 6%</t>
  </si>
  <si>
    <t>Amount (RM)</t>
  </si>
  <si>
    <t xml:space="preserve">Meeting packages for 10 and 11 October 2017  and meals </t>
  </si>
  <si>
    <t xml:space="preserve">GST 6 % </t>
  </si>
  <si>
    <t xml:space="preserve">(A) </t>
  </si>
  <si>
    <t xml:space="preserve">Item </t>
  </si>
  <si>
    <t>Date</t>
  </si>
  <si>
    <t>Dinner at Deen Maju</t>
  </si>
  <si>
    <t xml:space="preserve">Dinner at Pen Mutiara </t>
  </si>
  <si>
    <t xml:space="preserve">Additional dish </t>
  </si>
  <si>
    <t xml:space="preserve">Tea at China House </t>
  </si>
  <si>
    <t xml:space="preserve">Dinner at Oriental Seafood </t>
  </si>
  <si>
    <t>Accomodation (Bayview &amp; E&amp;O)</t>
  </si>
  <si>
    <t xml:space="preserve">Accommodation </t>
  </si>
  <si>
    <t>Miscellaneous</t>
  </si>
  <si>
    <t xml:space="preserve">E&amp;O Hotel ( accomodation,meeting packages and miscellaneous )  </t>
  </si>
  <si>
    <t>Asia Pacific Economic Conference 10-11th Conference 2017</t>
  </si>
  <si>
    <t xml:space="preserve">Total Expenditure </t>
  </si>
  <si>
    <t>Payment made by Penang Global Tourism Sdn Bhd</t>
  </si>
  <si>
    <t>Grant received from MOTAC</t>
  </si>
  <si>
    <t>Appendix</t>
  </si>
  <si>
    <t>A</t>
  </si>
  <si>
    <t>B</t>
  </si>
  <si>
    <t>D</t>
  </si>
  <si>
    <t>C</t>
  </si>
  <si>
    <t>Supplier/Vendor : E&amp;O Hotel Sdn Bhd</t>
  </si>
  <si>
    <t>Supplier/Vendor : Bayview Hotel Sdn Bhd</t>
  </si>
  <si>
    <t>Check in</t>
  </si>
  <si>
    <t>Check out</t>
  </si>
  <si>
    <t>NA</t>
  </si>
  <si>
    <t>Description</t>
  </si>
  <si>
    <t>Check Out</t>
  </si>
  <si>
    <t>Deluxe Room - Single</t>
  </si>
  <si>
    <t>Deluxe Room - Twin</t>
  </si>
  <si>
    <t xml:space="preserve">Local Gov (RM) </t>
  </si>
  <si>
    <t xml:space="preserve">Price / unit 
(RM) </t>
  </si>
  <si>
    <t>Total
(RM)</t>
  </si>
  <si>
    <t>Sub Total
(RM)</t>
  </si>
  <si>
    <t>Grand Total (RM)</t>
  </si>
  <si>
    <t xml:space="preserve">Price / unit
(RM) </t>
  </si>
  <si>
    <t>10% Service Charge 
(RM)</t>
  </si>
  <si>
    <t>6% GST
(RM)</t>
  </si>
  <si>
    <t>Local Gov 
(RM)</t>
  </si>
  <si>
    <t xml:space="preserve"> Total 
(RM)</t>
  </si>
  <si>
    <t>SUB Total
(RM)</t>
  </si>
  <si>
    <t>Supplier/Vendor : Ironman Trading</t>
  </si>
  <si>
    <t>Sub Total (RM)</t>
  </si>
  <si>
    <t>Total (RM)</t>
  </si>
  <si>
    <t xml:space="preserve"> </t>
  </si>
  <si>
    <t>Grand total</t>
  </si>
  <si>
    <t>Supplier/Vendor : Discovery Overland Holidays S/B / Bon Ton Sdn Bhd / Deen Maju</t>
  </si>
  <si>
    <t>Payment to be paid by Penang Global Tourism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</si>
</sst>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3" fontId="3" fillId="0" borderId="18" xfId="1" applyFont="1" applyBorder="1" applyAlignment="1">
      <alignment horizontal="center" vertical="center"/>
    </xf>
    <xf numFmtId="43" fontId="3" fillId="0" borderId="18" xfId="1" applyFont="1" applyBorder="1" applyAlignment="1">
      <alignment horizontal="center" vertical="center" wrapText="1"/>
    </xf>
    <xf numFmtId="43" fontId="3" fillId="0" borderId="19" xfId="1" applyFont="1" applyBorder="1" applyAlignment="1">
      <alignment horizontal="center" vertical="center"/>
    </xf>
    <xf numFmtId="43" fontId="4" fillId="0" borderId="16" xfId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3" fontId="4" fillId="0" borderId="9" xfId="1" applyFont="1" applyBorder="1" applyAlignment="1">
      <alignment vertical="center"/>
    </xf>
    <xf numFmtId="43" fontId="4" fillId="0" borderId="10" xfId="1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43" fontId="4" fillId="0" borderId="9" xfId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43" fontId="4" fillId="0" borderId="12" xfId="1" applyFont="1" applyBorder="1" applyAlignment="1">
      <alignment vertical="center"/>
    </xf>
    <xf numFmtId="43" fontId="4" fillId="0" borderId="12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3" fontId="4" fillId="0" borderId="3" xfId="1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3" fillId="0" borderId="4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3" fontId="3" fillId="0" borderId="13" xfId="1" applyFont="1" applyBorder="1" applyAlignment="1">
      <alignment vertical="center"/>
    </xf>
    <xf numFmtId="43" fontId="4" fillId="0" borderId="21" xfId="1" applyFont="1" applyBorder="1" applyAlignment="1">
      <alignment vertical="center"/>
    </xf>
    <xf numFmtId="43" fontId="4" fillId="0" borderId="22" xfId="1" applyFont="1" applyBorder="1" applyAlignment="1">
      <alignment vertical="center"/>
    </xf>
    <xf numFmtId="43" fontId="4" fillId="0" borderId="24" xfId="1" applyFont="1" applyBorder="1" applyAlignment="1">
      <alignment vertical="center"/>
    </xf>
    <xf numFmtId="43" fontId="4" fillId="0" borderId="25" xfId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3" fillId="0" borderId="0" xfId="1" applyFont="1"/>
    <xf numFmtId="0" fontId="3" fillId="0" borderId="0" xfId="0" applyFont="1" applyAlignment="1">
      <alignment horizontal="center" vertical="center"/>
    </xf>
    <xf numFmtId="43" fontId="4" fillId="0" borderId="0" xfId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" fontId="4" fillId="0" borderId="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3" fontId="4" fillId="0" borderId="6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3" fontId="4" fillId="0" borderId="7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3" fontId="3" fillId="0" borderId="19" xfId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43" fontId="4" fillId="0" borderId="26" xfId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43" fontId="4" fillId="0" borderId="26" xfId="1" applyFont="1" applyBorder="1" applyAlignment="1">
      <alignment vertical="center"/>
    </xf>
    <xf numFmtId="43" fontId="3" fillId="0" borderId="28" xfId="1" applyFont="1" applyBorder="1" applyAlignment="1">
      <alignment vertical="center"/>
    </xf>
    <xf numFmtId="43" fontId="3" fillId="0" borderId="3" xfId="0" applyNumberFormat="1" applyFont="1" applyBorder="1" applyAlignment="1">
      <alignment vertical="center"/>
    </xf>
    <xf numFmtId="43" fontId="3" fillId="0" borderId="29" xfId="1" applyFont="1" applyBorder="1" applyAlignment="1">
      <alignment vertical="center"/>
    </xf>
    <xf numFmtId="43" fontId="3" fillId="0" borderId="19" xfId="1" applyFont="1" applyBorder="1" applyAlignment="1">
      <alignment vertical="center"/>
    </xf>
    <xf numFmtId="15" fontId="4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43" fontId="3" fillId="0" borderId="9" xfId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43" fontId="4" fillId="0" borderId="9" xfId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43" fontId="3" fillId="0" borderId="10" xfId="1" applyFont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3" fontId="4" fillId="0" borderId="12" xfId="1" applyFont="1" applyFill="1" applyBorder="1" applyAlignment="1">
      <alignment horizontal="center" vertical="center"/>
    </xf>
    <xf numFmtId="0" fontId="4" fillId="0" borderId="27" xfId="0" applyFont="1" applyBorder="1" applyAlignment="1"/>
    <xf numFmtId="0" fontId="4" fillId="0" borderId="26" xfId="0" applyFont="1" applyBorder="1" applyAlignment="1"/>
    <xf numFmtId="0" fontId="4" fillId="0" borderId="26" xfId="0" applyFont="1" applyBorder="1" applyAlignment="1">
      <alignment horizontal="center"/>
    </xf>
    <xf numFmtId="43" fontId="4" fillId="0" borderId="26" xfId="1" applyFont="1" applyBorder="1" applyAlignment="1">
      <alignment horizontal="center"/>
    </xf>
    <xf numFmtId="43" fontId="4" fillId="0" borderId="28" xfId="1" applyFont="1" applyBorder="1"/>
    <xf numFmtId="0" fontId="3" fillId="0" borderId="30" xfId="0" applyFont="1" applyBorder="1" applyAlignment="1">
      <alignment vertic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16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43" fontId="4" fillId="0" borderId="0" xfId="0" applyNumberFormat="1" applyFont="1" applyAlignment="1">
      <alignment vertical="center"/>
    </xf>
    <xf numFmtId="43" fontId="4" fillId="0" borderId="31" xfId="1" applyFont="1" applyBorder="1" applyAlignment="1">
      <alignment horizontal="center" vertical="center"/>
    </xf>
    <xf numFmtId="43" fontId="4" fillId="0" borderId="32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C9" sqref="C9"/>
    </sheetView>
  </sheetViews>
  <sheetFormatPr defaultRowHeight="13.5" x14ac:dyDescent="0.25"/>
  <cols>
    <col min="1" max="2" width="9.140625" style="3"/>
    <col min="3" max="3" width="60.28515625" style="3" customWidth="1"/>
    <col min="4" max="4" width="17.140625" style="7" customWidth="1"/>
    <col min="5" max="5" width="11.5703125" style="14" customWidth="1"/>
    <col min="6" max="16384" width="9.140625" style="3"/>
  </cols>
  <sheetData>
    <row r="1" spans="1:5" ht="14.25" x14ac:dyDescent="0.25">
      <c r="A1" s="19" t="s">
        <v>97</v>
      </c>
    </row>
    <row r="2" spans="1:5" ht="14.25" x14ac:dyDescent="0.25">
      <c r="A2" s="19" t="s">
        <v>95</v>
      </c>
    </row>
    <row r="3" spans="1:5" x14ac:dyDescent="0.25">
      <c r="A3" s="17"/>
    </row>
    <row r="4" spans="1:5" ht="20.25" customHeight="1" x14ac:dyDescent="0.25">
      <c r="A4" s="17"/>
      <c r="B4" s="17" t="s">
        <v>98</v>
      </c>
      <c r="D4" s="6">
        <v>115680</v>
      </c>
    </row>
    <row r="5" spans="1:5" x14ac:dyDescent="0.25">
      <c r="A5" s="17"/>
    </row>
    <row r="6" spans="1:5" x14ac:dyDescent="0.25">
      <c r="B6" s="17" t="s">
        <v>96</v>
      </c>
    </row>
    <row r="8" spans="1:5" ht="22.5" customHeight="1" x14ac:dyDescent="0.25">
      <c r="B8" s="8" t="s">
        <v>0</v>
      </c>
      <c r="C8" s="16" t="s">
        <v>1</v>
      </c>
      <c r="D8" s="9" t="s">
        <v>2</v>
      </c>
      <c r="E8" s="9" t="s">
        <v>99</v>
      </c>
    </row>
    <row r="9" spans="1:5" ht="33" customHeight="1" x14ac:dyDescent="0.25">
      <c r="B9" s="13">
        <v>1</v>
      </c>
      <c r="C9" s="20" t="s">
        <v>94</v>
      </c>
      <c r="D9" s="5">
        <v>58677.73</v>
      </c>
      <c r="E9" s="21" t="s">
        <v>100</v>
      </c>
    </row>
    <row r="10" spans="1:5" ht="22.5" customHeight="1" x14ac:dyDescent="0.25">
      <c r="B10" s="13">
        <f>B9+1</f>
        <v>2</v>
      </c>
      <c r="C10" s="4" t="s">
        <v>5</v>
      </c>
      <c r="D10" s="5">
        <v>4557.05</v>
      </c>
      <c r="E10" s="21" t="s">
        <v>101</v>
      </c>
    </row>
    <row r="11" spans="1:5" ht="22.5" customHeight="1" x14ac:dyDescent="0.25">
      <c r="B11" s="13">
        <f>B10+1</f>
        <v>3</v>
      </c>
      <c r="C11" s="4" t="s">
        <v>6</v>
      </c>
      <c r="D11" s="5">
        <v>26001.8</v>
      </c>
      <c r="E11" s="21" t="s">
        <v>103</v>
      </c>
    </row>
    <row r="12" spans="1:5" ht="22.5" customHeight="1" x14ac:dyDescent="0.25">
      <c r="B12" s="13">
        <f>B11+1</f>
        <v>4</v>
      </c>
      <c r="C12" s="4" t="s">
        <v>3</v>
      </c>
      <c r="D12" s="5">
        <v>1923.95</v>
      </c>
      <c r="E12" s="124" t="s">
        <v>102</v>
      </c>
    </row>
    <row r="13" spans="1:5" ht="22.5" customHeight="1" x14ac:dyDescent="0.25">
      <c r="B13" s="13">
        <f>B12+1</f>
        <v>5</v>
      </c>
      <c r="C13" s="4" t="s">
        <v>4</v>
      </c>
      <c r="D13" s="5">
        <v>504.35</v>
      </c>
      <c r="E13" s="125"/>
    </row>
    <row r="14" spans="1:5" ht="22.5" customHeight="1" x14ac:dyDescent="0.25">
      <c r="B14" s="13"/>
      <c r="C14" s="18" t="s">
        <v>7</v>
      </c>
      <c r="D14" s="6">
        <f>SUM(D9:D13)</f>
        <v>91664.88</v>
      </c>
      <c r="E14" s="9"/>
    </row>
    <row r="15" spans="1:5" ht="22.5" customHeight="1" x14ac:dyDescent="0.25">
      <c r="B15" s="14"/>
      <c r="D15" s="7">
        <f>D4-D14</f>
        <v>24015.119999999995</v>
      </c>
    </row>
    <row r="16" spans="1:5" ht="22.5" customHeight="1" x14ac:dyDescent="0.25">
      <c r="B16" s="14" t="s">
        <v>83</v>
      </c>
    </row>
    <row r="17" spans="2:7" ht="22.5" customHeight="1" x14ac:dyDescent="0.25">
      <c r="B17" s="8" t="s">
        <v>12</v>
      </c>
      <c r="C17" s="8" t="s">
        <v>1</v>
      </c>
      <c r="D17" s="9" t="s">
        <v>80</v>
      </c>
    </row>
    <row r="18" spans="2:7" ht="22.5" customHeight="1" x14ac:dyDescent="0.25">
      <c r="B18" s="13">
        <v>1</v>
      </c>
      <c r="C18" s="4" t="s">
        <v>91</v>
      </c>
      <c r="D18" s="5">
        <v>14195.23</v>
      </c>
    </row>
    <row r="19" spans="2:7" ht="22.5" customHeight="1" x14ac:dyDescent="0.25">
      <c r="B19" s="13">
        <v>2</v>
      </c>
      <c r="C19" s="4" t="s">
        <v>81</v>
      </c>
      <c r="D19" s="5">
        <v>23688.1</v>
      </c>
    </row>
    <row r="20" spans="2:7" ht="22.5" customHeight="1" x14ac:dyDescent="0.25">
      <c r="B20" s="13">
        <v>3</v>
      </c>
      <c r="C20" s="4" t="s">
        <v>8</v>
      </c>
      <c r="D20" s="5">
        <v>13780</v>
      </c>
    </row>
    <row r="21" spans="2:7" ht="22.5" customHeight="1" x14ac:dyDescent="0.25">
      <c r="B21" s="13">
        <v>4</v>
      </c>
      <c r="C21" s="4" t="s">
        <v>9</v>
      </c>
      <c r="D21" s="5">
        <v>2683.92</v>
      </c>
    </row>
    <row r="22" spans="2:7" ht="22.5" customHeight="1" x14ac:dyDescent="0.25">
      <c r="B22" s="13">
        <v>5</v>
      </c>
      <c r="C22" s="4" t="s">
        <v>10</v>
      </c>
      <c r="D22" s="5">
        <v>26235</v>
      </c>
      <c r="E22" s="22"/>
      <c r="F22" s="10"/>
      <c r="G22" s="10"/>
    </row>
    <row r="23" spans="2:7" ht="22.5" customHeight="1" x14ac:dyDescent="0.25">
      <c r="B23" s="13">
        <v>6</v>
      </c>
      <c r="C23" s="4" t="s">
        <v>13</v>
      </c>
      <c r="D23" s="5">
        <v>3021</v>
      </c>
      <c r="E23" s="22"/>
      <c r="F23" s="10"/>
      <c r="G23" s="10"/>
    </row>
    <row r="24" spans="2:7" ht="22.5" customHeight="1" x14ac:dyDescent="0.25">
      <c r="B24" s="13">
        <v>7</v>
      </c>
      <c r="C24" s="4" t="s">
        <v>11</v>
      </c>
      <c r="D24" s="5">
        <v>6516.88</v>
      </c>
      <c r="E24" s="22"/>
      <c r="F24" s="10"/>
      <c r="G24" s="10"/>
    </row>
    <row r="25" spans="2:7" ht="22.5" customHeight="1" x14ac:dyDescent="0.25">
      <c r="B25" s="15">
        <v>8</v>
      </c>
      <c r="C25" s="11" t="s">
        <v>93</v>
      </c>
      <c r="D25" s="5">
        <v>1544.75</v>
      </c>
      <c r="E25" s="23"/>
      <c r="F25" s="12"/>
      <c r="G25" s="10"/>
    </row>
    <row r="26" spans="2:7" ht="22.5" customHeight="1" x14ac:dyDescent="0.25">
      <c r="B26" s="4"/>
      <c r="C26" s="18" t="s">
        <v>7</v>
      </c>
      <c r="D26" s="6">
        <f>SUM(D18:D25)</f>
        <v>91664.88</v>
      </c>
      <c r="E26" s="22"/>
      <c r="F26" s="10"/>
      <c r="G26" s="10"/>
    </row>
    <row r="27" spans="2:7" ht="15" customHeight="1" x14ac:dyDescent="0.25">
      <c r="E27" s="22"/>
      <c r="F27" s="10"/>
      <c r="G27" s="10"/>
    </row>
  </sheetData>
  <mergeCells count="1">
    <mergeCell ref="E12:E13"/>
  </mergeCells>
  <pageMargins left="0.7" right="0.7" top="0.75" bottom="0.75" header="0.3" footer="0.3"/>
  <pageSetup scale="8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view="pageBreakPreview" topLeftCell="A28" zoomScaleNormal="100" zoomScaleSheetLayoutView="100" workbookViewId="0">
      <selection activeCell="H39" sqref="H39:I40"/>
    </sheetView>
  </sheetViews>
  <sheetFormatPr defaultRowHeight="13.5" x14ac:dyDescent="0.25"/>
  <cols>
    <col min="1" max="1" width="9.140625" style="1"/>
    <col min="2" max="2" width="33" style="1" customWidth="1"/>
    <col min="3" max="3" width="10.140625" style="59" customWidth="1"/>
    <col min="4" max="4" width="11.28515625" style="59" customWidth="1"/>
    <col min="5" max="5" width="9.140625" style="59"/>
    <col min="6" max="6" width="11.140625" style="2" bestFit="1" customWidth="1"/>
    <col min="7" max="7" width="15.42578125" style="2" customWidth="1"/>
    <col min="8" max="8" width="13.140625" style="2" customWidth="1"/>
    <col min="9" max="9" width="12" style="2" customWidth="1"/>
    <col min="10" max="10" width="11.5703125" style="2" customWidth="1"/>
    <col min="11" max="11" width="10.5703125" style="2" bestFit="1" customWidth="1"/>
    <col min="12" max="12" width="14.140625" style="2" customWidth="1"/>
    <col min="13" max="13" width="9.140625" style="1"/>
    <col min="14" max="14" width="9.42578125" style="1" bestFit="1" customWidth="1"/>
    <col min="15" max="16384" width="9.140625" style="1"/>
  </cols>
  <sheetData>
    <row r="1" spans="1:14" ht="21" customHeight="1" x14ac:dyDescent="0.25">
      <c r="A1" s="17" t="s">
        <v>130</v>
      </c>
      <c r="L1" s="63"/>
    </row>
    <row r="2" spans="1:14" ht="21" customHeight="1" x14ac:dyDescent="0.25">
      <c r="A2" s="17" t="s">
        <v>95</v>
      </c>
    </row>
    <row r="3" spans="1:14" ht="21" customHeight="1" x14ac:dyDescent="0.25">
      <c r="A3" s="17" t="s">
        <v>104</v>
      </c>
    </row>
    <row r="5" spans="1:14" s="14" customFormat="1" ht="38.25" x14ac:dyDescent="0.25">
      <c r="A5" s="24" t="s">
        <v>41</v>
      </c>
      <c r="B5" s="25" t="s">
        <v>1</v>
      </c>
      <c r="C5" s="25" t="s">
        <v>106</v>
      </c>
      <c r="D5" s="25" t="s">
        <v>107</v>
      </c>
      <c r="E5" s="25" t="s">
        <v>43</v>
      </c>
      <c r="F5" s="27" t="s">
        <v>118</v>
      </c>
      <c r="G5" s="26" t="s">
        <v>2</v>
      </c>
      <c r="H5" s="27" t="s">
        <v>119</v>
      </c>
      <c r="I5" s="27" t="s">
        <v>120</v>
      </c>
      <c r="J5" s="27" t="s">
        <v>121</v>
      </c>
      <c r="K5" s="27" t="s">
        <v>122</v>
      </c>
      <c r="L5" s="78" t="s">
        <v>123</v>
      </c>
    </row>
    <row r="6" spans="1:14" s="3" customFormat="1" ht="21" customHeight="1" x14ac:dyDescent="0.25">
      <c r="A6" s="56"/>
      <c r="B6" s="57" t="s">
        <v>92</v>
      </c>
      <c r="C6" s="53"/>
      <c r="D6" s="53"/>
      <c r="E6" s="53"/>
      <c r="F6" s="57"/>
      <c r="G6" s="57"/>
      <c r="H6" s="48"/>
      <c r="I6" s="48"/>
      <c r="J6" s="48"/>
      <c r="K6" s="48"/>
      <c r="L6" s="49"/>
    </row>
    <row r="7" spans="1:14" s="3" customFormat="1" ht="21" customHeight="1" x14ac:dyDescent="0.25">
      <c r="A7" s="45">
        <v>1</v>
      </c>
      <c r="B7" s="31" t="s">
        <v>44</v>
      </c>
      <c r="C7" s="67">
        <v>43018</v>
      </c>
      <c r="D7" s="67">
        <v>43019</v>
      </c>
      <c r="E7" s="60">
        <v>1</v>
      </c>
      <c r="F7" s="32">
        <v>950</v>
      </c>
      <c r="G7" s="32">
        <f>E7*F7</f>
        <v>950</v>
      </c>
      <c r="H7" s="32">
        <f>G7*10%</f>
        <v>95</v>
      </c>
      <c r="I7" s="32">
        <f>SUM(G7+H7)*6%</f>
        <v>62.699999999999996</v>
      </c>
      <c r="J7" s="32">
        <v>3</v>
      </c>
      <c r="K7" s="32">
        <f t="shared" ref="K7:K10" si="0">SUM(G7+H7+I7)+E7*J7</f>
        <v>1110.7</v>
      </c>
      <c r="L7" s="33"/>
      <c r="N7" s="123"/>
    </row>
    <row r="8" spans="1:14" s="3" customFormat="1" ht="21" customHeight="1" x14ac:dyDescent="0.25">
      <c r="A8" s="45">
        <v>2</v>
      </c>
      <c r="B8" s="31" t="s">
        <v>45</v>
      </c>
      <c r="C8" s="67">
        <v>43017</v>
      </c>
      <c r="D8" s="67">
        <v>43019</v>
      </c>
      <c r="E8" s="60">
        <v>3</v>
      </c>
      <c r="F8" s="32">
        <v>560</v>
      </c>
      <c r="G8" s="32">
        <f>E8*F8</f>
        <v>1680</v>
      </c>
      <c r="H8" s="32">
        <f t="shared" ref="H8:H10" si="1">G8*10%</f>
        <v>168</v>
      </c>
      <c r="I8" s="32">
        <f>SUM(G8+H8)*6%</f>
        <v>110.88</v>
      </c>
      <c r="J8" s="32">
        <v>3</v>
      </c>
      <c r="K8" s="32">
        <f t="shared" si="0"/>
        <v>1967.88</v>
      </c>
      <c r="L8" s="33"/>
      <c r="N8" s="123"/>
    </row>
    <row r="9" spans="1:14" s="3" customFormat="1" ht="21" customHeight="1" x14ac:dyDescent="0.25">
      <c r="A9" s="45">
        <v>3</v>
      </c>
      <c r="B9" s="31" t="s">
        <v>49</v>
      </c>
      <c r="C9" s="67">
        <v>43016</v>
      </c>
      <c r="D9" s="67">
        <v>43021</v>
      </c>
      <c r="E9" s="60">
        <v>5</v>
      </c>
      <c r="F9" s="32">
        <v>560</v>
      </c>
      <c r="G9" s="32">
        <f t="shared" ref="G9:G10" si="2">E9*F9</f>
        <v>2800</v>
      </c>
      <c r="H9" s="32">
        <f t="shared" si="1"/>
        <v>280</v>
      </c>
      <c r="I9" s="32">
        <f t="shared" ref="I9:I10" si="3">SUM(G9+H9)*6%</f>
        <v>184.79999999999998</v>
      </c>
      <c r="J9" s="32">
        <v>3</v>
      </c>
      <c r="K9" s="32">
        <f t="shared" si="0"/>
        <v>3279.8</v>
      </c>
      <c r="L9" s="33"/>
      <c r="N9" s="123"/>
    </row>
    <row r="10" spans="1:14" s="3" customFormat="1" ht="21" customHeight="1" x14ac:dyDescent="0.25">
      <c r="A10" s="45">
        <v>4</v>
      </c>
      <c r="B10" s="31" t="s">
        <v>50</v>
      </c>
      <c r="C10" s="67">
        <v>43016</v>
      </c>
      <c r="D10" s="67">
        <v>43021</v>
      </c>
      <c r="E10" s="60">
        <v>5</v>
      </c>
      <c r="F10" s="32">
        <v>560</v>
      </c>
      <c r="G10" s="32">
        <f t="shared" si="2"/>
        <v>2800</v>
      </c>
      <c r="H10" s="32">
        <f t="shared" si="1"/>
        <v>280</v>
      </c>
      <c r="I10" s="32">
        <f t="shared" si="3"/>
        <v>184.79999999999998</v>
      </c>
      <c r="J10" s="32">
        <v>3</v>
      </c>
      <c r="K10" s="32">
        <f t="shared" si="0"/>
        <v>3279.8</v>
      </c>
      <c r="L10" s="34">
        <f>SUM(K7:K10)</f>
        <v>9638.18</v>
      </c>
      <c r="N10" s="123"/>
    </row>
    <row r="11" spans="1:14" s="3" customFormat="1" ht="21" customHeight="1" x14ac:dyDescent="0.25">
      <c r="A11" s="30"/>
      <c r="B11" s="31"/>
      <c r="C11" s="60"/>
      <c r="D11" s="60"/>
      <c r="E11" s="60"/>
      <c r="F11" s="32"/>
      <c r="G11" s="32"/>
      <c r="H11" s="32"/>
      <c r="I11" s="32"/>
      <c r="J11" s="32"/>
      <c r="K11" s="7"/>
      <c r="L11" s="34"/>
    </row>
    <row r="12" spans="1:14" s="3" customFormat="1" ht="21" customHeight="1" x14ac:dyDescent="0.25">
      <c r="A12" s="58"/>
      <c r="B12" s="55" t="s">
        <v>51</v>
      </c>
      <c r="C12" s="54"/>
      <c r="D12" s="54"/>
      <c r="E12" s="54"/>
      <c r="F12" s="55"/>
      <c r="G12" s="55"/>
      <c r="H12" s="50"/>
      <c r="I12" s="50"/>
      <c r="J12" s="50"/>
      <c r="K12" s="50"/>
      <c r="L12" s="51"/>
    </row>
    <row r="13" spans="1:14" s="3" customFormat="1" ht="21" customHeight="1" x14ac:dyDescent="0.25">
      <c r="A13" s="45">
        <v>1</v>
      </c>
      <c r="B13" s="31" t="s">
        <v>52</v>
      </c>
      <c r="C13" s="60" t="s">
        <v>108</v>
      </c>
      <c r="D13" s="60" t="s">
        <v>108</v>
      </c>
      <c r="E13" s="60">
        <v>20</v>
      </c>
      <c r="F13" s="32">
        <v>144.08000000000001</v>
      </c>
      <c r="G13" s="32">
        <f>(F13*E13)+0.05</f>
        <v>2881.6500000000005</v>
      </c>
      <c r="H13" s="32">
        <v>288.16000000000003</v>
      </c>
      <c r="I13" s="32">
        <v>190.19</v>
      </c>
      <c r="J13" s="32"/>
      <c r="K13" s="32">
        <v>3360</v>
      </c>
      <c r="L13" s="33"/>
    </row>
    <row r="14" spans="1:14" s="3" customFormat="1" ht="21" customHeight="1" x14ac:dyDescent="0.25">
      <c r="A14" s="45">
        <v>2</v>
      </c>
      <c r="B14" s="31" t="s">
        <v>55</v>
      </c>
      <c r="C14" s="60" t="s">
        <v>108</v>
      </c>
      <c r="D14" s="60" t="s">
        <v>108</v>
      </c>
      <c r="E14" s="60">
        <v>60</v>
      </c>
      <c r="F14" s="32">
        <v>110.03</v>
      </c>
      <c r="G14" s="32">
        <f>(F14*E14)+0.3</f>
        <v>6602.1</v>
      </c>
      <c r="H14" s="32">
        <v>660.18</v>
      </c>
      <c r="I14" s="32">
        <v>435.72</v>
      </c>
      <c r="J14" s="32"/>
      <c r="K14" s="32">
        <v>7698</v>
      </c>
      <c r="L14" s="33"/>
    </row>
    <row r="15" spans="1:14" s="3" customFormat="1" ht="21" customHeight="1" x14ac:dyDescent="0.25">
      <c r="A15" s="45">
        <v>3</v>
      </c>
      <c r="B15" s="31" t="s">
        <v>62</v>
      </c>
      <c r="C15" s="60" t="s">
        <v>108</v>
      </c>
      <c r="D15" s="60" t="s">
        <v>108</v>
      </c>
      <c r="E15" s="60">
        <v>60</v>
      </c>
      <c r="F15" s="32">
        <v>110.03</v>
      </c>
      <c r="G15" s="32">
        <f>(F15*E15)+0.3</f>
        <v>6602.1</v>
      </c>
      <c r="H15" s="32">
        <v>660.18</v>
      </c>
      <c r="I15" s="32">
        <v>435.72</v>
      </c>
      <c r="J15" s="32"/>
      <c r="K15" s="32">
        <v>7698</v>
      </c>
      <c r="L15" s="34">
        <v>18756</v>
      </c>
    </row>
    <row r="16" spans="1:14" s="3" customFormat="1" ht="21" customHeight="1" x14ac:dyDescent="0.25">
      <c r="A16" s="30"/>
      <c r="B16" s="31"/>
      <c r="C16" s="60"/>
      <c r="D16" s="60"/>
      <c r="E16" s="60"/>
      <c r="F16" s="32"/>
      <c r="G16" s="32"/>
      <c r="H16" s="32"/>
      <c r="I16" s="32"/>
      <c r="J16" s="32"/>
      <c r="K16" s="35"/>
      <c r="L16" s="34"/>
    </row>
    <row r="17" spans="1:12" s="3" customFormat="1" ht="21" customHeight="1" x14ac:dyDescent="0.25">
      <c r="A17" s="52"/>
      <c r="B17" s="55" t="s">
        <v>46</v>
      </c>
      <c r="C17" s="54"/>
      <c r="D17" s="54"/>
      <c r="E17" s="54"/>
      <c r="F17" s="55"/>
      <c r="G17" s="55"/>
      <c r="H17" s="50"/>
      <c r="I17" s="50"/>
      <c r="J17" s="50"/>
      <c r="K17" s="50"/>
      <c r="L17" s="51"/>
    </row>
    <row r="18" spans="1:12" s="3" customFormat="1" ht="21" customHeight="1" x14ac:dyDescent="0.25">
      <c r="A18" s="45">
        <v>1</v>
      </c>
      <c r="B18" s="31" t="s">
        <v>53</v>
      </c>
      <c r="C18" s="60" t="s">
        <v>108</v>
      </c>
      <c r="D18" s="60" t="s">
        <v>108</v>
      </c>
      <c r="E18" s="60">
        <v>1</v>
      </c>
      <c r="F18" s="32">
        <v>2750</v>
      </c>
      <c r="G18" s="32">
        <v>2750</v>
      </c>
      <c r="H18" s="32">
        <v>0</v>
      </c>
      <c r="I18" s="32">
        <v>165</v>
      </c>
      <c r="J18" s="32"/>
      <c r="K18" s="32">
        <v>2915</v>
      </c>
      <c r="L18" s="33"/>
    </row>
    <row r="19" spans="1:12" s="3" customFormat="1" ht="21" customHeight="1" x14ac:dyDescent="0.25">
      <c r="A19" s="45">
        <v>2</v>
      </c>
      <c r="B19" s="31" t="s">
        <v>54</v>
      </c>
      <c r="C19" s="60" t="s">
        <v>108</v>
      </c>
      <c r="D19" s="60" t="s">
        <v>108</v>
      </c>
      <c r="E19" s="60">
        <v>1</v>
      </c>
      <c r="F19" s="32">
        <v>2750</v>
      </c>
      <c r="G19" s="32">
        <v>2750</v>
      </c>
      <c r="H19" s="32">
        <v>0</v>
      </c>
      <c r="I19" s="32">
        <v>165</v>
      </c>
      <c r="J19" s="32"/>
      <c r="K19" s="32">
        <v>2915</v>
      </c>
      <c r="L19" s="33"/>
    </row>
    <row r="20" spans="1:12" s="3" customFormat="1" ht="21" customHeight="1" x14ac:dyDescent="0.25">
      <c r="A20" s="45">
        <v>3</v>
      </c>
      <c r="B20" s="31" t="s">
        <v>56</v>
      </c>
      <c r="C20" s="60" t="s">
        <v>108</v>
      </c>
      <c r="D20" s="60" t="s">
        <v>108</v>
      </c>
      <c r="E20" s="60">
        <v>1</v>
      </c>
      <c r="F20" s="32">
        <v>2750</v>
      </c>
      <c r="G20" s="32">
        <v>2750</v>
      </c>
      <c r="H20" s="32">
        <v>0</v>
      </c>
      <c r="I20" s="32">
        <v>165</v>
      </c>
      <c r="J20" s="32"/>
      <c r="K20" s="32">
        <v>2915</v>
      </c>
      <c r="L20" s="33"/>
    </row>
    <row r="21" spans="1:12" s="3" customFormat="1" ht="21" customHeight="1" x14ac:dyDescent="0.25">
      <c r="A21" s="45">
        <v>4</v>
      </c>
      <c r="B21" s="31" t="s">
        <v>70</v>
      </c>
      <c r="C21" s="60" t="s">
        <v>108</v>
      </c>
      <c r="D21" s="60" t="s">
        <v>108</v>
      </c>
      <c r="E21" s="60">
        <v>1</v>
      </c>
      <c r="F21" s="32">
        <v>2750</v>
      </c>
      <c r="G21" s="32">
        <v>2750</v>
      </c>
      <c r="H21" s="32">
        <v>0</v>
      </c>
      <c r="I21" s="32">
        <v>165</v>
      </c>
      <c r="J21" s="32"/>
      <c r="K21" s="32">
        <v>2915</v>
      </c>
      <c r="L21" s="33"/>
    </row>
    <row r="22" spans="1:12" s="3" customFormat="1" ht="21" customHeight="1" x14ac:dyDescent="0.25">
      <c r="A22" s="45">
        <v>5</v>
      </c>
      <c r="B22" s="31" t="s">
        <v>58</v>
      </c>
      <c r="C22" s="60" t="s">
        <v>108</v>
      </c>
      <c r="D22" s="60" t="s">
        <v>108</v>
      </c>
      <c r="E22" s="60">
        <v>1</v>
      </c>
      <c r="F22" s="32">
        <v>2750</v>
      </c>
      <c r="G22" s="32">
        <v>2750</v>
      </c>
      <c r="H22" s="32">
        <v>0</v>
      </c>
      <c r="I22" s="32">
        <v>165</v>
      </c>
      <c r="J22" s="32"/>
      <c r="K22" s="32">
        <v>2915</v>
      </c>
      <c r="L22" s="33"/>
    </row>
    <row r="23" spans="1:12" s="3" customFormat="1" ht="21" customHeight="1" x14ac:dyDescent="0.25">
      <c r="A23" s="45">
        <v>6</v>
      </c>
      <c r="B23" s="31" t="s">
        <v>59</v>
      </c>
      <c r="C23" s="60" t="s">
        <v>108</v>
      </c>
      <c r="D23" s="60" t="s">
        <v>108</v>
      </c>
      <c r="E23" s="60">
        <v>1</v>
      </c>
      <c r="F23" s="32">
        <v>2750</v>
      </c>
      <c r="G23" s="32">
        <v>2750</v>
      </c>
      <c r="H23" s="32">
        <v>0</v>
      </c>
      <c r="I23" s="32">
        <v>165</v>
      </c>
      <c r="J23" s="32"/>
      <c r="K23" s="32">
        <v>2915</v>
      </c>
      <c r="L23" s="33"/>
    </row>
    <row r="24" spans="1:12" s="3" customFormat="1" ht="21" customHeight="1" x14ac:dyDescent="0.25">
      <c r="A24" s="45">
        <v>7</v>
      </c>
      <c r="B24" s="31" t="s">
        <v>60</v>
      </c>
      <c r="C24" s="60" t="s">
        <v>108</v>
      </c>
      <c r="D24" s="60" t="s">
        <v>108</v>
      </c>
      <c r="E24" s="60">
        <v>1</v>
      </c>
      <c r="F24" s="32">
        <v>2750</v>
      </c>
      <c r="G24" s="32">
        <v>2750</v>
      </c>
      <c r="H24" s="32">
        <v>0</v>
      </c>
      <c r="I24" s="32">
        <v>165</v>
      </c>
      <c r="J24" s="32"/>
      <c r="K24" s="32">
        <v>2915</v>
      </c>
      <c r="L24" s="33"/>
    </row>
    <row r="25" spans="1:12" s="3" customFormat="1" ht="21" customHeight="1" x14ac:dyDescent="0.25">
      <c r="A25" s="45">
        <v>8</v>
      </c>
      <c r="B25" s="31" t="s">
        <v>61</v>
      </c>
      <c r="C25" s="60" t="s">
        <v>108</v>
      </c>
      <c r="D25" s="60" t="s">
        <v>108</v>
      </c>
      <c r="E25" s="60">
        <v>1</v>
      </c>
      <c r="F25" s="32">
        <v>2750</v>
      </c>
      <c r="G25" s="32">
        <v>2750</v>
      </c>
      <c r="H25" s="32">
        <v>0</v>
      </c>
      <c r="I25" s="32">
        <v>165</v>
      </c>
      <c r="J25" s="32"/>
      <c r="K25" s="32">
        <v>2915</v>
      </c>
      <c r="L25" s="33"/>
    </row>
    <row r="26" spans="1:12" s="3" customFormat="1" ht="21" customHeight="1" x14ac:dyDescent="0.25">
      <c r="A26" s="45">
        <v>9</v>
      </c>
      <c r="B26" s="31" t="s">
        <v>63</v>
      </c>
      <c r="C26" s="60" t="s">
        <v>108</v>
      </c>
      <c r="D26" s="60" t="s">
        <v>108</v>
      </c>
      <c r="E26" s="60">
        <v>1</v>
      </c>
      <c r="F26" s="32">
        <v>2750</v>
      </c>
      <c r="G26" s="32">
        <v>2750</v>
      </c>
      <c r="H26" s="32">
        <v>0</v>
      </c>
      <c r="I26" s="32">
        <v>165</v>
      </c>
      <c r="J26" s="32"/>
      <c r="K26" s="32">
        <v>2915</v>
      </c>
      <c r="L26" s="34">
        <f>SUM(K18:K26)</f>
        <v>26235</v>
      </c>
    </row>
    <row r="27" spans="1:12" s="3" customFormat="1" ht="21" customHeight="1" x14ac:dyDescent="0.25">
      <c r="A27" s="30"/>
      <c r="B27" s="31"/>
      <c r="C27" s="60"/>
      <c r="D27" s="60"/>
      <c r="E27" s="60"/>
      <c r="F27" s="32"/>
      <c r="G27" s="32"/>
      <c r="H27" s="32"/>
      <c r="I27" s="32"/>
      <c r="J27" s="32"/>
      <c r="K27" s="35"/>
      <c r="L27" s="34"/>
    </row>
    <row r="28" spans="1:12" s="3" customFormat="1" ht="21" customHeight="1" x14ac:dyDescent="0.25">
      <c r="A28" s="52"/>
      <c r="B28" s="55" t="s">
        <v>47</v>
      </c>
      <c r="C28" s="54"/>
      <c r="D28" s="54"/>
      <c r="E28" s="54"/>
      <c r="F28" s="55"/>
      <c r="G28" s="55"/>
      <c r="H28" s="50"/>
      <c r="I28" s="50"/>
      <c r="J28" s="50"/>
      <c r="K28" s="50"/>
      <c r="L28" s="51"/>
    </row>
    <row r="29" spans="1:12" s="3" customFormat="1" ht="21" customHeight="1" x14ac:dyDescent="0.25">
      <c r="A29" s="45">
        <v>1</v>
      </c>
      <c r="B29" s="31" t="s">
        <v>64</v>
      </c>
      <c r="C29" s="60" t="s">
        <v>108</v>
      </c>
      <c r="D29" s="60" t="s">
        <v>108</v>
      </c>
      <c r="E29" s="60">
        <v>15</v>
      </c>
      <c r="F29" s="32">
        <v>71.16</v>
      </c>
      <c r="G29" s="32">
        <v>1067.51</v>
      </c>
      <c r="H29" s="32">
        <v>106.74</v>
      </c>
      <c r="I29" s="32">
        <v>70.45</v>
      </c>
      <c r="J29" s="32"/>
      <c r="K29" s="32">
        <f>G29+H29+I29</f>
        <v>1244.7</v>
      </c>
      <c r="L29" s="34">
        <v>1244.7</v>
      </c>
    </row>
    <row r="30" spans="1:12" s="3" customFormat="1" ht="21" customHeight="1" x14ac:dyDescent="0.25">
      <c r="A30" s="30"/>
      <c r="B30" s="31"/>
      <c r="C30" s="60"/>
      <c r="D30" s="60"/>
      <c r="E30" s="60"/>
      <c r="F30" s="32"/>
      <c r="G30" s="32"/>
      <c r="H30" s="32"/>
      <c r="I30" s="32"/>
      <c r="J30" s="32"/>
      <c r="K30" s="32"/>
      <c r="L30" s="33"/>
    </row>
    <row r="31" spans="1:12" s="3" customFormat="1" ht="21" customHeight="1" x14ac:dyDescent="0.25">
      <c r="A31" s="52"/>
      <c r="B31" s="55" t="s">
        <v>48</v>
      </c>
      <c r="C31" s="54"/>
      <c r="D31" s="54"/>
      <c r="E31" s="54"/>
      <c r="F31" s="55"/>
      <c r="G31" s="55"/>
      <c r="H31" s="50"/>
      <c r="I31" s="50"/>
      <c r="J31" s="50"/>
      <c r="K31" s="50"/>
      <c r="L31" s="51"/>
    </row>
    <row r="32" spans="1:12" s="3" customFormat="1" ht="21" customHeight="1" x14ac:dyDescent="0.25">
      <c r="A32" s="45">
        <v>1</v>
      </c>
      <c r="B32" s="31" t="s">
        <v>57</v>
      </c>
      <c r="C32" s="60" t="s">
        <v>108</v>
      </c>
      <c r="D32" s="60" t="s">
        <v>108</v>
      </c>
      <c r="E32" s="60">
        <v>10</v>
      </c>
      <c r="F32" s="32">
        <v>107.98</v>
      </c>
      <c r="G32" s="32">
        <f>1079.8+0.05</f>
        <v>1079.8499999999999</v>
      </c>
      <c r="H32" s="32">
        <v>107.98</v>
      </c>
      <c r="I32" s="32">
        <v>71.27</v>
      </c>
      <c r="J32" s="32"/>
      <c r="K32" s="32">
        <f>G32+H32+I32</f>
        <v>1259.0999999999999</v>
      </c>
      <c r="L32" s="34">
        <v>1259.0999999999999</v>
      </c>
    </row>
    <row r="33" spans="1:12" s="3" customFormat="1" ht="21" customHeight="1" x14ac:dyDescent="0.25">
      <c r="A33" s="52"/>
      <c r="B33" s="55" t="s">
        <v>93</v>
      </c>
      <c r="C33" s="54"/>
      <c r="D33" s="54"/>
      <c r="E33" s="54"/>
      <c r="F33" s="55"/>
      <c r="G33" s="55"/>
      <c r="H33" s="50"/>
      <c r="I33" s="50"/>
      <c r="J33" s="50"/>
      <c r="K33" s="50"/>
      <c r="L33" s="51"/>
    </row>
    <row r="34" spans="1:12" s="3" customFormat="1" ht="21" customHeight="1" x14ac:dyDescent="0.25">
      <c r="A34" s="45">
        <v>1</v>
      </c>
      <c r="B34" s="31" t="s">
        <v>65</v>
      </c>
      <c r="C34" s="60" t="s">
        <v>108</v>
      </c>
      <c r="D34" s="60" t="s">
        <v>108</v>
      </c>
      <c r="E34" s="60">
        <v>1</v>
      </c>
      <c r="F34" s="32">
        <v>156.1</v>
      </c>
      <c r="G34" s="36"/>
      <c r="H34" s="36"/>
      <c r="I34" s="36"/>
      <c r="J34" s="36"/>
      <c r="K34" s="36">
        <v>156.1</v>
      </c>
      <c r="L34" s="33"/>
    </row>
    <row r="35" spans="1:12" s="3" customFormat="1" ht="21" customHeight="1" x14ac:dyDescent="0.25">
      <c r="A35" s="45">
        <v>2</v>
      </c>
      <c r="B35" s="31" t="s">
        <v>66</v>
      </c>
      <c r="C35" s="60" t="s">
        <v>108</v>
      </c>
      <c r="D35" s="60" t="s">
        <v>108</v>
      </c>
      <c r="E35" s="60">
        <v>1</v>
      </c>
      <c r="F35" s="32">
        <v>114.3</v>
      </c>
      <c r="G35" s="36"/>
      <c r="H35" s="36"/>
      <c r="I35" s="36"/>
      <c r="J35" s="36"/>
      <c r="K35" s="36">
        <v>114.3</v>
      </c>
      <c r="L35" s="33"/>
    </row>
    <row r="36" spans="1:12" s="3" customFormat="1" ht="21" customHeight="1" x14ac:dyDescent="0.25">
      <c r="A36" s="45">
        <v>3</v>
      </c>
      <c r="B36" s="31" t="s">
        <v>71</v>
      </c>
      <c r="C36" s="60" t="s">
        <v>108</v>
      </c>
      <c r="D36" s="60" t="s">
        <v>108</v>
      </c>
      <c r="E36" s="60">
        <v>1</v>
      </c>
      <c r="F36" s="32">
        <v>276.35000000000002</v>
      </c>
      <c r="G36" s="36"/>
      <c r="H36" s="36"/>
      <c r="I36" s="36"/>
      <c r="J36" s="36"/>
      <c r="K36" s="36">
        <v>276.35000000000002</v>
      </c>
      <c r="L36" s="33"/>
    </row>
    <row r="37" spans="1:12" s="3" customFormat="1" ht="21" customHeight="1" x14ac:dyDescent="0.25">
      <c r="A37" s="45">
        <v>3</v>
      </c>
      <c r="B37" s="31" t="s">
        <v>67</v>
      </c>
      <c r="C37" s="60" t="s">
        <v>108</v>
      </c>
      <c r="D37" s="60" t="s">
        <v>108</v>
      </c>
      <c r="E37" s="60">
        <v>1</v>
      </c>
      <c r="F37" s="32">
        <v>499</v>
      </c>
      <c r="G37" s="36"/>
      <c r="H37" s="36"/>
      <c r="I37" s="36"/>
      <c r="J37" s="36"/>
      <c r="K37" s="36">
        <v>499</v>
      </c>
      <c r="L37" s="33"/>
    </row>
    <row r="38" spans="1:12" s="3" customFormat="1" ht="21" customHeight="1" x14ac:dyDescent="0.25">
      <c r="A38" s="46">
        <v>4</v>
      </c>
      <c r="B38" s="37" t="s">
        <v>68</v>
      </c>
      <c r="C38" s="60" t="s">
        <v>108</v>
      </c>
      <c r="D38" s="60" t="s">
        <v>108</v>
      </c>
      <c r="E38" s="61">
        <v>1</v>
      </c>
      <c r="F38" s="38">
        <v>499</v>
      </c>
      <c r="G38" s="39"/>
      <c r="H38" s="39"/>
      <c r="I38" s="39"/>
      <c r="J38" s="39"/>
      <c r="K38" s="39">
        <v>499</v>
      </c>
      <c r="L38" s="47">
        <f>SUM(K34:K38)</f>
        <v>1544.75</v>
      </c>
    </row>
    <row r="39" spans="1:12" s="3" customFormat="1" ht="21" customHeight="1" x14ac:dyDescent="0.25">
      <c r="A39" s="11"/>
      <c r="B39" s="40" t="s">
        <v>117</v>
      </c>
      <c r="C39" s="66"/>
      <c r="D39" s="66"/>
      <c r="E39" s="62"/>
      <c r="F39" s="42"/>
      <c r="G39" s="42"/>
      <c r="H39" s="42"/>
      <c r="I39" s="43"/>
      <c r="J39" s="43"/>
      <c r="K39" s="44"/>
      <c r="L39" s="6">
        <f>SUM(L5:L38)</f>
        <v>58677.729999999996</v>
      </c>
    </row>
  </sheetData>
  <pageMargins left="0.70866141732283472" right="0.70866141732283472" top="0.74803149606299213" bottom="0.74803149606299213" header="0.31496062992125984" footer="0.31496062992125984"/>
  <pageSetup scale="77" orientation="landscape" horizontalDpi="300" verticalDpi="300" r:id="rId1"/>
  <headerFooter>
    <oddHeader>&amp;R&amp;"Arial Black,Regular"Appendix 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zoomScale="85" zoomScaleNormal="100" zoomScaleSheetLayoutView="85" workbookViewId="0"/>
  </sheetViews>
  <sheetFormatPr defaultRowHeight="13.5" x14ac:dyDescent="0.25"/>
  <cols>
    <col min="1" max="1" width="9.140625" style="1"/>
    <col min="2" max="2" width="30.7109375" style="1" bestFit="1" customWidth="1"/>
    <col min="3" max="3" width="11.5703125" style="1" customWidth="1"/>
    <col min="4" max="4" width="12" style="1" customWidth="1"/>
    <col min="5" max="5" width="13.85546875" style="1" customWidth="1"/>
    <col min="6" max="6" width="11.7109375" style="59" customWidth="1"/>
    <col min="7" max="7" width="13.42578125" style="1" customWidth="1"/>
    <col min="8" max="8" width="12.7109375" style="1" customWidth="1"/>
    <col min="9" max="9" width="12.7109375" style="2" bestFit="1" customWidth="1"/>
    <col min="10" max="10" width="12.28515625" style="1" customWidth="1"/>
    <col min="11" max="11" width="18.7109375" style="1" customWidth="1"/>
    <col min="12" max="16384" width="9.140625" style="1"/>
  </cols>
  <sheetData>
    <row r="1" spans="1:11" ht="21" customHeight="1" x14ac:dyDescent="0.25">
      <c r="A1" s="17" t="s">
        <v>130</v>
      </c>
      <c r="C1" s="59"/>
      <c r="D1" s="2"/>
      <c r="E1" s="2"/>
      <c r="F1" s="65"/>
      <c r="G1" s="2"/>
      <c r="H1" s="2"/>
      <c r="J1" s="2"/>
      <c r="K1" s="63"/>
    </row>
    <row r="2" spans="1:11" ht="21" customHeight="1" x14ac:dyDescent="0.25">
      <c r="A2" s="17" t="s">
        <v>95</v>
      </c>
      <c r="C2" s="59"/>
      <c r="D2" s="2"/>
      <c r="E2" s="2"/>
      <c r="F2" s="65"/>
      <c r="G2" s="2"/>
      <c r="H2" s="2"/>
      <c r="J2" s="2"/>
      <c r="K2" s="2"/>
    </row>
    <row r="3" spans="1:11" ht="21" customHeight="1" x14ac:dyDescent="0.25">
      <c r="A3" s="17" t="s">
        <v>105</v>
      </c>
      <c r="C3" s="59"/>
      <c r="D3" s="2"/>
      <c r="E3" s="2"/>
      <c r="F3" s="65"/>
      <c r="G3" s="2"/>
      <c r="H3" s="2"/>
      <c r="J3" s="2"/>
      <c r="K3" s="2"/>
    </row>
    <row r="4" spans="1:11" x14ac:dyDescent="0.25">
      <c r="C4" s="59"/>
      <c r="D4" s="2"/>
      <c r="E4" s="2"/>
      <c r="F4" s="65"/>
      <c r="G4" s="2"/>
      <c r="H4" s="2"/>
      <c r="J4" s="2"/>
      <c r="K4" s="2"/>
    </row>
    <row r="5" spans="1:11" s="64" customFormat="1" ht="35.25" customHeight="1" x14ac:dyDescent="0.25">
      <c r="A5" s="8" t="s">
        <v>0</v>
      </c>
      <c r="B5" s="8" t="s">
        <v>109</v>
      </c>
      <c r="C5" s="8" t="s">
        <v>106</v>
      </c>
      <c r="D5" s="8" t="s">
        <v>110</v>
      </c>
      <c r="E5" s="27" t="s">
        <v>114</v>
      </c>
      <c r="F5" s="8" t="s">
        <v>42</v>
      </c>
      <c r="G5" s="75" t="s">
        <v>113</v>
      </c>
      <c r="H5" s="75" t="s">
        <v>69</v>
      </c>
      <c r="I5" s="76" t="s">
        <v>115</v>
      </c>
      <c r="J5" s="75" t="s">
        <v>116</v>
      </c>
    </row>
    <row r="6" spans="1:11" s="3" customFormat="1" ht="19.5" customHeight="1" x14ac:dyDescent="0.25">
      <c r="A6" s="68"/>
      <c r="B6" s="71" t="s">
        <v>111</v>
      </c>
      <c r="C6" s="69"/>
      <c r="D6" s="69"/>
      <c r="E6" s="69"/>
      <c r="F6" s="77"/>
      <c r="G6" s="69"/>
      <c r="H6" s="69"/>
      <c r="I6" s="70"/>
      <c r="J6" s="72"/>
    </row>
    <row r="7" spans="1:11" s="3" customFormat="1" ht="19.5" customHeight="1" x14ac:dyDescent="0.25">
      <c r="A7" s="45">
        <v>1</v>
      </c>
      <c r="B7" s="31" t="s">
        <v>72</v>
      </c>
      <c r="C7" s="88">
        <v>43017</v>
      </c>
      <c r="D7" s="88">
        <v>43019</v>
      </c>
      <c r="E7" s="36">
        <v>272.33</v>
      </c>
      <c r="F7" s="60">
        <v>2</v>
      </c>
      <c r="G7" s="36">
        <v>3</v>
      </c>
      <c r="H7" s="32">
        <f>(E7*F7)*6%</f>
        <v>32.679599999999994</v>
      </c>
      <c r="I7" s="32">
        <f>SUM(E7*F7)+SUM(G7*F7)+H7</f>
        <v>583.33960000000002</v>
      </c>
      <c r="J7" s="33"/>
    </row>
    <row r="8" spans="1:11" s="3" customFormat="1" ht="19.5" customHeight="1" x14ac:dyDescent="0.25">
      <c r="A8" s="45"/>
      <c r="B8" s="74" t="s">
        <v>73</v>
      </c>
      <c r="C8" s="88">
        <v>43017</v>
      </c>
      <c r="D8" s="88">
        <v>43019</v>
      </c>
      <c r="E8" s="36">
        <v>83.02</v>
      </c>
      <c r="F8" s="60">
        <v>2</v>
      </c>
      <c r="G8" s="36">
        <v>3</v>
      </c>
      <c r="H8" s="32">
        <f>(E8*F8)*6%</f>
        <v>9.9623999999999988</v>
      </c>
      <c r="I8" s="32">
        <f t="shared" ref="I8:I14" si="0">SUM(E8*F8)+SUM(G8*F8)+H8</f>
        <v>182.00239999999999</v>
      </c>
      <c r="J8" s="33"/>
    </row>
    <row r="9" spans="1:11" s="3" customFormat="1" ht="19.5" customHeight="1" x14ac:dyDescent="0.25">
      <c r="A9" s="45"/>
      <c r="B9" s="73" t="s">
        <v>112</v>
      </c>
      <c r="C9" s="60"/>
      <c r="D9" s="60"/>
      <c r="E9" s="36"/>
      <c r="F9" s="60"/>
      <c r="G9" s="36"/>
      <c r="H9" s="32"/>
      <c r="I9" s="32">
        <f t="shared" si="0"/>
        <v>0</v>
      </c>
      <c r="J9" s="33"/>
    </row>
    <row r="10" spans="1:11" s="3" customFormat="1" ht="19.5" customHeight="1" x14ac:dyDescent="0.25">
      <c r="A10" s="45">
        <v>1</v>
      </c>
      <c r="B10" s="31" t="s">
        <v>74</v>
      </c>
      <c r="C10" s="88">
        <v>43018</v>
      </c>
      <c r="D10" s="88">
        <v>43019</v>
      </c>
      <c r="E10" s="36">
        <v>272.33</v>
      </c>
      <c r="F10" s="60">
        <v>1</v>
      </c>
      <c r="G10" s="36">
        <v>3</v>
      </c>
      <c r="H10" s="32">
        <f t="shared" ref="H10:H14" si="1">(E10*F10)*6%</f>
        <v>16.339799999999997</v>
      </c>
      <c r="I10" s="32">
        <f t="shared" si="0"/>
        <v>291.66980000000001</v>
      </c>
      <c r="J10" s="33"/>
    </row>
    <row r="11" spans="1:11" s="3" customFormat="1" ht="19.5" customHeight="1" x14ac:dyDescent="0.25">
      <c r="A11" s="45">
        <v>2</v>
      </c>
      <c r="B11" s="31" t="s">
        <v>75</v>
      </c>
      <c r="C11" s="88">
        <v>43017</v>
      </c>
      <c r="D11" s="88">
        <v>43021</v>
      </c>
      <c r="E11" s="36">
        <v>272.33</v>
      </c>
      <c r="F11" s="60">
        <v>4</v>
      </c>
      <c r="G11" s="36">
        <v>3</v>
      </c>
      <c r="H11" s="32">
        <f t="shared" si="1"/>
        <v>65.359199999999987</v>
      </c>
      <c r="I11" s="32">
        <f t="shared" si="0"/>
        <v>1166.6792</v>
      </c>
      <c r="J11" s="33"/>
    </row>
    <row r="12" spans="1:11" s="3" customFormat="1" ht="19.5" customHeight="1" x14ac:dyDescent="0.25">
      <c r="A12" s="45">
        <v>3</v>
      </c>
      <c r="B12" s="31" t="s">
        <v>76</v>
      </c>
      <c r="C12" s="88">
        <v>43017</v>
      </c>
      <c r="D12" s="88">
        <v>43021</v>
      </c>
      <c r="E12" s="36">
        <v>272.33</v>
      </c>
      <c r="F12" s="60">
        <v>4</v>
      </c>
      <c r="G12" s="36">
        <v>3</v>
      </c>
      <c r="H12" s="32">
        <f t="shared" si="1"/>
        <v>65.359199999999987</v>
      </c>
      <c r="I12" s="32">
        <f t="shared" si="0"/>
        <v>1166.6792</v>
      </c>
      <c r="J12" s="33"/>
    </row>
    <row r="13" spans="1:11" s="3" customFormat="1" ht="19.5" customHeight="1" x14ac:dyDescent="0.25">
      <c r="A13" s="45">
        <v>4</v>
      </c>
      <c r="B13" s="31" t="s">
        <v>77</v>
      </c>
      <c r="C13" s="88">
        <v>43017</v>
      </c>
      <c r="D13" s="88">
        <v>43019</v>
      </c>
      <c r="E13" s="36">
        <v>272.33</v>
      </c>
      <c r="F13" s="60">
        <v>2</v>
      </c>
      <c r="G13" s="36">
        <v>3</v>
      </c>
      <c r="H13" s="32">
        <f t="shared" si="1"/>
        <v>32.679599999999994</v>
      </c>
      <c r="I13" s="32">
        <f t="shared" si="0"/>
        <v>583.33960000000002</v>
      </c>
      <c r="J13" s="33"/>
    </row>
    <row r="14" spans="1:11" s="3" customFormat="1" ht="19.5" customHeight="1" x14ac:dyDescent="0.25">
      <c r="A14" s="45">
        <v>5</v>
      </c>
      <c r="B14" s="31" t="s">
        <v>78</v>
      </c>
      <c r="C14" s="88">
        <v>43017</v>
      </c>
      <c r="D14" s="88">
        <v>43019</v>
      </c>
      <c r="E14" s="36">
        <v>272.33</v>
      </c>
      <c r="F14" s="60">
        <v>2</v>
      </c>
      <c r="G14" s="36">
        <v>3</v>
      </c>
      <c r="H14" s="32">
        <f t="shared" si="1"/>
        <v>32.679599999999994</v>
      </c>
      <c r="I14" s="32">
        <f t="shared" si="0"/>
        <v>583.33960000000002</v>
      </c>
      <c r="J14" s="34">
        <f>SUM(I7:I14)</f>
        <v>4557.0493999999999</v>
      </c>
    </row>
    <row r="15" spans="1:11" s="3" customFormat="1" ht="19.5" customHeight="1" x14ac:dyDescent="0.25">
      <c r="A15" s="79"/>
      <c r="B15" s="74" t="s">
        <v>79</v>
      </c>
      <c r="C15" s="80"/>
      <c r="D15" s="80"/>
      <c r="E15" s="81"/>
      <c r="F15" s="82"/>
      <c r="G15" s="81"/>
      <c r="H15" s="81"/>
      <c r="I15" s="83"/>
      <c r="J15" s="84"/>
    </row>
    <row r="16" spans="1:11" s="3" customFormat="1" ht="19.5" customHeight="1" x14ac:dyDescent="0.25">
      <c r="A16" s="11"/>
      <c r="B16" s="40" t="s">
        <v>117</v>
      </c>
      <c r="C16" s="41"/>
      <c r="D16" s="41"/>
      <c r="E16" s="41"/>
      <c r="F16" s="66"/>
      <c r="G16" s="40"/>
      <c r="H16" s="85"/>
      <c r="I16" s="86"/>
      <c r="J16" s="87">
        <f>SUM(J6:J15)</f>
        <v>4557.0493999999999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&amp;R&amp;"Arial Black,Regular"Appendix B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2" zoomScale="115" zoomScaleNormal="115" workbookViewId="0">
      <selection activeCell="B11" sqref="B11"/>
    </sheetView>
  </sheetViews>
  <sheetFormatPr defaultRowHeight="13.5" x14ac:dyDescent="0.25"/>
  <cols>
    <col min="1" max="1" width="9.140625" style="1"/>
    <col min="2" max="2" width="38.42578125" style="1" customWidth="1"/>
    <col min="3" max="3" width="12.7109375" style="59" customWidth="1"/>
    <col min="4" max="4" width="12.7109375" style="65" customWidth="1"/>
    <col min="5" max="5" width="14" style="65" customWidth="1"/>
    <col min="6" max="6" width="14.85546875" style="2" customWidth="1"/>
    <col min="7" max="16384" width="9.140625" style="1"/>
  </cols>
  <sheetData>
    <row r="1" spans="1:6" ht="19.5" customHeight="1" x14ac:dyDescent="0.25">
      <c r="A1" s="17" t="s">
        <v>130</v>
      </c>
    </row>
    <row r="2" spans="1:6" ht="19.5" customHeight="1" x14ac:dyDescent="0.25">
      <c r="A2" s="17" t="s">
        <v>95</v>
      </c>
    </row>
    <row r="3" spans="1:6" ht="19.5" customHeight="1" x14ac:dyDescent="0.25">
      <c r="A3" s="17" t="s">
        <v>124</v>
      </c>
    </row>
    <row r="4" spans="1:6" ht="21" customHeight="1" x14ac:dyDescent="0.25"/>
    <row r="5" spans="1:6" s="3" customFormat="1" ht="28.5" customHeight="1" x14ac:dyDescent="0.25">
      <c r="A5" s="24" t="s">
        <v>12</v>
      </c>
      <c r="B5" s="25" t="s">
        <v>1</v>
      </c>
      <c r="C5" s="25" t="s">
        <v>42</v>
      </c>
      <c r="D5" s="26" t="s">
        <v>18</v>
      </c>
      <c r="E5" s="26" t="s">
        <v>126</v>
      </c>
      <c r="F5" s="28" t="s">
        <v>125</v>
      </c>
    </row>
    <row r="6" spans="1:6" s="3" customFormat="1" ht="19.5" customHeight="1" x14ac:dyDescent="0.25">
      <c r="A6" s="105"/>
      <c r="B6" s="100" t="s">
        <v>8</v>
      </c>
      <c r="C6" s="101"/>
      <c r="D6" s="102"/>
      <c r="E6" s="102"/>
      <c r="F6" s="103"/>
    </row>
    <row r="7" spans="1:6" s="3" customFormat="1" ht="19.5" customHeight="1" x14ac:dyDescent="0.25">
      <c r="A7" s="45">
        <v>1</v>
      </c>
      <c r="B7" s="31" t="s">
        <v>14</v>
      </c>
      <c r="C7" s="60">
        <v>30</v>
      </c>
      <c r="D7" s="36">
        <v>120</v>
      </c>
      <c r="E7" s="36">
        <f>C7*D7</f>
        <v>3600</v>
      </c>
      <c r="F7" s="33"/>
    </row>
    <row r="8" spans="1:6" s="3" customFormat="1" ht="19.5" customHeight="1" x14ac:dyDescent="0.25">
      <c r="A8" s="45">
        <v>2</v>
      </c>
      <c r="B8" s="31" t="s">
        <v>15</v>
      </c>
      <c r="C8" s="60">
        <v>2</v>
      </c>
      <c r="D8" s="36">
        <v>1000</v>
      </c>
      <c r="E8" s="36">
        <f t="shared" ref="E8:E10" si="0">C8*D8</f>
        <v>2000</v>
      </c>
      <c r="F8" s="33"/>
    </row>
    <row r="9" spans="1:6" s="3" customFormat="1" ht="19.5" customHeight="1" x14ac:dyDescent="0.25">
      <c r="A9" s="45">
        <v>3</v>
      </c>
      <c r="B9" s="31" t="s">
        <v>16</v>
      </c>
      <c r="C9" s="60">
        <v>6</v>
      </c>
      <c r="D9" s="36">
        <v>950</v>
      </c>
      <c r="E9" s="36">
        <f t="shared" si="0"/>
        <v>5700</v>
      </c>
      <c r="F9" s="33"/>
    </row>
    <row r="10" spans="1:6" s="3" customFormat="1" ht="19.5" customHeight="1" x14ac:dyDescent="0.25">
      <c r="A10" s="45">
        <v>4</v>
      </c>
      <c r="B10" s="31" t="s">
        <v>17</v>
      </c>
      <c r="C10" s="60">
        <v>2</v>
      </c>
      <c r="D10" s="36">
        <v>850</v>
      </c>
      <c r="E10" s="39">
        <f t="shared" si="0"/>
        <v>1700</v>
      </c>
      <c r="F10" s="33"/>
    </row>
    <row r="11" spans="1:6" s="3" customFormat="1" ht="19.5" customHeight="1" x14ac:dyDescent="0.25">
      <c r="A11" s="45"/>
      <c r="B11" s="73" t="s">
        <v>7</v>
      </c>
      <c r="C11" s="89"/>
      <c r="D11" s="90"/>
      <c r="E11" s="102">
        <f>SUM(E7:E10)</f>
        <v>13000</v>
      </c>
      <c r="F11" s="34"/>
    </row>
    <row r="12" spans="1:6" s="3" customFormat="1" ht="19.5" customHeight="1" x14ac:dyDescent="0.25">
      <c r="A12" s="45"/>
      <c r="B12" s="73" t="s">
        <v>82</v>
      </c>
      <c r="C12" s="89"/>
      <c r="D12" s="90"/>
      <c r="E12" s="90">
        <f>E11*6%</f>
        <v>780</v>
      </c>
      <c r="F12" s="34">
        <f>SUM(E11:E12)</f>
        <v>13780</v>
      </c>
    </row>
    <row r="13" spans="1:6" s="3" customFormat="1" ht="19.5" customHeight="1" x14ac:dyDescent="0.25">
      <c r="A13" s="106"/>
      <c r="B13" s="91" t="s">
        <v>19</v>
      </c>
      <c r="C13" s="92"/>
      <c r="D13" s="93"/>
      <c r="E13" s="93"/>
      <c r="F13" s="94"/>
    </row>
    <row r="14" spans="1:6" s="3" customFormat="1" ht="19.5" customHeight="1" x14ac:dyDescent="0.25">
      <c r="A14" s="107">
        <v>1</v>
      </c>
      <c r="B14" s="95" t="s">
        <v>20</v>
      </c>
      <c r="C14" s="96">
        <v>1</v>
      </c>
      <c r="D14" s="97">
        <v>620</v>
      </c>
      <c r="E14" s="97">
        <f>C14*D14</f>
        <v>620</v>
      </c>
      <c r="F14" s="33"/>
    </row>
    <row r="15" spans="1:6" s="3" customFormat="1" ht="19.5" customHeight="1" x14ac:dyDescent="0.25">
      <c r="A15" s="107">
        <v>2</v>
      </c>
      <c r="B15" s="95" t="s">
        <v>21</v>
      </c>
      <c r="C15" s="96">
        <v>3</v>
      </c>
      <c r="D15" s="97">
        <v>75</v>
      </c>
      <c r="E15" s="97">
        <f t="shared" ref="E15:E20" si="1">C15*D15</f>
        <v>225</v>
      </c>
      <c r="F15" s="33"/>
    </row>
    <row r="16" spans="1:6" s="3" customFormat="1" ht="19.5" customHeight="1" x14ac:dyDescent="0.25">
      <c r="A16" s="107">
        <v>3</v>
      </c>
      <c r="B16" s="95" t="s">
        <v>22</v>
      </c>
      <c r="C16" s="96">
        <v>3</v>
      </c>
      <c r="D16" s="97">
        <v>86</v>
      </c>
      <c r="E16" s="97">
        <f t="shared" si="1"/>
        <v>258</v>
      </c>
      <c r="F16" s="33"/>
    </row>
    <row r="17" spans="1:6" s="3" customFormat="1" ht="19.5" customHeight="1" x14ac:dyDescent="0.25">
      <c r="A17" s="107">
        <v>4</v>
      </c>
      <c r="B17" s="95" t="s">
        <v>23</v>
      </c>
      <c r="C17" s="96">
        <v>3</v>
      </c>
      <c r="D17" s="97">
        <v>75</v>
      </c>
      <c r="E17" s="97">
        <f t="shared" si="1"/>
        <v>225</v>
      </c>
      <c r="F17" s="33"/>
    </row>
    <row r="18" spans="1:6" s="3" customFormat="1" ht="19.5" customHeight="1" x14ac:dyDescent="0.25">
      <c r="A18" s="107">
        <v>5</v>
      </c>
      <c r="B18" s="95" t="s">
        <v>24</v>
      </c>
      <c r="C18" s="96">
        <v>3</v>
      </c>
      <c r="D18" s="97">
        <v>88</v>
      </c>
      <c r="E18" s="97">
        <f t="shared" si="1"/>
        <v>264</v>
      </c>
      <c r="F18" s="33"/>
    </row>
    <row r="19" spans="1:6" s="3" customFormat="1" ht="19.5" customHeight="1" x14ac:dyDescent="0.25">
      <c r="A19" s="107">
        <v>6</v>
      </c>
      <c r="B19" s="95" t="s">
        <v>25</v>
      </c>
      <c r="C19" s="60">
        <v>2</v>
      </c>
      <c r="D19" s="97">
        <v>370</v>
      </c>
      <c r="E19" s="97">
        <f t="shared" si="1"/>
        <v>740</v>
      </c>
      <c r="F19" s="33"/>
    </row>
    <row r="20" spans="1:6" s="3" customFormat="1" ht="19.5" customHeight="1" x14ac:dyDescent="0.25">
      <c r="A20" s="107">
        <v>7</v>
      </c>
      <c r="B20" s="95" t="s">
        <v>26</v>
      </c>
      <c r="C20" s="60">
        <v>5</v>
      </c>
      <c r="D20" s="97">
        <v>40</v>
      </c>
      <c r="E20" s="110">
        <f t="shared" si="1"/>
        <v>200</v>
      </c>
      <c r="F20" s="33"/>
    </row>
    <row r="21" spans="1:6" s="3" customFormat="1" ht="19.5" customHeight="1" x14ac:dyDescent="0.25">
      <c r="A21" s="108"/>
      <c r="B21" s="73" t="s">
        <v>7</v>
      </c>
      <c r="C21" s="89"/>
      <c r="D21" s="90"/>
      <c r="E21" s="102">
        <f>SUM(E14:E20)</f>
        <v>2532</v>
      </c>
      <c r="F21" s="34"/>
    </row>
    <row r="22" spans="1:6" s="3" customFormat="1" ht="19.5" customHeight="1" x14ac:dyDescent="0.25">
      <c r="A22" s="108"/>
      <c r="B22" s="73" t="s">
        <v>82</v>
      </c>
      <c r="C22" s="89"/>
      <c r="D22" s="90"/>
      <c r="E22" s="90">
        <f>E21*6%</f>
        <v>151.91999999999999</v>
      </c>
      <c r="F22" s="34">
        <f>SUM(E21:E22)</f>
        <v>2683.92</v>
      </c>
    </row>
    <row r="23" spans="1:6" s="3" customFormat="1" ht="19.5" customHeight="1" x14ac:dyDescent="0.25">
      <c r="A23" s="106"/>
      <c r="B23" s="91" t="s">
        <v>27</v>
      </c>
      <c r="C23" s="92"/>
      <c r="D23" s="93"/>
      <c r="E23" s="93"/>
      <c r="F23" s="33"/>
    </row>
    <row r="24" spans="1:6" s="3" customFormat="1" ht="19.5" customHeight="1" x14ac:dyDescent="0.25">
      <c r="A24" s="107">
        <v>1</v>
      </c>
      <c r="B24" s="95" t="s">
        <v>28</v>
      </c>
      <c r="C24" s="96">
        <v>2</v>
      </c>
      <c r="D24" s="97">
        <v>350</v>
      </c>
      <c r="E24" s="97">
        <f>C24*D24</f>
        <v>700</v>
      </c>
      <c r="F24" s="33"/>
    </row>
    <row r="25" spans="1:6" s="3" customFormat="1" ht="19.5" customHeight="1" x14ac:dyDescent="0.25">
      <c r="A25" s="107">
        <v>2</v>
      </c>
      <c r="B25" s="95" t="s">
        <v>29</v>
      </c>
      <c r="C25" s="96">
        <v>2</v>
      </c>
      <c r="D25" s="97">
        <v>350</v>
      </c>
      <c r="E25" s="97">
        <f t="shared" ref="E25:E28" si="2">C25*D25</f>
        <v>700</v>
      </c>
      <c r="F25" s="33"/>
    </row>
    <row r="26" spans="1:6" s="3" customFormat="1" ht="19.5" customHeight="1" x14ac:dyDescent="0.25">
      <c r="A26" s="107">
        <v>3</v>
      </c>
      <c r="B26" s="95" t="s">
        <v>30</v>
      </c>
      <c r="C26" s="96">
        <v>1</v>
      </c>
      <c r="D26" s="97">
        <v>100</v>
      </c>
      <c r="E26" s="97">
        <f t="shared" si="2"/>
        <v>100</v>
      </c>
      <c r="F26" s="33"/>
    </row>
    <row r="27" spans="1:6" s="3" customFormat="1" ht="19.5" customHeight="1" x14ac:dyDescent="0.25">
      <c r="A27" s="107">
        <v>4</v>
      </c>
      <c r="B27" s="95" t="s">
        <v>31</v>
      </c>
      <c r="C27" s="96">
        <v>1</v>
      </c>
      <c r="D27" s="97">
        <v>1000</v>
      </c>
      <c r="E27" s="97">
        <f t="shared" si="2"/>
        <v>1000</v>
      </c>
      <c r="F27" s="33"/>
    </row>
    <row r="28" spans="1:6" s="3" customFormat="1" ht="27" x14ac:dyDescent="0.25">
      <c r="A28" s="107">
        <v>5</v>
      </c>
      <c r="B28" s="98" t="s">
        <v>32</v>
      </c>
      <c r="C28" s="96">
        <v>1</v>
      </c>
      <c r="D28" s="97">
        <v>350</v>
      </c>
      <c r="E28" s="110">
        <f t="shared" si="2"/>
        <v>350</v>
      </c>
      <c r="F28" s="33"/>
    </row>
    <row r="29" spans="1:6" s="3" customFormat="1" ht="19.5" customHeight="1" x14ac:dyDescent="0.25">
      <c r="A29" s="45"/>
      <c r="B29" s="73" t="s">
        <v>7</v>
      </c>
      <c r="C29" s="89"/>
      <c r="D29" s="90"/>
      <c r="E29" s="102">
        <f>SUM(E24:E28)</f>
        <v>2850</v>
      </c>
      <c r="F29" s="99"/>
    </row>
    <row r="30" spans="1:6" s="3" customFormat="1" ht="19.5" customHeight="1" x14ac:dyDescent="0.25">
      <c r="A30" s="45"/>
      <c r="B30" s="73" t="s">
        <v>82</v>
      </c>
      <c r="C30" s="89"/>
      <c r="D30" s="90"/>
      <c r="E30" s="90">
        <f>E29*6%</f>
        <v>171</v>
      </c>
      <c r="F30" s="99">
        <f>SUM(E29:E30)</f>
        <v>3021</v>
      </c>
    </row>
    <row r="31" spans="1:6" s="3" customFormat="1" ht="19.5" customHeight="1" x14ac:dyDescent="0.25">
      <c r="A31" s="106"/>
      <c r="B31" s="91" t="s">
        <v>11</v>
      </c>
      <c r="C31" s="96"/>
      <c r="D31" s="97"/>
      <c r="E31" s="97"/>
      <c r="F31" s="33"/>
    </row>
    <row r="32" spans="1:6" s="3" customFormat="1" ht="19.5" customHeight="1" x14ac:dyDescent="0.25">
      <c r="A32" s="45">
        <v>1</v>
      </c>
      <c r="B32" s="95" t="s">
        <v>33</v>
      </c>
      <c r="C32" s="96">
        <v>5</v>
      </c>
      <c r="D32" s="97">
        <v>180</v>
      </c>
      <c r="E32" s="97">
        <v>900</v>
      </c>
      <c r="F32" s="33"/>
    </row>
    <row r="33" spans="1:6" s="3" customFormat="1" ht="19.5" customHeight="1" x14ac:dyDescent="0.25">
      <c r="A33" s="45">
        <v>2</v>
      </c>
      <c r="B33" s="95" t="s">
        <v>34</v>
      </c>
      <c r="C33" s="96">
        <v>1</v>
      </c>
      <c r="D33" s="97">
        <v>1728</v>
      </c>
      <c r="E33" s="97">
        <v>1728</v>
      </c>
      <c r="F33" s="33"/>
    </row>
    <row r="34" spans="1:6" s="3" customFormat="1" ht="19.5" customHeight="1" x14ac:dyDescent="0.25">
      <c r="A34" s="45">
        <v>3</v>
      </c>
      <c r="B34" s="95" t="s">
        <v>35</v>
      </c>
      <c r="C34" s="96">
        <v>2</v>
      </c>
      <c r="D34" s="97">
        <v>120</v>
      </c>
      <c r="E34" s="97">
        <v>240</v>
      </c>
      <c r="F34" s="33"/>
    </row>
    <row r="35" spans="1:6" s="3" customFormat="1" ht="19.5" customHeight="1" x14ac:dyDescent="0.25">
      <c r="A35" s="45">
        <v>4</v>
      </c>
      <c r="B35" s="95" t="s">
        <v>36</v>
      </c>
      <c r="C35" s="96">
        <v>1</v>
      </c>
      <c r="D35" s="97">
        <v>240</v>
      </c>
      <c r="E35" s="97">
        <v>240</v>
      </c>
      <c r="F35" s="33"/>
    </row>
    <row r="36" spans="1:6" s="3" customFormat="1" ht="19.5" customHeight="1" x14ac:dyDescent="0.25">
      <c r="A36" s="45">
        <v>5</v>
      </c>
      <c r="B36" s="95" t="s">
        <v>37</v>
      </c>
      <c r="C36" s="96">
        <v>10</v>
      </c>
      <c r="D36" s="97">
        <v>48</v>
      </c>
      <c r="E36" s="97">
        <v>480</v>
      </c>
      <c r="F36" s="33"/>
    </row>
    <row r="37" spans="1:6" s="3" customFormat="1" ht="19.5" customHeight="1" x14ac:dyDescent="0.25">
      <c r="A37" s="45">
        <v>6</v>
      </c>
      <c r="B37" s="95" t="s">
        <v>38</v>
      </c>
      <c r="C37" s="96">
        <v>1</v>
      </c>
      <c r="D37" s="97">
        <v>1800</v>
      </c>
      <c r="E37" s="97">
        <v>1800</v>
      </c>
      <c r="F37" s="33"/>
    </row>
    <row r="38" spans="1:6" s="3" customFormat="1" ht="19.5" customHeight="1" x14ac:dyDescent="0.25">
      <c r="A38" s="45">
        <v>7</v>
      </c>
      <c r="B38" s="95" t="s">
        <v>39</v>
      </c>
      <c r="C38" s="96">
        <v>3</v>
      </c>
      <c r="D38" s="97">
        <v>120</v>
      </c>
      <c r="E38" s="97">
        <v>360</v>
      </c>
      <c r="F38" s="33"/>
    </row>
    <row r="39" spans="1:6" s="3" customFormat="1" ht="19.5" customHeight="1" x14ac:dyDescent="0.25">
      <c r="A39" s="45">
        <v>8</v>
      </c>
      <c r="B39" s="95" t="s">
        <v>40</v>
      </c>
      <c r="C39" s="96">
        <v>1</v>
      </c>
      <c r="D39" s="97">
        <v>400</v>
      </c>
      <c r="E39" s="110">
        <v>400</v>
      </c>
      <c r="F39" s="33"/>
    </row>
    <row r="40" spans="1:6" s="3" customFormat="1" ht="19.5" customHeight="1" x14ac:dyDescent="0.25">
      <c r="A40" s="45"/>
      <c r="B40" s="73" t="s">
        <v>7</v>
      </c>
      <c r="C40" s="89"/>
      <c r="D40" s="90"/>
      <c r="E40" s="102">
        <f>SUM(E32:E39)</f>
        <v>6148</v>
      </c>
      <c r="F40" s="34"/>
    </row>
    <row r="41" spans="1:6" s="3" customFormat="1" ht="19.5" customHeight="1" x14ac:dyDescent="0.25">
      <c r="A41" s="45"/>
      <c r="B41" s="73" t="s">
        <v>82</v>
      </c>
      <c r="C41" s="89"/>
      <c r="D41" s="90"/>
      <c r="E41" s="90">
        <f>E40*6%</f>
        <v>368.88</v>
      </c>
      <c r="F41" s="34">
        <f>SUM(E40:E41)</f>
        <v>6516.88</v>
      </c>
    </row>
    <row r="42" spans="1:6" x14ac:dyDescent="0.25">
      <c r="A42" s="111"/>
      <c r="B42" s="112"/>
      <c r="C42" s="113"/>
      <c r="D42" s="114"/>
      <c r="E42" s="114"/>
      <c r="F42" s="115"/>
    </row>
    <row r="43" spans="1:6" s="17" customFormat="1" ht="18" customHeight="1" x14ac:dyDescent="0.25">
      <c r="A43" s="104"/>
      <c r="B43" s="116" t="s">
        <v>128</v>
      </c>
      <c r="C43" s="66"/>
      <c r="D43" s="117"/>
      <c r="E43" s="117" t="s">
        <v>127</v>
      </c>
      <c r="F43" s="118">
        <f>F12+F22+F30+F41</f>
        <v>26001.8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&amp;R&amp;"Arial Black,Regular"Appendix C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6" sqref="C6"/>
    </sheetView>
  </sheetViews>
  <sheetFormatPr defaultRowHeight="13.5" x14ac:dyDescent="0.25"/>
  <cols>
    <col min="1" max="1" width="5.85546875" style="1" customWidth="1"/>
    <col min="2" max="2" width="9" style="1" customWidth="1"/>
    <col min="3" max="3" width="38.7109375" style="1" customWidth="1"/>
    <col min="4" max="4" width="16.42578125" style="2" customWidth="1"/>
    <col min="5" max="5" width="11.5703125" style="1" customWidth="1"/>
    <col min="6" max="16384" width="9.140625" style="1"/>
  </cols>
  <sheetData>
    <row r="1" spans="1:4" ht="21" customHeight="1" x14ac:dyDescent="0.25">
      <c r="A1" s="17" t="s">
        <v>97</v>
      </c>
    </row>
    <row r="2" spans="1:4" ht="21" customHeight="1" x14ac:dyDescent="0.25">
      <c r="A2" s="17" t="s">
        <v>95</v>
      </c>
    </row>
    <row r="3" spans="1:4" ht="21" customHeight="1" x14ac:dyDescent="0.25">
      <c r="A3" s="17" t="s">
        <v>129</v>
      </c>
    </row>
    <row r="4" spans="1:4" ht="21" customHeight="1" x14ac:dyDescent="0.25">
      <c r="A4" s="17"/>
    </row>
    <row r="5" spans="1:4" s="3" customFormat="1" ht="22.5" customHeight="1" x14ac:dyDescent="0.25">
      <c r="A5" s="24" t="s">
        <v>12</v>
      </c>
      <c r="B5" s="25" t="s">
        <v>85</v>
      </c>
      <c r="C5" s="25" t="s">
        <v>84</v>
      </c>
      <c r="D5" s="28" t="s">
        <v>80</v>
      </c>
    </row>
    <row r="6" spans="1:4" s="3" customFormat="1" ht="23.25" customHeight="1" x14ac:dyDescent="0.25">
      <c r="A6" s="109">
        <v>1</v>
      </c>
      <c r="B6" s="121">
        <v>43016</v>
      </c>
      <c r="C6" s="122" t="s">
        <v>86</v>
      </c>
      <c r="D6" s="29">
        <v>51.85</v>
      </c>
    </row>
    <row r="7" spans="1:4" s="3" customFormat="1" ht="23.25" customHeight="1" x14ac:dyDescent="0.25">
      <c r="A7" s="45">
        <v>2</v>
      </c>
      <c r="B7" s="67">
        <v>43019</v>
      </c>
      <c r="C7" s="119" t="s">
        <v>89</v>
      </c>
      <c r="D7" s="33">
        <v>504.35</v>
      </c>
    </row>
    <row r="8" spans="1:4" s="3" customFormat="1" ht="23.25" customHeight="1" x14ac:dyDescent="0.25">
      <c r="A8" s="45">
        <v>3</v>
      </c>
      <c r="B8" s="67">
        <v>43019</v>
      </c>
      <c r="C8" s="119" t="s">
        <v>87</v>
      </c>
      <c r="D8" s="33">
        <v>920</v>
      </c>
    </row>
    <row r="9" spans="1:4" s="3" customFormat="1" ht="23.25" customHeight="1" x14ac:dyDescent="0.25">
      <c r="A9" s="45"/>
      <c r="B9" s="60"/>
      <c r="C9" s="119" t="s">
        <v>88</v>
      </c>
      <c r="D9" s="33">
        <v>32.1</v>
      </c>
    </row>
    <row r="10" spans="1:4" s="3" customFormat="1" ht="23.25" customHeight="1" x14ac:dyDescent="0.25">
      <c r="A10" s="45">
        <v>4</v>
      </c>
      <c r="B10" s="67">
        <v>43020</v>
      </c>
      <c r="C10" s="119" t="s">
        <v>90</v>
      </c>
      <c r="D10" s="33">
        <v>920</v>
      </c>
    </row>
    <row r="11" spans="1:4" s="3" customFormat="1" ht="23.25" customHeight="1" x14ac:dyDescent="0.25">
      <c r="A11" s="46"/>
      <c r="B11" s="37"/>
      <c r="C11" s="120" t="s">
        <v>7</v>
      </c>
      <c r="D11" s="47">
        <f>SUM(D6:D10)</f>
        <v>2428.3000000000002</v>
      </c>
    </row>
    <row r="12" spans="1:4" s="3" customFormat="1" ht="23.25" customHeight="1" x14ac:dyDescent="0.25">
      <c r="A12" s="14"/>
      <c r="D12" s="7"/>
    </row>
    <row r="13" spans="1:4" ht="23.2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 Black,Regular"Appendix 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Cost</vt:lpstr>
      <vt:lpstr>E&amp;O Hotel </vt:lpstr>
      <vt:lpstr>Bayview </vt:lpstr>
      <vt:lpstr>Iron Man Trading </vt:lpstr>
      <vt:lpstr>Meals </vt:lpstr>
      <vt:lpstr>Cost!Print_Area</vt:lpstr>
      <vt:lpstr>'E&amp;O Hotel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2018-01-24T09:53:28Z</cp:lastPrinted>
  <dcterms:created xsi:type="dcterms:W3CDTF">2017-10-30T05:47:54Z</dcterms:created>
  <dcterms:modified xsi:type="dcterms:W3CDTF">2018-01-24T09:53:29Z</dcterms:modified>
</cp:coreProperties>
</file>