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ELLE\Documents\Accounting\General Audit\"/>
    </mc:Choice>
  </mc:AlternateContent>
  <bookViews>
    <workbookView xWindow="0" yWindow="0" windowWidth="20490" windowHeight="7530"/>
  </bookViews>
  <sheets>
    <sheet name="CIMB Cash Flow" sheetId="1" r:id="rId1"/>
  </sheets>
  <definedNames>
    <definedName name="_xlnm._FilterDatabase" localSheetId="0" hidden="1">'CIMB Cash Flow'!$B$4:$L$139</definedName>
    <definedName name="_xlnm.Print_Area" localSheetId="0">'CIMB Cash Flow'!$B$1:$L$145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50" i="1" l="1"/>
  <c r="J150" i="1"/>
  <c r="I150" i="1"/>
  <c r="H150" i="1"/>
  <c r="G150" i="1"/>
  <c r="E150" i="1"/>
  <c r="D150" i="1"/>
  <c r="K149" i="1"/>
  <c r="J149" i="1"/>
  <c r="I149" i="1"/>
  <c r="H149" i="1"/>
  <c r="G149" i="1"/>
  <c r="E149" i="1"/>
  <c r="D149" i="1"/>
  <c r="K148" i="1"/>
  <c r="J148" i="1"/>
  <c r="I148" i="1"/>
  <c r="H148" i="1"/>
  <c r="G148" i="1"/>
  <c r="E148" i="1"/>
  <c r="D148" i="1"/>
  <c r="K147" i="1"/>
  <c r="J147" i="1"/>
  <c r="H147" i="1"/>
  <c r="G147" i="1"/>
  <c r="E147" i="1"/>
  <c r="D147" i="1"/>
  <c r="K141" i="1"/>
  <c r="J141" i="1"/>
  <c r="I141" i="1"/>
  <c r="H141" i="1"/>
  <c r="G141" i="1"/>
  <c r="F141" i="1"/>
  <c r="E141" i="1"/>
  <c r="D141" i="1"/>
  <c r="D143" i="1" s="1"/>
  <c r="E125" i="1" s="1"/>
  <c r="E143" i="1" s="1"/>
  <c r="F125" i="1" s="1"/>
  <c r="F143" i="1" s="1"/>
  <c r="G125" i="1" s="1"/>
  <c r="G143" i="1" s="1"/>
  <c r="H125" i="1" s="1"/>
  <c r="H143" i="1" s="1"/>
  <c r="I125" i="1" s="1"/>
  <c r="I143" i="1" s="1"/>
  <c r="J125" i="1" s="1"/>
  <c r="J143" i="1" s="1"/>
  <c r="K125" i="1" s="1"/>
  <c r="K143" i="1" s="1"/>
  <c r="M139" i="1"/>
  <c r="L139" i="1"/>
  <c r="L138" i="1"/>
  <c r="L137" i="1"/>
  <c r="M136" i="1"/>
  <c r="L136" i="1"/>
  <c r="M135" i="1"/>
  <c r="D156" i="1" s="1"/>
  <c r="D157" i="1" s="1"/>
  <c r="L135" i="1"/>
  <c r="L141" i="1" s="1"/>
  <c r="L134" i="1"/>
  <c r="M133" i="1"/>
  <c r="L133" i="1"/>
  <c r="M132" i="1"/>
  <c r="L132" i="1"/>
  <c r="M131" i="1"/>
  <c r="L131" i="1"/>
  <c r="M130" i="1"/>
  <c r="M141" i="1" s="1"/>
  <c r="L130" i="1"/>
  <c r="M129" i="1"/>
  <c r="L129" i="1"/>
  <c r="M128" i="1"/>
  <c r="L128" i="1"/>
  <c r="M127" i="1"/>
  <c r="L127" i="1"/>
  <c r="L125" i="1"/>
  <c r="L143" i="1" s="1"/>
  <c r="L121" i="1"/>
  <c r="K120" i="1"/>
  <c r="K165" i="1" s="1"/>
  <c r="J120" i="1"/>
  <c r="J165" i="1" s="1"/>
  <c r="H120" i="1"/>
  <c r="G120" i="1"/>
  <c r="F120" i="1"/>
  <c r="E120" i="1"/>
  <c r="D120" i="1"/>
  <c r="M120" i="1" s="1"/>
  <c r="M118" i="1"/>
  <c r="L118" i="1"/>
  <c r="M117" i="1"/>
  <c r="L117" i="1"/>
  <c r="M116" i="1"/>
  <c r="L116" i="1"/>
  <c r="M115" i="1"/>
  <c r="L115" i="1"/>
  <c r="M114" i="1"/>
  <c r="L114" i="1"/>
  <c r="M113" i="1"/>
  <c r="L113" i="1"/>
  <c r="M112" i="1"/>
  <c r="L112" i="1"/>
  <c r="M111" i="1"/>
  <c r="L111" i="1"/>
  <c r="M110" i="1"/>
  <c r="L110" i="1"/>
  <c r="M109" i="1"/>
  <c r="L109" i="1"/>
  <c r="M108" i="1"/>
  <c r="L108" i="1"/>
  <c r="M107" i="1"/>
  <c r="L107" i="1"/>
  <c r="M106" i="1"/>
  <c r="L106" i="1"/>
  <c r="M105" i="1"/>
  <c r="L105" i="1"/>
  <c r="M104" i="1"/>
  <c r="L104" i="1"/>
  <c r="M103" i="1"/>
  <c r="L103" i="1"/>
  <c r="M102" i="1"/>
  <c r="L102" i="1"/>
  <c r="M101" i="1"/>
  <c r="L101" i="1"/>
  <c r="M100" i="1"/>
  <c r="L100" i="1"/>
  <c r="M99" i="1"/>
  <c r="L99" i="1"/>
  <c r="M98" i="1"/>
  <c r="L98" i="1"/>
  <c r="M97" i="1"/>
  <c r="L97" i="1"/>
  <c r="M96" i="1"/>
  <c r="L96" i="1"/>
  <c r="M95" i="1"/>
  <c r="L95" i="1"/>
  <c r="M94" i="1"/>
  <c r="L94" i="1"/>
  <c r="M93" i="1"/>
  <c r="L93" i="1"/>
  <c r="M92" i="1"/>
  <c r="L92" i="1"/>
  <c r="M91" i="1"/>
  <c r="L91" i="1"/>
  <c r="M90" i="1"/>
  <c r="L90" i="1"/>
  <c r="M89" i="1"/>
  <c r="L89" i="1"/>
  <c r="M88" i="1"/>
  <c r="L88" i="1"/>
  <c r="M87" i="1"/>
  <c r="L87" i="1"/>
  <c r="M86" i="1"/>
  <c r="L86" i="1"/>
  <c r="M85" i="1"/>
  <c r="L85" i="1"/>
  <c r="M84" i="1"/>
  <c r="L84" i="1"/>
  <c r="M83" i="1"/>
  <c r="L83" i="1"/>
  <c r="M82" i="1"/>
  <c r="L82" i="1"/>
  <c r="M81" i="1"/>
  <c r="L81" i="1"/>
  <c r="M80" i="1"/>
  <c r="L80" i="1"/>
  <c r="M79" i="1"/>
  <c r="L79" i="1"/>
  <c r="M78" i="1"/>
  <c r="L78" i="1"/>
  <c r="M77" i="1"/>
  <c r="L77" i="1"/>
  <c r="M76" i="1"/>
  <c r="L76" i="1"/>
  <c r="M75" i="1"/>
  <c r="L75" i="1"/>
  <c r="M74" i="1"/>
  <c r="L74" i="1"/>
  <c r="M73" i="1"/>
  <c r="L73" i="1"/>
  <c r="M72" i="1"/>
  <c r="L72" i="1"/>
  <c r="M71" i="1"/>
  <c r="L71" i="1"/>
  <c r="M70" i="1"/>
  <c r="L70" i="1"/>
  <c r="M69" i="1"/>
  <c r="L69" i="1"/>
  <c r="M68" i="1"/>
  <c r="L68" i="1"/>
  <c r="M67" i="1"/>
  <c r="L67" i="1"/>
  <c r="M66" i="1"/>
  <c r="L66" i="1"/>
  <c r="M65" i="1"/>
  <c r="L65" i="1"/>
  <c r="M64" i="1"/>
  <c r="L64" i="1"/>
  <c r="I64" i="1"/>
  <c r="I147" i="1" s="1"/>
  <c r="M63" i="1"/>
  <c r="L63" i="1"/>
  <c r="M62" i="1"/>
  <c r="L62" i="1"/>
  <c r="M61" i="1"/>
  <c r="L61" i="1"/>
  <c r="M60" i="1"/>
  <c r="L60" i="1"/>
  <c r="M59" i="1"/>
  <c r="L59" i="1"/>
  <c r="M58" i="1"/>
  <c r="L58" i="1"/>
  <c r="M57" i="1"/>
  <c r="L57" i="1"/>
  <c r="M56" i="1"/>
  <c r="L56" i="1"/>
  <c r="M55" i="1"/>
  <c r="L55" i="1"/>
  <c r="M54" i="1"/>
  <c r="L54" i="1"/>
  <c r="M53" i="1"/>
  <c r="L53" i="1"/>
  <c r="M52" i="1"/>
  <c r="L52" i="1"/>
  <c r="M51" i="1"/>
  <c r="L51" i="1"/>
  <c r="M50" i="1"/>
  <c r="L50" i="1"/>
  <c r="M49" i="1"/>
  <c r="L49" i="1"/>
  <c r="M48" i="1"/>
  <c r="L48" i="1"/>
  <c r="M47" i="1"/>
  <c r="L47" i="1"/>
  <c r="M46" i="1"/>
  <c r="L46" i="1"/>
  <c r="M45" i="1"/>
  <c r="L45" i="1"/>
  <c r="M44" i="1"/>
  <c r="L44" i="1"/>
  <c r="M43" i="1"/>
  <c r="L43" i="1"/>
  <c r="M42" i="1"/>
  <c r="L42" i="1"/>
  <c r="M41" i="1"/>
  <c r="L41" i="1"/>
  <c r="M40" i="1"/>
  <c r="L40" i="1"/>
  <c r="M39" i="1"/>
  <c r="L39" i="1"/>
  <c r="M38" i="1"/>
  <c r="L38" i="1"/>
  <c r="M37" i="1"/>
  <c r="L37" i="1"/>
  <c r="M36" i="1"/>
  <c r="L36" i="1"/>
  <c r="M35" i="1"/>
  <c r="L35" i="1"/>
  <c r="M34" i="1"/>
  <c r="L34" i="1"/>
  <c r="M33" i="1"/>
  <c r="L33" i="1"/>
  <c r="M32" i="1"/>
  <c r="L32" i="1"/>
  <c r="M31" i="1"/>
  <c r="L31" i="1"/>
  <c r="M30" i="1"/>
  <c r="L30" i="1"/>
  <c r="M29" i="1"/>
  <c r="L29" i="1"/>
  <c r="M28" i="1"/>
  <c r="L28" i="1"/>
  <c r="M27" i="1"/>
  <c r="L27" i="1"/>
  <c r="D23" i="1"/>
  <c r="D122" i="1" s="1"/>
  <c r="M21" i="1"/>
  <c r="L21" i="1"/>
  <c r="L20" i="1"/>
  <c r="M19" i="1"/>
  <c r="L19" i="1"/>
  <c r="M18" i="1"/>
  <c r="L18" i="1"/>
  <c r="M17" i="1"/>
  <c r="L17" i="1"/>
  <c r="M16" i="1"/>
  <c r="L16" i="1"/>
  <c r="M15" i="1"/>
  <c r="L15" i="1"/>
  <c r="M14" i="1"/>
  <c r="L14" i="1"/>
  <c r="M13" i="1"/>
  <c r="L13" i="1"/>
  <c r="M12" i="1"/>
  <c r="L12" i="1"/>
  <c r="M11" i="1"/>
  <c r="L11" i="1"/>
  <c r="M10" i="1"/>
  <c r="L10" i="1"/>
  <c r="L7" i="1"/>
  <c r="L120" i="1" l="1"/>
  <c r="D145" i="1"/>
  <c r="E7" i="1"/>
  <c r="E23" i="1" s="1"/>
  <c r="M143" i="1"/>
  <c r="L23" i="1"/>
  <c r="L122" i="1" s="1"/>
  <c r="L145" i="1" s="1"/>
  <c r="D163" i="1"/>
  <c r="I120" i="1"/>
  <c r="E122" i="1" l="1"/>
  <c r="E145" i="1" l="1"/>
  <c r="F7" i="1"/>
  <c r="F23" i="1" s="1"/>
  <c r="E163" i="1"/>
  <c r="F122" i="1" l="1"/>
  <c r="M23" i="1"/>
  <c r="G7" i="1" l="1"/>
  <c r="G23" i="1" s="1"/>
  <c r="G122" i="1" s="1"/>
  <c r="F145" i="1"/>
  <c r="F163" i="1"/>
  <c r="M122" i="1"/>
  <c r="M145" i="1" s="1"/>
  <c r="G145" i="1" l="1"/>
  <c r="H7" i="1"/>
  <c r="H23" i="1" s="1"/>
  <c r="H122" i="1" s="1"/>
  <c r="G163" i="1"/>
  <c r="H145" i="1" l="1"/>
  <c r="I7" i="1"/>
  <c r="I23" i="1" s="1"/>
  <c r="I122" i="1" s="1"/>
  <c r="H163" i="1"/>
  <c r="I145" i="1" l="1"/>
  <c r="J7" i="1"/>
  <c r="J23" i="1" s="1"/>
  <c r="J122" i="1" s="1"/>
  <c r="I163" i="1"/>
  <c r="J145" i="1" l="1"/>
  <c r="K7" i="1"/>
  <c r="K23" i="1" s="1"/>
  <c r="K122" i="1" s="1"/>
  <c r="J163" i="1"/>
  <c r="K145" i="1" l="1"/>
  <c r="K163" i="1"/>
</calcChain>
</file>

<file path=xl/sharedStrings.xml><?xml version="1.0" encoding="utf-8"?>
<sst xmlns="http://schemas.openxmlformats.org/spreadsheetml/2006/main" count="313" uniqueCount="240">
  <si>
    <t>PENANG GLOBAL TOURISM SDN BHD</t>
  </si>
  <si>
    <t>KEDUDUKAN ALIRAN TUNAI TAHUN 2017 - BUTIRAN</t>
  </si>
  <si>
    <t>CIMB BANK BHD</t>
  </si>
  <si>
    <t>Acc Code</t>
  </si>
  <si>
    <t>JAN</t>
  </si>
  <si>
    <t>FEB</t>
  </si>
  <si>
    <t>MAR</t>
  </si>
  <si>
    <t>APR</t>
  </si>
  <si>
    <t>MAY</t>
  </si>
  <si>
    <t>JUNE</t>
  </si>
  <si>
    <t>JULY</t>
  </si>
  <si>
    <t>AUG</t>
  </si>
  <si>
    <t>TOTAL
(RM)</t>
  </si>
  <si>
    <t>TOTAL
(JAN-MAR)</t>
  </si>
  <si>
    <t>ACTUAL</t>
  </si>
  <si>
    <t>BALANCE B/F</t>
  </si>
  <si>
    <t>ADD : RECEIPTS</t>
  </si>
  <si>
    <t>8001/000</t>
  </si>
  <si>
    <t>GRANT FROM GOVERNMENT (2016)</t>
  </si>
  <si>
    <t>GRANT FROM GOVERNMENT (2017)</t>
  </si>
  <si>
    <t>8000/000</t>
  </si>
  <si>
    <t>OTHER INCOMES</t>
  </si>
  <si>
    <t xml:space="preserve">WITHDRAW OF STMMD </t>
  </si>
  <si>
    <t>INTEREST RECEIVED</t>
  </si>
  <si>
    <t>8002/000</t>
  </si>
  <si>
    <t>MISC INCOMES</t>
  </si>
  <si>
    <t>3100/001</t>
  </si>
  <si>
    <t>OTHER DEBTOR</t>
  </si>
  <si>
    <t>DEPOSITS (REFUND)</t>
  </si>
  <si>
    <t>CHEQUE CANCELLATION</t>
  </si>
  <si>
    <t>OTHER RECEIVABLE</t>
  </si>
  <si>
    <t>TRANSFER FROM OTHER BANK A/C</t>
  </si>
  <si>
    <t>CASH IN HAND - SALES (BANK IN TO CIMB A/C)</t>
  </si>
  <si>
    <t>JUMLAH PENERIMAAN</t>
  </si>
  <si>
    <t xml:space="preserve">                                                               </t>
  </si>
  <si>
    <t>LESS : PAYMENT (PGT's EXPENSES)</t>
  </si>
  <si>
    <t xml:space="preserve">                                                                           </t>
  </si>
  <si>
    <t>PLACEMENT OF STMMD</t>
  </si>
  <si>
    <t>2010/000</t>
  </si>
  <si>
    <t>COMPUTER</t>
  </si>
  <si>
    <t>Capex</t>
  </si>
  <si>
    <t>2020/100</t>
  </si>
  <si>
    <t>OFFICE EQUIPMENT</t>
  </si>
  <si>
    <t>2030/100</t>
  </si>
  <si>
    <t>FURNITURE &amp; FITTINGS</t>
  </si>
  <si>
    <t>2040/000</t>
  </si>
  <si>
    <t>SOFTWARE</t>
  </si>
  <si>
    <t>2050/100</t>
  </si>
  <si>
    <t>MOTOR VEHICLE</t>
  </si>
  <si>
    <t>2070/100</t>
  </si>
  <si>
    <t>ELECTRICAL INSTALLATION</t>
  </si>
  <si>
    <t>OFFICE RENOVATION</t>
  </si>
  <si>
    <t>AMOUNT OWING FROM RELATED CO-PICEB</t>
  </si>
  <si>
    <t>3020/000</t>
  </si>
  <si>
    <t>PETTY CASH</t>
  </si>
  <si>
    <t>3300/000</t>
  </si>
  <si>
    <t>DEPOSITS</t>
  </si>
  <si>
    <t>Deposits</t>
  </si>
  <si>
    <t>3400/000</t>
  </si>
  <si>
    <t>PREPAYMENTS</t>
  </si>
  <si>
    <t xml:space="preserve">OTHER CREDITORS </t>
  </si>
  <si>
    <t>Other Creditors</t>
  </si>
  <si>
    <t>9001/000</t>
  </si>
  <si>
    <t xml:space="preserve">SALARY            </t>
  </si>
  <si>
    <t>Staff Cost</t>
  </si>
  <si>
    <t>9002/000</t>
  </si>
  <si>
    <t xml:space="preserve">ALLOWANCE                          </t>
  </si>
  <si>
    <t>ALLOWANCE - BOD</t>
  </si>
  <si>
    <t>9003/000</t>
  </si>
  <si>
    <t xml:space="preserve">BONUS/INCENTIVE                </t>
  </si>
  <si>
    <t>9004/000</t>
  </si>
  <si>
    <t xml:space="preserve">EPF                                                   </t>
  </si>
  <si>
    <t>9005/000</t>
  </si>
  <si>
    <t xml:space="preserve">SOCSO                               </t>
  </si>
  <si>
    <t>9006/000</t>
  </si>
  <si>
    <t xml:space="preserve">MEDICAL FEE                    </t>
  </si>
  <si>
    <t>9007/000</t>
  </si>
  <si>
    <t xml:space="preserve">OVERTIME                                    </t>
  </si>
  <si>
    <t>9008/000</t>
  </si>
  <si>
    <t xml:space="preserve">INSURANCE                           </t>
  </si>
  <si>
    <t>9009/000</t>
  </si>
  <si>
    <t xml:space="preserve">STAFF INCOME TAX (PCB)                   </t>
  </si>
  <si>
    <t>9010/000</t>
  </si>
  <si>
    <t xml:space="preserve">GRATUITY                                      </t>
  </si>
  <si>
    <t>9011/000</t>
  </si>
  <si>
    <t>PTPTN</t>
  </si>
  <si>
    <t>9013/000</t>
  </si>
  <si>
    <t xml:space="preserve">TRAINEE &amp; TRAINER ALLOWANCE                                   </t>
  </si>
  <si>
    <t>9014/000</t>
  </si>
  <si>
    <t xml:space="preserve">MILEAGE/TOLL CLAIMS/PETROL                     </t>
  </si>
  <si>
    <t>9015/000</t>
  </si>
  <si>
    <t xml:space="preserve">LOCAL TRAVEL                                          </t>
  </si>
  <si>
    <t>Operating Expenses</t>
  </si>
  <si>
    <t>9016/000</t>
  </si>
  <si>
    <t>TRAINING &amp; DEVELOPMENT</t>
  </si>
  <si>
    <t>Training &amp; Others</t>
  </si>
  <si>
    <t>9017/000</t>
  </si>
  <si>
    <t>STAFF UNIFORM</t>
  </si>
  <si>
    <t>9018/000</t>
  </si>
  <si>
    <t>TEAMBUILDING &amp; OTHERS</t>
  </si>
  <si>
    <t>9101/000</t>
  </si>
  <si>
    <t xml:space="preserve">TELEPHONE /EMAILS/FAX              </t>
  </si>
  <si>
    <t>Utilites</t>
  </si>
  <si>
    <t>9102/000</t>
  </si>
  <si>
    <t xml:space="preserve">POSTAGE &amp; COURIER                                     </t>
  </si>
  <si>
    <t>Supplies &amp; Other Office  Expenses</t>
  </si>
  <si>
    <t>9103/000</t>
  </si>
  <si>
    <t xml:space="preserve">OFFICE RENTAL                                           </t>
  </si>
  <si>
    <t>Rent</t>
  </si>
  <si>
    <t>9105/000</t>
  </si>
  <si>
    <t xml:space="preserve">STATIONERY &amp; SUPPLIES                                     </t>
  </si>
  <si>
    <t>9106/000</t>
  </si>
  <si>
    <t xml:space="preserve">PHOTOSTATING &amp; OTHERS/PHOTOGRAPHY    </t>
  </si>
  <si>
    <t>9107/000</t>
  </si>
  <si>
    <t xml:space="preserve">NEWSPAPER /BOOKS                                        </t>
  </si>
  <si>
    <t>9108/000</t>
  </si>
  <si>
    <t xml:space="preserve">OFFICE UPKEEP &amp; EXPENSES                                  </t>
  </si>
  <si>
    <t>9109/000</t>
  </si>
  <si>
    <t xml:space="preserve">REFRESHMENT / FOOD                                     </t>
  </si>
  <si>
    <t>9110/000</t>
  </si>
  <si>
    <t xml:space="preserve">MEETING EXPENSES                                                   </t>
  </si>
  <si>
    <t>9111/000</t>
  </si>
  <si>
    <t xml:space="preserve">UPKEEP OF M/VEHICLE                                      </t>
  </si>
  <si>
    <t>9112/000</t>
  </si>
  <si>
    <t>MISC EXPENSES</t>
  </si>
  <si>
    <t>9113/000</t>
  </si>
  <si>
    <t>ELETRICITY &amp; WATER</t>
  </si>
  <si>
    <t>9115/000</t>
  </si>
  <si>
    <t xml:space="preserve">ADVERTISEMENT - VACANCY  </t>
  </si>
  <si>
    <t>Advertisement</t>
  </si>
  <si>
    <t>ANNUAL DINNER</t>
  </si>
  <si>
    <t>SERVER + YEARLY MAINTENANCE</t>
  </si>
  <si>
    <t>9116/000</t>
  </si>
  <si>
    <t>TAXATION</t>
  </si>
  <si>
    <t>Fees &amp; Taxes</t>
  </si>
  <si>
    <t>9117/000</t>
  </si>
  <si>
    <t xml:space="preserve">TRADE MARK </t>
  </si>
  <si>
    <t>9201/001</t>
  </si>
  <si>
    <t>ADVERTISEMENT - MAGAZINE</t>
  </si>
  <si>
    <t>9201/003</t>
  </si>
  <si>
    <t>ADVERTISMENT - BILLBOARDS/BUS WRAP/CUBE</t>
  </si>
  <si>
    <t>9201/005</t>
  </si>
  <si>
    <t>ADVERTISMENT - OUTDOOR</t>
  </si>
  <si>
    <t>ADVERTISMENT - RADIO</t>
  </si>
  <si>
    <t>ADVERTISMENT - SOCIAL MEDIA</t>
  </si>
  <si>
    <t>9202/000</t>
  </si>
  <si>
    <t xml:space="preserve">PRINTING OF PUBLICATION/BROCHURES      </t>
  </si>
  <si>
    <t>9203/000</t>
  </si>
  <si>
    <t xml:space="preserve">DVD DUPLICATION     </t>
  </si>
  <si>
    <t>VIDEO PRODUCTION</t>
  </si>
  <si>
    <t>BROCHURE RACK</t>
  </si>
  <si>
    <t>9204/000</t>
  </si>
  <si>
    <t xml:space="preserve">SOUVENIRS/GIFTS                                                </t>
  </si>
  <si>
    <t>9206/000</t>
  </si>
  <si>
    <t xml:space="preserve">BANNER/STREAMERS &amp; ARTWORK         </t>
  </si>
  <si>
    <t>9207/000</t>
  </si>
  <si>
    <t xml:space="preserve">PROFESSIONAL FEE                                 </t>
  </si>
  <si>
    <t>9208/000</t>
  </si>
  <si>
    <t xml:space="preserve">DEPRECIATION OF FIXED ASSETS                 </t>
  </si>
  <si>
    <t>9209/000</t>
  </si>
  <si>
    <t xml:space="preserve">DEV. OF MOBILE APPLICATION                  </t>
  </si>
  <si>
    <t>9212/000</t>
  </si>
  <si>
    <t xml:space="preserve">TOURISM MEDIA CAMPAIGN  </t>
  </si>
  <si>
    <t>9213/000</t>
  </si>
  <si>
    <t>PHOTO/VIDEO ARCHIVING</t>
  </si>
  <si>
    <t>9214/000</t>
  </si>
  <si>
    <t>DESIGNING FEES</t>
  </si>
  <si>
    <t>MEMBERSHIP FEE PAID</t>
  </si>
  <si>
    <t>9215/000</t>
  </si>
  <si>
    <t>DEV. OF PGT WEBSITE</t>
  </si>
  <si>
    <t>EBUZZ E-MARKETING SUBCRIPTION</t>
  </si>
  <si>
    <t>9218/000</t>
  </si>
  <si>
    <t>PUBLICITY FOR EVENTS</t>
  </si>
  <si>
    <t>9219/000</t>
  </si>
  <si>
    <t xml:space="preserve">ONLINE ADVERTISTING &amp; PROMOTION  </t>
  </si>
  <si>
    <t>9220/000</t>
  </si>
  <si>
    <t>PENANG CONVENTION EXHIBITION BUREAU</t>
  </si>
  <si>
    <t>9221/000</t>
  </si>
  <si>
    <t>TACTICAL CAMPAIGN</t>
  </si>
  <si>
    <t>9222/000</t>
  </si>
  <si>
    <t>TOURISM SURVEY</t>
  </si>
  <si>
    <t>9224/000</t>
  </si>
  <si>
    <t>COPYWRITTING/TRANSLATION</t>
  </si>
  <si>
    <t>9225/000</t>
  </si>
  <si>
    <t>FACILITIES FOR TOURISM PRODUCT</t>
  </si>
  <si>
    <t>9300/000</t>
  </si>
  <si>
    <t xml:space="preserve">HOSTING OF EVENTS                                         </t>
  </si>
  <si>
    <t>9400/000</t>
  </si>
  <si>
    <t xml:space="preserve">TOURISM PROMOTION                     </t>
  </si>
  <si>
    <t>TOURISM TRAVELOGUE</t>
  </si>
  <si>
    <t>9501/000</t>
  </si>
  <si>
    <t xml:space="preserve">AUDIT FEE                                                              </t>
  </si>
  <si>
    <t>9502/000</t>
  </si>
  <si>
    <t xml:space="preserve">ACCOUNTING FEE                                          </t>
  </si>
  <si>
    <t>9503/000</t>
  </si>
  <si>
    <t xml:space="preserve">SECRETARIAL FEE                                           </t>
  </si>
  <si>
    <t>9504/000</t>
  </si>
  <si>
    <t xml:space="preserve">I/TAX CONSULTANCY FEE                              </t>
  </si>
  <si>
    <t>9601/000</t>
  </si>
  <si>
    <t xml:space="preserve">BANK CHARGES                                           </t>
  </si>
  <si>
    <t>9602/000</t>
  </si>
  <si>
    <t xml:space="preserve">FILING FEE                                                        </t>
  </si>
  <si>
    <t>9604/000</t>
  </si>
  <si>
    <t>GAIN/LOSS OF FOREX EXCHANGE</t>
  </si>
  <si>
    <t>3200/000</t>
  </si>
  <si>
    <t>PROVISION OF TAXATION</t>
  </si>
  <si>
    <t>LEGAL &amp; PROFESSIONAL FEE</t>
  </si>
  <si>
    <t>LICENSE FEE</t>
  </si>
  <si>
    <t>STATE TOURISM - TOURISM PROMOTION</t>
  </si>
  <si>
    <t>OTHER CREDITORS (PAYMENT ON BEHALF)</t>
  </si>
  <si>
    <t>OTHER CREDITORS &amp; ACCRUALS (2015) - PGT</t>
  </si>
  <si>
    <t>Accruals</t>
  </si>
  <si>
    <t>JUMLAH PEMBAYARAN (PGTSB)</t>
  </si>
  <si>
    <t>4200/000</t>
  </si>
  <si>
    <t>BAKI (GRANT FOR PGT)</t>
  </si>
  <si>
    <t>FI KERAJAAN TEMPATAN</t>
  </si>
  <si>
    <t>BALANCE</t>
  </si>
  <si>
    <t>ADD : RECEIPTS (FI KERAJAAN TEMPATAN)</t>
  </si>
  <si>
    <t xml:space="preserve">            WITHDRAWAL OF STMMD</t>
  </si>
  <si>
    <t xml:space="preserve">LESS : PAYMENT </t>
  </si>
  <si>
    <t xml:space="preserve"> - PLACEMENT OF STMMD</t>
  </si>
  <si>
    <t xml:space="preserve"> - </t>
  </si>
  <si>
    <t xml:space="preserve"> - FLIGHT INCENTIVE</t>
  </si>
  <si>
    <t xml:space="preserve"> - PENANG INTERNATIONAL FOOD FESTIVAL</t>
  </si>
  <si>
    <t xml:space="preserve"> - PENANG STREET FOOD FESTIVAL</t>
  </si>
  <si>
    <t xml:space="preserve"> - WTM CONNECT ASIA</t>
  </si>
  <si>
    <t xml:space="preserve"> - TACTICAL CAMPAIGN &amp; TRADE SHOW - CHINA</t>
  </si>
  <si>
    <t xml:space="preserve"> - PENANG FUN EXPERIENCES WITH DM3</t>
  </si>
  <si>
    <t xml:space="preserve"> - HONG KONG MEDIA CAMPAIGN</t>
  </si>
  <si>
    <t xml:space="preserve"> - ITB ASIA</t>
  </si>
  <si>
    <t>JUMLAH PEMBAYARAN (FI  MAJLIS TEMP )</t>
  </si>
  <si>
    <t>BAKI (FI KERAJAAN TEMPATAN)</t>
  </si>
  <si>
    <t xml:space="preserve">BALANCE C/F </t>
  </si>
  <si>
    <t>Operation Expenditure</t>
  </si>
  <si>
    <t>Tourism Expenditure</t>
  </si>
  <si>
    <t>Assets</t>
  </si>
  <si>
    <t>Accrual</t>
  </si>
  <si>
    <t>Total Local Govt Fee Receivable</t>
  </si>
  <si>
    <t>(-) Expenditure for LGF's Projects</t>
  </si>
  <si>
    <t>Unutilized fund for China Tactical Campaign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</si>
</sst>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_(* #,##0_);_(* \(#,##0\);_(* &quot;-&quot;??_);_(@_)"/>
  </numFmts>
  <fonts count="8">
    <font>
      <sz val="12"/>
      <name val="宋体"/>
      <charset val="134"/>
    </font>
    <font>
      <sz val="12"/>
      <name val="宋体"/>
      <charset val="134"/>
    </font>
    <font>
      <sz val="10"/>
      <name val="Times New Roman"/>
      <family val="1"/>
    </font>
    <font>
      <b/>
      <sz val="10"/>
      <name val="Times New Roman"/>
      <family val="1"/>
    </font>
    <font>
      <b/>
      <sz val="12"/>
      <name val="Times New Roman"/>
      <family val="1"/>
    </font>
    <font>
      <b/>
      <i/>
      <sz val="10"/>
      <name val="Times New Roman"/>
      <family val="1"/>
    </font>
    <font>
      <sz val="9"/>
      <name val="Times New Roman"/>
      <family val="1"/>
    </font>
    <font>
      <b/>
      <u/>
      <sz val="1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1">
    <xf numFmtId="0" fontId="0" fillId="0" borderId="0" xfId="0"/>
    <xf numFmtId="0" fontId="2" fillId="0" borderId="0" xfId="0" applyFont="1" applyFill="1" applyBorder="1"/>
    <xf numFmtId="0" fontId="3" fillId="0" borderId="0" xfId="0" applyFont="1" applyFill="1" applyBorder="1"/>
    <xf numFmtId="164" fontId="2" fillId="0" borderId="0" xfId="1" applyNumberFormat="1" applyFont="1" applyFill="1" applyBorder="1"/>
    <xf numFmtId="164" fontId="4" fillId="0" borderId="0" xfId="1" applyNumberFormat="1" applyFont="1" applyFill="1" applyBorder="1" applyAlignment="1">
      <alignment horizontal="right"/>
    </xf>
    <xf numFmtId="39" fontId="2" fillId="0" borderId="0" xfId="0" applyNumberFormat="1" applyFont="1" applyFill="1" applyBorder="1"/>
    <xf numFmtId="164" fontId="3" fillId="0" borderId="0" xfId="1" applyNumberFormat="1" applyFont="1" applyFill="1" applyBorder="1"/>
    <xf numFmtId="0" fontId="3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164" fontId="3" fillId="0" borderId="2" xfId="1" applyNumberFormat="1" applyFont="1" applyFill="1" applyBorder="1" applyAlignment="1">
      <alignment horizontal="center" vertical="center"/>
    </xf>
    <xf numFmtId="164" fontId="3" fillId="0" borderId="1" xfId="1" applyNumberFormat="1" applyFont="1" applyFill="1" applyBorder="1" applyAlignment="1">
      <alignment horizontal="center" vertical="center" wrapText="1"/>
    </xf>
    <xf numFmtId="39" fontId="3" fillId="0" borderId="0" xfId="0" applyNumberFormat="1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left" vertical="center"/>
    </xf>
    <xf numFmtId="0" fontId="3" fillId="0" borderId="4" xfId="0" applyFont="1" applyFill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center" vertical="center"/>
    </xf>
    <xf numFmtId="164" fontId="3" fillId="2" borderId="6" xfId="1" applyNumberFormat="1" applyFont="1" applyFill="1" applyBorder="1" applyAlignment="1">
      <alignment horizontal="center" vertical="center"/>
    </xf>
    <xf numFmtId="164" fontId="3" fillId="2" borderId="7" xfId="1" applyNumberFormat="1" applyFont="1" applyFill="1" applyBorder="1" applyAlignment="1">
      <alignment horizontal="center" vertical="center"/>
    </xf>
    <xf numFmtId="164" fontId="3" fillId="0" borderId="3" xfId="1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164" fontId="3" fillId="0" borderId="1" xfId="1" applyNumberFormat="1" applyFont="1" applyFill="1" applyBorder="1" applyAlignment="1">
      <alignment horizontal="center"/>
    </xf>
    <xf numFmtId="39" fontId="3" fillId="0" borderId="0" xfId="0" applyNumberFormat="1" applyFont="1" applyFill="1" applyBorder="1" applyAlignment="1">
      <alignment horizontal="center"/>
    </xf>
    <xf numFmtId="0" fontId="2" fillId="0" borderId="8" xfId="0" applyFont="1" applyFill="1" applyBorder="1" applyAlignment="1">
      <alignment horizontal="left"/>
    </xf>
    <xf numFmtId="0" fontId="2" fillId="0" borderId="8" xfId="0" applyFont="1" applyFill="1" applyBorder="1"/>
    <xf numFmtId="164" fontId="2" fillId="0" borderId="8" xfId="1" applyNumberFormat="1" applyFont="1" applyFill="1" applyBorder="1"/>
    <xf numFmtId="164" fontId="2" fillId="0" borderId="9" xfId="1" applyNumberFormat="1" applyFont="1" applyFill="1" applyBorder="1"/>
    <xf numFmtId="164" fontId="3" fillId="0" borderId="8" xfId="1" applyNumberFormat="1" applyFont="1" applyFill="1" applyBorder="1"/>
    <xf numFmtId="0" fontId="3" fillId="0" borderId="8" xfId="0" applyFont="1" applyFill="1" applyBorder="1"/>
    <xf numFmtId="164" fontId="2" fillId="0" borderId="8" xfId="0" applyNumberFormat="1" applyFont="1" applyBorder="1"/>
    <xf numFmtId="164" fontId="2" fillId="0" borderId="3" xfId="1" applyNumberFormat="1" applyFont="1" applyFill="1" applyBorder="1"/>
    <xf numFmtId="164" fontId="3" fillId="0" borderId="3" xfId="1" applyNumberFormat="1" applyFont="1" applyFill="1" applyBorder="1"/>
    <xf numFmtId="0" fontId="2" fillId="0" borderId="8" xfId="0" applyFont="1" applyFill="1" applyBorder="1" applyAlignment="1">
      <alignment horizontal="right"/>
    </xf>
    <xf numFmtId="0" fontId="5" fillId="0" borderId="8" xfId="0" applyFont="1" applyFill="1" applyBorder="1"/>
    <xf numFmtId="0" fontId="6" fillId="0" borderId="8" xfId="0" applyFont="1" applyFill="1" applyBorder="1"/>
    <xf numFmtId="164" fontId="2" fillId="0" borderId="8" xfId="1" applyNumberFormat="1" applyFont="1" applyFill="1" applyBorder="1" applyAlignment="1">
      <alignment horizontal="right"/>
    </xf>
    <xf numFmtId="164" fontId="2" fillId="0" borderId="10" xfId="1" applyNumberFormat="1" applyFont="1" applyFill="1" applyBorder="1"/>
    <xf numFmtId="164" fontId="3" fillId="0" borderId="10" xfId="1" applyNumberFormat="1" applyFont="1" applyFill="1" applyBorder="1"/>
    <xf numFmtId="164" fontId="2" fillId="0" borderId="3" xfId="1" applyNumberFormat="1" applyFont="1" applyFill="1" applyBorder="1" applyAlignment="1">
      <alignment horizontal="right"/>
    </xf>
    <xf numFmtId="0" fontId="7" fillId="3" borderId="8" xfId="0" applyFont="1" applyFill="1" applyBorder="1"/>
    <xf numFmtId="0" fontId="2" fillId="3" borderId="8" xfId="0" applyFont="1" applyFill="1" applyBorder="1"/>
    <xf numFmtId="164" fontId="2" fillId="3" borderId="8" xfId="1" applyNumberFormat="1" applyFont="1" applyFill="1" applyBorder="1"/>
    <xf numFmtId="164" fontId="2" fillId="3" borderId="8" xfId="1" applyNumberFormat="1" applyFont="1" applyFill="1" applyBorder="1" applyAlignment="1">
      <alignment horizontal="right"/>
    </xf>
    <xf numFmtId="164" fontId="3" fillId="3" borderId="8" xfId="1" applyNumberFormat="1" applyFont="1" applyFill="1" applyBorder="1"/>
    <xf numFmtId="0" fontId="3" fillId="3" borderId="8" xfId="0" applyFont="1" applyFill="1" applyBorder="1"/>
    <xf numFmtId="164" fontId="2" fillId="3" borderId="8" xfId="0" applyNumberFormat="1" applyFont="1" applyFill="1" applyBorder="1"/>
    <xf numFmtId="0" fontId="2" fillId="3" borderId="0" xfId="0" applyFont="1" applyFill="1" applyBorder="1"/>
    <xf numFmtId="39" fontId="2" fillId="3" borderId="0" xfId="0" applyNumberFormat="1" applyFont="1" applyFill="1" applyBorder="1"/>
    <xf numFmtId="0" fontId="2" fillId="3" borderId="8" xfId="0" applyFont="1" applyFill="1" applyBorder="1" applyAlignment="1">
      <alignment horizontal="right"/>
    </xf>
    <xf numFmtId="164" fontId="2" fillId="3" borderId="3" xfId="1" applyNumberFormat="1" applyFont="1" applyFill="1" applyBorder="1"/>
    <xf numFmtId="164" fontId="3" fillId="3" borderId="3" xfId="1" applyNumberFormat="1" applyFont="1" applyFill="1" applyBorder="1"/>
    <xf numFmtId="0" fontId="2" fillId="0" borderId="3" xfId="0" applyFont="1" applyFill="1" applyBorder="1"/>
    <xf numFmtId="0" fontId="2" fillId="0" borderId="0" xfId="0" applyFont="1" applyFill="1" applyBorder="1" applyAlignment="1">
      <alignment vertical="center"/>
    </xf>
    <xf numFmtId="0" fontId="2" fillId="4" borderId="11" xfId="0" applyFont="1" applyFill="1" applyBorder="1" applyAlignment="1">
      <alignment horizontal="center" vertical="center"/>
    </xf>
    <xf numFmtId="0" fontId="2" fillId="4" borderId="11" xfId="0" applyFont="1" applyFill="1" applyBorder="1" applyAlignment="1">
      <alignment vertical="center"/>
    </xf>
    <xf numFmtId="164" fontId="2" fillId="4" borderId="11" xfId="1" applyNumberFormat="1" applyFont="1" applyFill="1" applyBorder="1" applyAlignment="1">
      <alignment vertical="center"/>
    </xf>
    <xf numFmtId="39" fontId="2" fillId="0" borderId="0" xfId="0" applyNumberFormat="1" applyFont="1" applyFill="1" applyBorder="1" applyAlignment="1">
      <alignment vertical="center"/>
    </xf>
    <xf numFmtId="43" fontId="3" fillId="0" borderId="0" xfId="1" applyNumberFormat="1" applyFont="1" applyFill="1" applyBorder="1"/>
    <xf numFmtId="43" fontId="2" fillId="0" borderId="0" xfId="1" applyNumberFormat="1" applyFont="1" applyFill="1" applyBorder="1"/>
    <xf numFmtId="43" fontId="2" fillId="0" borderId="0" xfId="1" applyFont="1" applyFill="1" applyBorder="1"/>
    <xf numFmtId="164" fontId="2" fillId="0" borderId="12" xfId="1" applyNumberFormat="1" applyFont="1" applyFill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167"/>
  <sheetViews>
    <sheetView tabSelected="1" zoomScaleNormal="100" workbookViewId="0">
      <pane xSplit="3" ySplit="6" topLeftCell="D120" activePane="bottomRight" state="frozen"/>
      <selection activeCell="B1" sqref="B1"/>
      <selection pane="topRight" activeCell="D1" sqref="D1"/>
      <selection pane="bottomLeft" activeCell="B7" sqref="B7"/>
      <selection pane="bottomRight" activeCell="D131" sqref="D131"/>
    </sheetView>
  </sheetViews>
  <sheetFormatPr defaultRowHeight="14.25"/>
  <cols>
    <col min="1" max="1" width="8.75" hidden="1" customWidth="1"/>
    <col min="2" max="2" width="39" customWidth="1"/>
    <col min="3" max="3" width="26.375" hidden="1" customWidth="1"/>
    <col min="4" max="12" width="12.875" customWidth="1"/>
    <col min="13" max="13" width="14" hidden="1" customWidth="1"/>
    <col min="14" max="25" width="12.625" customWidth="1"/>
  </cols>
  <sheetData>
    <row r="1" spans="1:34" ht="15.75">
      <c r="A1" s="1"/>
      <c r="B1" s="2" t="s">
        <v>0</v>
      </c>
      <c r="C1" s="2"/>
      <c r="D1" s="3"/>
      <c r="E1" s="3"/>
      <c r="F1" s="3"/>
      <c r="G1" s="3"/>
      <c r="H1" s="3"/>
      <c r="I1" s="3"/>
      <c r="J1" s="3"/>
      <c r="K1" s="3"/>
      <c r="L1" s="4"/>
      <c r="M1" s="4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</row>
    <row r="2" spans="1:34" ht="15">
      <c r="A2" s="1"/>
      <c r="B2" s="2" t="s">
        <v>1</v>
      </c>
      <c r="C2" s="2"/>
      <c r="D2" s="3"/>
      <c r="E2" s="3"/>
      <c r="F2" s="3"/>
      <c r="G2" s="3"/>
      <c r="H2" s="3"/>
      <c r="I2" s="3"/>
      <c r="J2" s="3"/>
      <c r="K2" s="3"/>
      <c r="L2" s="6"/>
      <c r="M2" s="6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</row>
    <row r="3" spans="1:34" ht="15">
      <c r="A3" s="1"/>
      <c r="B3" s="2" t="s">
        <v>2</v>
      </c>
      <c r="C3" s="2"/>
      <c r="D3" s="3"/>
      <c r="E3" s="3"/>
      <c r="F3" s="3"/>
      <c r="G3" s="3"/>
      <c r="H3" s="3"/>
      <c r="I3" s="3"/>
      <c r="J3" s="3"/>
      <c r="K3" s="3"/>
      <c r="L3" s="6"/>
      <c r="M3" s="6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</row>
    <row r="4" spans="1:34" s="7" customFormat="1" ht="18.75" customHeight="1">
      <c r="A4" s="7" t="s">
        <v>3</v>
      </c>
      <c r="B4" s="8"/>
      <c r="C4" s="9"/>
      <c r="D4" s="10" t="s">
        <v>4</v>
      </c>
      <c r="E4" s="10" t="s">
        <v>5</v>
      </c>
      <c r="F4" s="10" t="s">
        <v>6</v>
      </c>
      <c r="G4" s="10" t="s">
        <v>7</v>
      </c>
      <c r="H4" s="10" t="s">
        <v>8</v>
      </c>
      <c r="I4" s="10" t="s">
        <v>9</v>
      </c>
      <c r="J4" s="10" t="s">
        <v>10</v>
      </c>
      <c r="K4" s="10" t="s">
        <v>11</v>
      </c>
      <c r="L4" s="11" t="s">
        <v>12</v>
      </c>
      <c r="M4" s="11" t="s">
        <v>13</v>
      </c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</row>
    <row r="5" spans="1:34" s="7" customFormat="1" ht="14.25" customHeight="1">
      <c r="B5" s="13"/>
      <c r="C5" s="14"/>
      <c r="D5" s="15" t="s">
        <v>14</v>
      </c>
      <c r="E5" s="16"/>
      <c r="F5" s="16"/>
      <c r="G5" s="16"/>
      <c r="H5" s="16"/>
      <c r="I5" s="16"/>
      <c r="J5" s="16"/>
      <c r="K5" s="17"/>
      <c r="L5" s="18"/>
      <c r="M5" s="18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</row>
    <row r="6" spans="1:34" s="19" customFormat="1" ht="12.75">
      <c r="B6" s="20"/>
      <c r="C6" s="20"/>
      <c r="D6" s="21"/>
      <c r="E6" s="21"/>
      <c r="F6" s="21"/>
      <c r="G6" s="21"/>
      <c r="H6" s="21"/>
      <c r="I6" s="21"/>
      <c r="J6" s="21"/>
      <c r="K6" s="21"/>
      <c r="L6" s="21"/>
      <c r="M6" s="21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</row>
    <row r="7" spans="1:34" ht="15">
      <c r="A7" s="1"/>
      <c r="B7" s="23" t="s">
        <v>15</v>
      </c>
      <c r="C7" s="24"/>
      <c r="D7" s="25">
        <v>-402184.06000000075</v>
      </c>
      <c r="E7" s="25">
        <f t="shared" ref="E7:K7" si="0">D122</f>
        <v>266450.47999999928</v>
      </c>
      <c r="F7" s="25">
        <f t="shared" si="0"/>
        <v>-44917.18000000075</v>
      </c>
      <c r="G7" s="25">
        <f>F122</f>
        <v>77992.28999999864</v>
      </c>
      <c r="H7" s="25">
        <f t="shared" si="0"/>
        <v>-79498.890000001295</v>
      </c>
      <c r="I7" s="25">
        <f t="shared" si="0"/>
        <v>-68756.050000001094</v>
      </c>
      <c r="J7" s="25">
        <f>I122</f>
        <v>215554.299999999</v>
      </c>
      <c r="K7" s="25">
        <f t="shared" si="0"/>
        <v>336915.61999999895</v>
      </c>
      <c r="L7" s="25">
        <f>D7</f>
        <v>-402184.06000000075</v>
      </c>
      <c r="M7" s="2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</row>
    <row r="8" spans="1:34" ht="15">
      <c r="A8" s="1"/>
      <c r="B8" s="24"/>
      <c r="C8" s="24"/>
      <c r="D8" s="25"/>
      <c r="E8" s="25"/>
      <c r="F8" s="25"/>
      <c r="G8" s="25"/>
      <c r="H8" s="25"/>
      <c r="I8" s="25"/>
      <c r="J8" s="25"/>
      <c r="K8" s="25"/>
      <c r="L8" s="27"/>
      <c r="M8" s="27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4" ht="15">
      <c r="A9" s="1"/>
      <c r="B9" s="28" t="s">
        <v>16</v>
      </c>
      <c r="C9" s="28"/>
      <c r="D9" s="25"/>
      <c r="E9" s="25"/>
      <c r="F9" s="25"/>
      <c r="G9" s="25"/>
      <c r="H9" s="25"/>
      <c r="I9" s="25"/>
      <c r="J9" s="25"/>
      <c r="K9" s="25"/>
      <c r="L9" s="27"/>
      <c r="M9" s="27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4" ht="15">
      <c r="A10" s="1" t="s">
        <v>17</v>
      </c>
      <c r="B10" s="24" t="s">
        <v>18</v>
      </c>
      <c r="C10" s="24"/>
      <c r="D10" s="25">
        <v>1943000</v>
      </c>
      <c r="E10" s="25"/>
      <c r="F10" s="25"/>
      <c r="G10" s="29"/>
      <c r="H10" s="29"/>
      <c r="I10" s="29"/>
      <c r="J10" s="29"/>
      <c r="K10" s="29"/>
      <c r="L10" s="27">
        <f>SUM(D10:K10)</f>
        <v>1943000</v>
      </c>
      <c r="M10" s="27">
        <f>SUM(D10:F10)</f>
        <v>1943000</v>
      </c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4" ht="15">
      <c r="A11" s="1"/>
      <c r="B11" s="24" t="s">
        <v>19</v>
      </c>
      <c r="C11" s="24"/>
      <c r="D11" s="25"/>
      <c r="E11" s="25"/>
      <c r="F11" s="25">
        <v>2000000</v>
      </c>
      <c r="G11" s="29">
        <v>500000</v>
      </c>
      <c r="H11" s="29">
        <v>1000000</v>
      </c>
      <c r="I11" s="29">
        <v>1000000</v>
      </c>
      <c r="J11" s="29"/>
      <c r="K11" s="29">
        <v>2500000</v>
      </c>
      <c r="L11" s="27">
        <f>SUM(D11:K11)</f>
        <v>7000000</v>
      </c>
      <c r="M11" s="27">
        <f>SUM(D11:F11)</f>
        <v>2000000</v>
      </c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4" ht="15">
      <c r="A12" s="1" t="s">
        <v>20</v>
      </c>
      <c r="B12" s="24" t="s">
        <v>21</v>
      </c>
      <c r="C12" s="24"/>
      <c r="D12" s="25"/>
      <c r="E12" s="25"/>
      <c r="F12" s="25"/>
      <c r="G12" s="25"/>
      <c r="H12" s="25"/>
      <c r="I12" s="25"/>
      <c r="J12" s="25"/>
      <c r="K12" s="25"/>
      <c r="L12" s="27">
        <f>SUM(D12:K12)</f>
        <v>0</v>
      </c>
      <c r="M12" s="27">
        <f>SUM(D12:F12)</f>
        <v>0</v>
      </c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4" ht="15">
      <c r="A13" s="1"/>
      <c r="B13" s="24" t="s">
        <v>22</v>
      </c>
      <c r="C13" s="24"/>
      <c r="D13" s="25"/>
      <c r="E13" s="25">
        <v>300000</v>
      </c>
      <c r="F13" s="25"/>
      <c r="G13" s="25">
        <v>230000</v>
      </c>
      <c r="H13" s="25"/>
      <c r="I13" s="25"/>
      <c r="J13" s="25">
        <v>1070000</v>
      </c>
      <c r="K13" s="25"/>
      <c r="L13" s="27">
        <f>SUM(D13:K13)</f>
        <v>1600000</v>
      </c>
      <c r="M13" s="27">
        <f>SUM(D13:F13)</f>
        <v>300000</v>
      </c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</row>
    <row r="14" spans="1:34" ht="15">
      <c r="A14" s="1"/>
      <c r="B14" s="24" t="s">
        <v>23</v>
      </c>
      <c r="C14" s="24"/>
      <c r="D14" s="25"/>
      <c r="E14" s="25">
        <v>13882.6</v>
      </c>
      <c r="F14" s="25"/>
      <c r="G14" s="25"/>
      <c r="H14" s="25"/>
      <c r="I14" s="25"/>
      <c r="J14" s="25"/>
      <c r="K14" s="25"/>
      <c r="L14" s="27">
        <f>SUM(D14:K14)</f>
        <v>13882.6</v>
      </c>
      <c r="M14" s="27">
        <f>SUM(D14:F14)</f>
        <v>13882.6</v>
      </c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</row>
    <row r="15" spans="1:34" ht="15">
      <c r="A15" s="1" t="s">
        <v>24</v>
      </c>
      <c r="B15" s="24" t="s">
        <v>25</v>
      </c>
      <c r="C15" s="24"/>
      <c r="D15" s="25"/>
      <c r="E15" s="25"/>
      <c r="F15" s="25"/>
      <c r="G15" s="25"/>
      <c r="H15" s="25"/>
      <c r="I15" s="25"/>
      <c r="J15" s="25"/>
      <c r="K15" s="25"/>
      <c r="L15" s="27">
        <f>SUM(D15:K15)</f>
        <v>0</v>
      </c>
      <c r="M15" s="27">
        <f>SUM(D15:F15)</f>
        <v>0</v>
      </c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4" ht="15">
      <c r="A16" s="1" t="s">
        <v>26</v>
      </c>
      <c r="B16" s="24" t="s">
        <v>27</v>
      </c>
      <c r="C16" s="24"/>
      <c r="D16" s="25"/>
      <c r="E16" s="25"/>
      <c r="F16" s="25">
        <v>2500</v>
      </c>
      <c r="G16" s="25"/>
      <c r="H16" s="25"/>
      <c r="I16" s="25"/>
      <c r="J16" s="25"/>
      <c r="K16" s="25"/>
      <c r="L16" s="27">
        <f>SUM(D16:K16)</f>
        <v>2500</v>
      </c>
      <c r="M16" s="27">
        <f>SUM(D16:F16)</f>
        <v>2500</v>
      </c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</row>
    <row r="17" spans="1:13" ht="15">
      <c r="A17" s="1"/>
      <c r="B17" s="24" t="s">
        <v>28</v>
      </c>
      <c r="C17" s="24"/>
      <c r="D17" s="25"/>
      <c r="E17" s="25"/>
      <c r="F17" s="25"/>
      <c r="G17" s="25"/>
      <c r="H17" s="25"/>
      <c r="I17" s="25"/>
      <c r="J17" s="25">
        <v>29450</v>
      </c>
      <c r="K17" s="25"/>
      <c r="L17" s="27">
        <f>SUM(D17:K17)</f>
        <v>29450</v>
      </c>
      <c r="M17" s="27">
        <f>SUM(D17:F17)</f>
        <v>0</v>
      </c>
    </row>
    <row r="18" spans="1:13" ht="15">
      <c r="A18" s="1"/>
      <c r="B18" s="24" t="s">
        <v>29</v>
      </c>
      <c r="C18" s="24"/>
      <c r="D18" s="25"/>
      <c r="E18" s="25"/>
      <c r="F18" s="25"/>
      <c r="G18" s="25"/>
      <c r="H18" s="25"/>
      <c r="I18" s="25"/>
      <c r="J18" s="25"/>
      <c r="K18" s="25"/>
      <c r="L18" s="27">
        <f>SUM(D18:K18)</f>
        <v>0</v>
      </c>
      <c r="M18" s="27">
        <f>SUM(D18:F18)</f>
        <v>0</v>
      </c>
    </row>
    <row r="19" spans="1:13" ht="15">
      <c r="A19" s="1"/>
      <c r="B19" s="24" t="s">
        <v>30</v>
      </c>
      <c r="C19" s="24"/>
      <c r="D19" s="25"/>
      <c r="E19" s="25">
        <v>15678</v>
      </c>
      <c r="F19" s="25"/>
      <c r="G19" s="25">
        <v>1500</v>
      </c>
      <c r="H19" s="25"/>
      <c r="I19" s="25"/>
      <c r="J19" s="25"/>
      <c r="K19" s="25">
        <v>5000</v>
      </c>
      <c r="L19" s="27">
        <f>SUM(D19:K19)</f>
        <v>22178</v>
      </c>
      <c r="M19" s="27">
        <f>SUM(D19:F19)</f>
        <v>15678</v>
      </c>
    </row>
    <row r="20" spans="1:13" ht="15">
      <c r="A20" s="1"/>
      <c r="B20" s="24" t="s">
        <v>31</v>
      </c>
      <c r="C20" s="24"/>
      <c r="D20" s="25"/>
      <c r="E20" s="25"/>
      <c r="F20" s="26"/>
      <c r="G20" s="26"/>
      <c r="H20" s="26">
        <v>10</v>
      </c>
      <c r="I20" s="26"/>
      <c r="J20" s="26"/>
      <c r="K20" s="26"/>
      <c r="L20" s="27">
        <f>SUM(D20:K20)</f>
        <v>10</v>
      </c>
      <c r="M20" s="27"/>
    </row>
    <row r="21" spans="1:13" ht="15">
      <c r="A21" s="1"/>
      <c r="B21" s="24" t="s">
        <v>32</v>
      </c>
      <c r="C21" s="24"/>
      <c r="D21" s="25">
        <v>1200</v>
      </c>
      <c r="E21" s="25"/>
      <c r="F21" s="26">
        <v>1000</v>
      </c>
      <c r="G21" s="26">
        <v>1600</v>
      </c>
      <c r="H21" s="26"/>
      <c r="I21" s="26"/>
      <c r="J21" s="26">
        <v>2000</v>
      </c>
      <c r="K21" s="26">
        <v>1200</v>
      </c>
      <c r="L21" s="27">
        <f>SUM(D21:K21)</f>
        <v>7000</v>
      </c>
      <c r="M21" s="27">
        <f>SUM(D21:F21)</f>
        <v>2200</v>
      </c>
    </row>
    <row r="22" spans="1:13" ht="15">
      <c r="A22" s="1"/>
      <c r="B22" s="24"/>
      <c r="C22" s="24"/>
      <c r="D22" s="30"/>
      <c r="E22" s="30"/>
      <c r="F22" s="30"/>
      <c r="G22" s="30"/>
      <c r="H22" s="30"/>
      <c r="I22" s="30"/>
      <c r="J22" s="30"/>
      <c r="K22" s="30"/>
      <c r="L22" s="31"/>
      <c r="M22" s="31"/>
    </row>
    <row r="23" spans="1:13" ht="15">
      <c r="A23" s="1"/>
      <c r="B23" s="32" t="s">
        <v>33</v>
      </c>
      <c r="C23" s="24"/>
      <c r="D23" s="25">
        <f t="shared" ref="D23:H23" si="1">D7+SUM(D10:D21)</f>
        <v>1542015.9399999992</v>
      </c>
      <c r="E23" s="25">
        <f>E7+SUM(E10:E21)</f>
        <v>596011.07999999926</v>
      </c>
      <c r="F23" s="25">
        <f t="shared" si="1"/>
        <v>1958582.8199999994</v>
      </c>
      <c r="G23" s="25">
        <f t="shared" si="1"/>
        <v>811092.28999999864</v>
      </c>
      <c r="H23" s="25">
        <f t="shared" si="1"/>
        <v>920511.10999999871</v>
      </c>
      <c r="I23" s="25">
        <f>I7+SUM(I10:I21)</f>
        <v>931243.94999999891</v>
      </c>
      <c r="J23" s="25">
        <f>J7+SUM(J10:J21)</f>
        <v>1317004.2999999989</v>
      </c>
      <c r="K23" s="25">
        <f>K7+SUM(K10:K21)</f>
        <v>2843115.6199999992</v>
      </c>
      <c r="L23" s="27">
        <f>L7+SUM(L10:L22)</f>
        <v>10215836.539999999</v>
      </c>
      <c r="M23" s="27">
        <f>SUM(D23:F23)</f>
        <v>4096609.839999998</v>
      </c>
    </row>
    <row r="24" spans="1:13" ht="15">
      <c r="A24" s="1"/>
      <c r="B24" s="24" t="s">
        <v>34</v>
      </c>
      <c r="C24" s="24"/>
      <c r="D24" s="25"/>
      <c r="E24" s="25"/>
      <c r="F24" s="25"/>
      <c r="G24" s="25"/>
      <c r="H24" s="25"/>
      <c r="I24" s="25"/>
      <c r="J24" s="25"/>
      <c r="K24" s="25"/>
      <c r="L24" s="27"/>
      <c r="M24" s="27"/>
    </row>
    <row r="25" spans="1:13" ht="15.75">
      <c r="A25" s="1"/>
      <c r="B25" s="33" t="s">
        <v>35</v>
      </c>
      <c r="C25" s="33"/>
      <c r="D25" s="25"/>
      <c r="E25" s="25"/>
      <c r="F25" s="25"/>
      <c r="G25" s="25"/>
      <c r="H25" s="25"/>
      <c r="I25" s="25"/>
      <c r="J25" s="25"/>
      <c r="K25" s="25"/>
      <c r="L25" s="27"/>
      <c r="M25" s="27"/>
    </row>
    <row r="26" spans="1:13" ht="15">
      <c r="A26" s="1"/>
      <c r="B26" s="24" t="s">
        <v>36</v>
      </c>
      <c r="C26" s="24"/>
      <c r="D26" s="25"/>
      <c r="E26" s="25"/>
      <c r="F26" s="25"/>
      <c r="G26" s="25"/>
      <c r="H26" s="25"/>
      <c r="I26" s="25"/>
      <c r="J26" s="25"/>
      <c r="K26" s="25"/>
      <c r="L26" s="27"/>
      <c r="M26" s="27"/>
    </row>
    <row r="27" spans="1:13" ht="15">
      <c r="A27" s="1"/>
      <c r="B27" s="24" t="s">
        <v>37</v>
      </c>
      <c r="C27" s="24"/>
      <c r="D27" s="25"/>
      <c r="E27" s="25">
        <v>0</v>
      </c>
      <c r="F27" s="25">
        <v>1300000</v>
      </c>
      <c r="G27" s="25">
        <v>0</v>
      </c>
      <c r="H27" s="25"/>
      <c r="I27" s="25"/>
      <c r="J27" s="25"/>
      <c r="K27" s="25">
        <v>1500000</v>
      </c>
      <c r="L27" s="27">
        <f>SUM(D27:K27)</f>
        <v>2800000</v>
      </c>
      <c r="M27" s="27">
        <f>SUM(D27:F27)</f>
        <v>1300000</v>
      </c>
    </row>
    <row r="28" spans="1:13" ht="15">
      <c r="A28" s="1" t="s">
        <v>38</v>
      </c>
      <c r="B28" s="24" t="s">
        <v>39</v>
      </c>
      <c r="C28" s="24" t="s">
        <v>40</v>
      </c>
      <c r="D28" s="25">
        <v>8299.7999999999993</v>
      </c>
      <c r="E28" s="25">
        <v>2099</v>
      </c>
      <c r="F28" s="25">
        <v>0</v>
      </c>
      <c r="G28" s="25"/>
      <c r="H28" s="25">
        <v>0</v>
      </c>
      <c r="I28" s="25">
        <v>0</v>
      </c>
      <c r="J28" s="25">
        <v>0</v>
      </c>
      <c r="K28" s="25">
        <v>0</v>
      </c>
      <c r="L28" s="27">
        <f>SUM(D28:K28)</f>
        <v>10398.799999999999</v>
      </c>
      <c r="M28" s="27">
        <f>SUM(D28:F28)</f>
        <v>10398.799999999999</v>
      </c>
    </row>
    <row r="29" spans="1:13" ht="15">
      <c r="A29" s="1" t="s">
        <v>41</v>
      </c>
      <c r="B29" s="24" t="s">
        <v>42</v>
      </c>
      <c r="C29" s="24" t="s">
        <v>40</v>
      </c>
      <c r="D29" s="25"/>
      <c r="E29" s="25"/>
      <c r="F29" s="25">
        <v>0</v>
      </c>
      <c r="G29" s="25"/>
      <c r="H29" s="25">
        <v>4006.8</v>
      </c>
      <c r="I29" s="25">
        <v>0</v>
      </c>
      <c r="J29" s="25">
        <v>0</v>
      </c>
      <c r="K29" s="25">
        <v>0</v>
      </c>
      <c r="L29" s="27">
        <f>SUM(D29:K29)</f>
        <v>4006.8</v>
      </c>
      <c r="M29" s="27">
        <f>SUM(D29:F29)</f>
        <v>0</v>
      </c>
    </row>
    <row r="30" spans="1:13" ht="15">
      <c r="A30" s="1" t="s">
        <v>43</v>
      </c>
      <c r="B30" s="24" t="s">
        <v>44</v>
      </c>
      <c r="C30" s="24" t="s">
        <v>40</v>
      </c>
      <c r="D30" s="25"/>
      <c r="E30" s="25"/>
      <c r="F30" s="25">
        <v>0</v>
      </c>
      <c r="G30" s="25"/>
      <c r="H30" s="25"/>
      <c r="I30" s="25">
        <v>0</v>
      </c>
      <c r="J30" s="25">
        <v>0</v>
      </c>
      <c r="K30" s="25">
        <v>0</v>
      </c>
      <c r="L30" s="27">
        <f>SUM(D30:K30)</f>
        <v>0</v>
      </c>
      <c r="M30" s="27">
        <f>SUM(D30:F30)</f>
        <v>0</v>
      </c>
    </row>
    <row r="31" spans="1:13" ht="15">
      <c r="A31" s="1" t="s">
        <v>45</v>
      </c>
      <c r="B31" s="24" t="s">
        <v>46</v>
      </c>
      <c r="C31" s="24" t="s">
        <v>40</v>
      </c>
      <c r="D31" s="25"/>
      <c r="E31" s="25"/>
      <c r="F31" s="25"/>
      <c r="G31" s="25"/>
      <c r="H31" s="25"/>
      <c r="I31" s="25"/>
      <c r="J31" s="25"/>
      <c r="K31" s="25"/>
      <c r="L31" s="27">
        <f>SUM(D31:K31)</f>
        <v>0</v>
      </c>
      <c r="M31" s="27">
        <f>SUM(D31:F31)</f>
        <v>0</v>
      </c>
    </row>
    <row r="32" spans="1:13" ht="15">
      <c r="A32" s="1" t="s">
        <v>47</v>
      </c>
      <c r="B32" s="24" t="s">
        <v>48</v>
      </c>
      <c r="C32" s="24" t="s">
        <v>40</v>
      </c>
      <c r="D32" s="25"/>
      <c r="E32" s="25"/>
      <c r="F32" s="25"/>
      <c r="G32" s="25"/>
      <c r="H32" s="25"/>
      <c r="I32" s="25"/>
      <c r="J32" s="25"/>
      <c r="K32" s="25"/>
      <c r="L32" s="27">
        <f>SUM(D32:K32)</f>
        <v>0</v>
      </c>
      <c r="M32" s="27">
        <f>SUM(D32:F32)</f>
        <v>0</v>
      </c>
    </row>
    <row r="33" spans="1:13" ht="15">
      <c r="A33" s="1" t="s">
        <v>49</v>
      </c>
      <c r="B33" s="24" t="s">
        <v>50</v>
      </c>
      <c r="C33" s="24" t="s">
        <v>40</v>
      </c>
      <c r="D33" s="25"/>
      <c r="E33" s="25"/>
      <c r="F33" s="25"/>
      <c r="G33" s="25"/>
      <c r="H33" s="25"/>
      <c r="I33" s="25"/>
      <c r="J33" s="25"/>
      <c r="K33" s="25"/>
      <c r="L33" s="27">
        <f>SUM(D33:K33)</f>
        <v>0</v>
      </c>
      <c r="M33" s="27">
        <f>SUM(D33:F33)</f>
        <v>0</v>
      </c>
    </row>
    <row r="34" spans="1:13" ht="15">
      <c r="A34" s="1"/>
      <c r="B34" s="24" t="s">
        <v>51</v>
      </c>
      <c r="C34" s="24" t="s">
        <v>40</v>
      </c>
      <c r="D34" s="25"/>
      <c r="E34" s="25"/>
      <c r="F34" s="25">
        <v>0</v>
      </c>
      <c r="G34" s="25"/>
      <c r="H34" s="25"/>
      <c r="I34" s="25">
        <v>0</v>
      </c>
      <c r="J34" s="25">
        <v>0</v>
      </c>
      <c r="K34" s="25">
        <v>0</v>
      </c>
      <c r="L34" s="27">
        <f>SUM(D34:K34)</f>
        <v>0</v>
      </c>
      <c r="M34" s="27">
        <f>SUM(D34:F34)</f>
        <v>0</v>
      </c>
    </row>
    <row r="35" spans="1:13" ht="15">
      <c r="A35" s="1"/>
      <c r="B35" s="24" t="s">
        <v>52</v>
      </c>
      <c r="C35" s="24"/>
      <c r="D35" s="25"/>
      <c r="E35" s="25"/>
      <c r="F35" s="25"/>
      <c r="G35" s="25"/>
      <c r="H35" s="25"/>
      <c r="I35" s="25"/>
      <c r="J35" s="25"/>
      <c r="K35" s="25"/>
      <c r="L35" s="27">
        <f>SUM(D35:K35)</f>
        <v>0</v>
      </c>
      <c r="M35" s="27">
        <f>SUM(D35:F35)</f>
        <v>0</v>
      </c>
    </row>
    <row r="36" spans="1:13" ht="15">
      <c r="A36" s="1" t="s">
        <v>53</v>
      </c>
      <c r="B36" s="24" t="s">
        <v>54</v>
      </c>
      <c r="C36" s="24" t="s">
        <v>40</v>
      </c>
      <c r="D36" s="25"/>
      <c r="E36" s="25"/>
      <c r="F36" s="25"/>
      <c r="G36" s="25"/>
      <c r="H36" s="25"/>
      <c r="I36" s="25"/>
      <c r="J36" s="25"/>
      <c r="K36" s="25"/>
      <c r="L36" s="27">
        <f>SUM(D36:K36)</f>
        <v>0</v>
      </c>
      <c r="M36" s="27">
        <f>SUM(D36:F36)</f>
        <v>0</v>
      </c>
    </row>
    <row r="37" spans="1:13" s="5" customFormat="1" ht="12.75">
      <c r="A37" s="1" t="s">
        <v>55</v>
      </c>
      <c r="B37" s="24" t="s">
        <v>56</v>
      </c>
      <c r="C37" s="24" t="s">
        <v>57</v>
      </c>
      <c r="D37" s="25"/>
      <c r="E37" s="25"/>
      <c r="F37" s="25"/>
      <c r="G37" s="25">
        <v>26450</v>
      </c>
      <c r="H37" s="25"/>
      <c r="I37" s="25">
        <v>11000</v>
      </c>
      <c r="J37" s="25"/>
      <c r="K37" s="25"/>
      <c r="L37" s="27">
        <f>SUM(D37:K37)</f>
        <v>37450</v>
      </c>
      <c r="M37" s="27">
        <f>SUM(D37:F37)</f>
        <v>0</v>
      </c>
    </row>
    <row r="38" spans="1:13" s="5" customFormat="1" ht="12.75">
      <c r="A38" s="1" t="s">
        <v>58</v>
      </c>
      <c r="B38" s="24" t="s">
        <v>59</v>
      </c>
      <c r="C38" s="24" t="s">
        <v>40</v>
      </c>
      <c r="D38" s="25"/>
      <c r="E38" s="25"/>
      <c r="F38" s="25"/>
      <c r="G38" s="25"/>
      <c r="H38" s="25"/>
      <c r="I38" s="25"/>
      <c r="J38" s="25"/>
      <c r="K38" s="25"/>
      <c r="L38" s="27">
        <f>SUM(D38:K38)</f>
        <v>0</v>
      </c>
      <c r="M38" s="27">
        <f>SUM(D38:F38)</f>
        <v>0</v>
      </c>
    </row>
    <row r="39" spans="1:13" s="5" customFormat="1" ht="12.75">
      <c r="A39" s="1"/>
      <c r="B39" s="24" t="s">
        <v>60</v>
      </c>
      <c r="C39" s="24" t="s">
        <v>61</v>
      </c>
      <c r="D39" s="25">
        <v>1296.9000000000001</v>
      </c>
      <c r="E39" s="25">
        <v>283.2</v>
      </c>
      <c r="F39" s="25">
        <v>393.3</v>
      </c>
      <c r="G39" s="25">
        <v>346.9</v>
      </c>
      <c r="H39" s="25">
        <v>812.3</v>
      </c>
      <c r="I39" s="25">
        <v>223.4</v>
      </c>
      <c r="J39" s="25">
        <v>317.60000000000002</v>
      </c>
      <c r="K39" s="25">
        <v>758.3</v>
      </c>
      <c r="L39" s="27">
        <f>SUM(D39:K39)</f>
        <v>4431.9000000000005</v>
      </c>
      <c r="M39" s="27">
        <f>SUM(D39:F39)</f>
        <v>1973.4</v>
      </c>
    </row>
    <row r="40" spans="1:13" s="5" customFormat="1" ht="12.75">
      <c r="A40" s="1" t="s">
        <v>62</v>
      </c>
      <c r="B40" s="24" t="s">
        <v>63</v>
      </c>
      <c r="C40" s="24" t="s">
        <v>64</v>
      </c>
      <c r="D40" s="25">
        <v>77533.320000000007</v>
      </c>
      <c r="E40" s="25">
        <v>77170.58</v>
      </c>
      <c r="F40" s="25">
        <v>76656.56</v>
      </c>
      <c r="G40" s="25">
        <v>76589.16</v>
      </c>
      <c r="H40" s="25">
        <v>77053.77</v>
      </c>
      <c r="I40" s="25">
        <v>78630.91</v>
      </c>
      <c r="J40" s="25">
        <v>79786.69</v>
      </c>
      <c r="K40" s="25">
        <v>77869.09</v>
      </c>
      <c r="L40" s="27">
        <f>SUM(D40:K40)</f>
        <v>621290.07999999996</v>
      </c>
      <c r="M40" s="27">
        <f>SUM(D40:F40)</f>
        <v>231360.46000000002</v>
      </c>
    </row>
    <row r="41" spans="1:13" s="5" customFormat="1" ht="12.75">
      <c r="A41" s="1" t="s">
        <v>65</v>
      </c>
      <c r="B41" s="24" t="s">
        <v>66</v>
      </c>
      <c r="C41" s="24" t="s">
        <v>64</v>
      </c>
      <c r="D41" s="25">
        <v>700</v>
      </c>
      <c r="E41" s="25">
        <v>700</v>
      </c>
      <c r="F41" s="25">
        <v>700</v>
      </c>
      <c r="G41" s="25">
        <v>700</v>
      </c>
      <c r="H41" s="25">
        <v>700</v>
      </c>
      <c r="I41" s="25">
        <v>700</v>
      </c>
      <c r="J41" s="25">
        <v>700</v>
      </c>
      <c r="K41" s="25">
        <v>700</v>
      </c>
      <c r="L41" s="27">
        <f>SUM(D41:K41)</f>
        <v>5600</v>
      </c>
      <c r="M41" s="27">
        <f>SUM(D41:F41)</f>
        <v>2100</v>
      </c>
    </row>
    <row r="42" spans="1:13" s="5" customFormat="1" ht="12.75">
      <c r="A42" s="1"/>
      <c r="B42" s="24" t="s">
        <v>67</v>
      </c>
      <c r="C42" s="24" t="s">
        <v>64</v>
      </c>
      <c r="D42" s="25"/>
      <c r="E42" s="25"/>
      <c r="F42" s="25"/>
      <c r="G42" s="25"/>
      <c r="H42" s="25"/>
      <c r="I42" s="25"/>
      <c r="J42" s="25"/>
      <c r="K42" s="25"/>
      <c r="L42" s="27">
        <f>SUM(D42:K42)</f>
        <v>0</v>
      </c>
      <c r="M42" s="27">
        <f>SUM(D42:F42)</f>
        <v>0</v>
      </c>
    </row>
    <row r="43" spans="1:13" s="5" customFormat="1" ht="12.75">
      <c r="A43" s="1" t="s">
        <v>68</v>
      </c>
      <c r="B43" s="24" t="s">
        <v>69</v>
      </c>
      <c r="C43" s="24" t="s">
        <v>64</v>
      </c>
      <c r="D43" s="25"/>
      <c r="E43" s="25"/>
      <c r="F43" s="25"/>
      <c r="G43" s="25"/>
      <c r="H43" s="25"/>
      <c r="I43" s="25">
        <v>57512.630000000005</v>
      </c>
      <c r="J43" s="25"/>
      <c r="K43" s="25"/>
      <c r="L43" s="27">
        <f>SUM(D43:K43)</f>
        <v>57512.630000000005</v>
      </c>
      <c r="M43" s="27">
        <f>SUM(D43:F43)</f>
        <v>0</v>
      </c>
    </row>
    <row r="44" spans="1:13" s="5" customFormat="1" ht="12.75">
      <c r="A44" s="1" t="s">
        <v>70</v>
      </c>
      <c r="B44" s="24" t="s">
        <v>71</v>
      </c>
      <c r="C44" s="24" t="s">
        <v>64</v>
      </c>
      <c r="D44" s="25">
        <v>21010</v>
      </c>
      <c r="E44" s="25">
        <v>21052</v>
      </c>
      <c r="F44" s="25">
        <v>21013</v>
      </c>
      <c r="G44" s="25">
        <v>20900</v>
      </c>
      <c r="H44" s="25">
        <v>21083</v>
      </c>
      <c r="I44" s="25">
        <v>21407</v>
      </c>
      <c r="J44" s="25">
        <v>21694</v>
      </c>
      <c r="K44" s="25">
        <v>21133</v>
      </c>
      <c r="L44" s="27">
        <f>SUM(D44:K44)</f>
        <v>169292</v>
      </c>
      <c r="M44" s="27">
        <f>SUM(D44:F44)</f>
        <v>63075</v>
      </c>
    </row>
    <row r="45" spans="1:13" s="5" customFormat="1" ht="12.75">
      <c r="A45" s="1" t="s">
        <v>72</v>
      </c>
      <c r="B45" s="24" t="s">
        <v>73</v>
      </c>
      <c r="C45" s="24" t="s">
        <v>64</v>
      </c>
      <c r="D45" s="25">
        <v>1545.1</v>
      </c>
      <c r="E45" s="25">
        <v>1531.3</v>
      </c>
      <c r="F45" s="25">
        <v>1527.5</v>
      </c>
      <c r="G45" s="25">
        <v>1517</v>
      </c>
      <c r="H45" s="25">
        <v>1535</v>
      </c>
      <c r="I45" s="25">
        <v>1567.6</v>
      </c>
      <c r="J45" s="25">
        <v>1616</v>
      </c>
      <c r="K45" s="25">
        <v>1560.9</v>
      </c>
      <c r="L45" s="27">
        <f>SUM(D45:K45)</f>
        <v>12400.4</v>
      </c>
      <c r="M45" s="27">
        <f>SUM(D45:F45)</f>
        <v>4603.8999999999996</v>
      </c>
    </row>
    <row r="46" spans="1:13" s="5" customFormat="1" ht="12.75">
      <c r="A46" s="1" t="s">
        <v>74</v>
      </c>
      <c r="B46" s="24" t="s">
        <v>75</v>
      </c>
      <c r="C46" s="24" t="s">
        <v>64</v>
      </c>
      <c r="D46" s="25">
        <v>88</v>
      </c>
      <c r="E46" s="25">
        <v>217</v>
      </c>
      <c r="F46" s="25">
        <v>191</v>
      </c>
      <c r="G46" s="25"/>
      <c r="H46" s="25">
        <v>362</v>
      </c>
      <c r="I46" s="25">
        <v>186</v>
      </c>
      <c r="J46" s="25">
        <v>65</v>
      </c>
      <c r="K46" s="25">
        <v>191</v>
      </c>
      <c r="L46" s="27">
        <f>SUM(D46:K46)</f>
        <v>1300</v>
      </c>
      <c r="M46" s="27">
        <f>SUM(D46:F46)</f>
        <v>496</v>
      </c>
    </row>
    <row r="47" spans="1:13" s="5" customFormat="1" ht="12.75">
      <c r="A47" s="1" t="s">
        <v>76</v>
      </c>
      <c r="B47" s="24" t="s">
        <v>77</v>
      </c>
      <c r="C47" s="24" t="s">
        <v>64</v>
      </c>
      <c r="D47" s="25">
        <v>150</v>
      </c>
      <c r="E47" s="25">
        <v>150</v>
      </c>
      <c r="F47" s="25">
        <v>150</v>
      </c>
      <c r="G47" s="25">
        <v>150</v>
      </c>
      <c r="H47" s="25">
        <v>150</v>
      </c>
      <c r="I47" s="25">
        <v>150</v>
      </c>
      <c r="J47" s="25">
        <v>332.99</v>
      </c>
      <c r="K47" s="25">
        <v>150</v>
      </c>
      <c r="L47" s="27">
        <f>SUM(D47:K47)</f>
        <v>1382.99</v>
      </c>
      <c r="M47" s="27">
        <f>SUM(D47:F47)</f>
        <v>450</v>
      </c>
    </row>
    <row r="48" spans="1:13" s="5" customFormat="1" ht="12.75">
      <c r="A48" s="1" t="s">
        <v>78</v>
      </c>
      <c r="B48" s="24" t="s">
        <v>79</v>
      </c>
      <c r="C48" s="24" t="s">
        <v>64</v>
      </c>
      <c r="D48" s="25"/>
      <c r="E48" s="25">
        <v>35893.86</v>
      </c>
      <c r="F48" s="25">
        <v>4830.8099999999995</v>
      </c>
      <c r="G48" s="25"/>
      <c r="H48" s="25"/>
      <c r="I48" s="25"/>
      <c r="J48" s="25">
        <v>776.84</v>
      </c>
      <c r="K48" s="25">
        <v>2262.91</v>
      </c>
      <c r="L48" s="27">
        <f>SUM(D48:K48)</f>
        <v>43764.42</v>
      </c>
      <c r="M48" s="27">
        <f>SUM(D48:F48)</f>
        <v>40724.67</v>
      </c>
    </row>
    <row r="49" spans="1:13" s="5" customFormat="1" ht="12.75">
      <c r="A49" s="1" t="s">
        <v>80</v>
      </c>
      <c r="B49" s="24" t="s">
        <v>81</v>
      </c>
      <c r="C49" s="24" t="s">
        <v>64</v>
      </c>
      <c r="D49" s="25">
        <v>3838.4</v>
      </c>
      <c r="E49" s="25">
        <v>3987.65</v>
      </c>
      <c r="F49" s="25">
        <v>3987.65</v>
      </c>
      <c r="G49" s="25">
        <v>3987.5</v>
      </c>
      <c r="H49" s="25">
        <v>3987.5</v>
      </c>
      <c r="I49" s="25">
        <v>11478.05</v>
      </c>
      <c r="J49" s="25">
        <v>3884.55</v>
      </c>
      <c r="K49" s="25">
        <v>3853.05</v>
      </c>
      <c r="L49" s="27">
        <f>SUM(D49:K49)</f>
        <v>39004.350000000006</v>
      </c>
      <c r="M49" s="27">
        <f>SUM(D49:F49)</f>
        <v>11813.7</v>
      </c>
    </row>
    <row r="50" spans="1:13" s="5" customFormat="1" ht="12.75">
      <c r="A50" s="1" t="s">
        <v>82</v>
      </c>
      <c r="B50" s="24" t="s">
        <v>83</v>
      </c>
      <c r="C50" s="24" t="s">
        <v>64</v>
      </c>
      <c r="D50" s="25"/>
      <c r="E50" s="25"/>
      <c r="F50" s="25"/>
      <c r="G50" s="25"/>
      <c r="H50" s="25"/>
      <c r="I50" s="25"/>
      <c r="J50" s="25"/>
      <c r="K50" s="25"/>
      <c r="L50" s="27">
        <f>SUM(D50:K50)</f>
        <v>0</v>
      </c>
      <c r="M50" s="27">
        <f>SUM(D50:F50)</f>
        <v>0</v>
      </c>
    </row>
    <row r="51" spans="1:13" s="5" customFormat="1" ht="12.75">
      <c r="A51" s="1" t="s">
        <v>84</v>
      </c>
      <c r="B51" s="24" t="s">
        <v>85</v>
      </c>
      <c r="C51" s="24" t="s">
        <v>64</v>
      </c>
      <c r="D51" s="25"/>
      <c r="E51" s="25">
        <v>362.09</v>
      </c>
      <c r="F51" s="25">
        <v>363.09</v>
      </c>
      <c r="G51" s="25">
        <v>362.09</v>
      </c>
      <c r="H51" s="25">
        <v>362.09</v>
      </c>
      <c r="I51" s="25">
        <v>362.09</v>
      </c>
      <c r="J51" s="25">
        <v>362.09</v>
      </c>
      <c r="K51" s="25">
        <v>362.09</v>
      </c>
      <c r="L51" s="27">
        <f>SUM(D51:K51)</f>
        <v>2535.63</v>
      </c>
      <c r="M51" s="27">
        <f>SUM(D51:F51)</f>
        <v>725.18</v>
      </c>
    </row>
    <row r="52" spans="1:13" s="5" customFormat="1" ht="12.75">
      <c r="A52" s="1" t="s">
        <v>86</v>
      </c>
      <c r="B52" s="24" t="s">
        <v>87</v>
      </c>
      <c r="C52" s="24" t="s">
        <v>64</v>
      </c>
      <c r="D52" s="25"/>
      <c r="E52" s="25">
        <v>1400</v>
      </c>
      <c r="F52" s="25">
        <v>564.5</v>
      </c>
      <c r="G52" s="25">
        <v>175</v>
      </c>
      <c r="H52" s="25"/>
      <c r="I52" s="25"/>
      <c r="J52" s="25">
        <v>327.39999999999998</v>
      </c>
      <c r="K52" s="25">
        <v>304.85000000000002</v>
      </c>
      <c r="L52" s="27">
        <f>SUM(D52:K52)</f>
        <v>2771.75</v>
      </c>
      <c r="M52" s="27">
        <f>SUM(D52:F52)</f>
        <v>1964.5</v>
      </c>
    </row>
    <row r="53" spans="1:13" s="5" customFormat="1" ht="12.75">
      <c r="A53" s="1" t="s">
        <v>88</v>
      </c>
      <c r="B53" s="24" t="s">
        <v>89</v>
      </c>
      <c r="C53" s="24" t="s">
        <v>64</v>
      </c>
      <c r="D53" s="25">
        <v>170</v>
      </c>
      <c r="E53" s="25">
        <v>808.92</v>
      </c>
      <c r="F53" s="25">
        <v>772.03</v>
      </c>
      <c r="G53" s="25">
        <v>1155.96</v>
      </c>
      <c r="H53" s="25">
        <v>922.93999999999994</v>
      </c>
      <c r="I53" s="25">
        <v>737.41</v>
      </c>
      <c r="J53" s="25">
        <v>1071.58</v>
      </c>
      <c r="K53" s="25">
        <v>1053.99</v>
      </c>
      <c r="L53" s="27">
        <f>SUM(D53:K53)</f>
        <v>6692.83</v>
      </c>
      <c r="M53" s="27">
        <f>SUM(D53:F53)</f>
        <v>1750.9499999999998</v>
      </c>
    </row>
    <row r="54" spans="1:13" s="5" customFormat="1" ht="12.75">
      <c r="A54" s="1" t="s">
        <v>90</v>
      </c>
      <c r="B54" s="24" t="s">
        <v>91</v>
      </c>
      <c r="C54" s="24" t="s">
        <v>92</v>
      </c>
      <c r="D54" s="25">
        <v>1306.33</v>
      </c>
      <c r="E54" s="25"/>
      <c r="F54" s="25">
        <v>101.75</v>
      </c>
      <c r="G54" s="25">
        <v>2989.71</v>
      </c>
      <c r="H54" s="25"/>
      <c r="I54" s="25"/>
      <c r="J54" s="25"/>
      <c r="K54" s="25">
        <v>5292.93</v>
      </c>
      <c r="L54" s="27">
        <f>SUM(D54:K54)</f>
        <v>9690.7200000000012</v>
      </c>
      <c r="M54" s="27">
        <f>SUM(D54:F54)</f>
        <v>1408.08</v>
      </c>
    </row>
    <row r="55" spans="1:13" s="5" customFormat="1" ht="12.75">
      <c r="A55" s="1" t="s">
        <v>93</v>
      </c>
      <c r="B55" s="24" t="s">
        <v>94</v>
      </c>
      <c r="C55" s="24" t="s">
        <v>95</v>
      </c>
      <c r="D55" s="25"/>
      <c r="E55" s="25"/>
      <c r="F55" s="25">
        <v>3975</v>
      </c>
      <c r="G55" s="25"/>
      <c r="H55" s="25">
        <v>795</v>
      </c>
      <c r="I55" s="25"/>
      <c r="J55" s="25"/>
      <c r="K55" s="25">
        <v>2332</v>
      </c>
      <c r="L55" s="27">
        <f>SUM(D55:K55)</f>
        <v>7102</v>
      </c>
      <c r="M55" s="27">
        <f>SUM(D55:F55)</f>
        <v>3975</v>
      </c>
    </row>
    <row r="56" spans="1:13" s="5" customFormat="1" ht="12.75">
      <c r="A56" s="1" t="s">
        <v>96</v>
      </c>
      <c r="B56" s="24" t="s">
        <v>97</v>
      </c>
      <c r="C56" s="24" t="s">
        <v>64</v>
      </c>
      <c r="D56" s="25"/>
      <c r="E56" s="25"/>
      <c r="F56" s="25"/>
      <c r="G56" s="25"/>
      <c r="H56" s="25"/>
      <c r="I56" s="25"/>
      <c r="J56" s="25"/>
      <c r="K56" s="25"/>
      <c r="L56" s="27">
        <f>SUM(D56:K56)</f>
        <v>0</v>
      </c>
      <c r="M56" s="27">
        <f>SUM(D56:F56)</f>
        <v>0</v>
      </c>
    </row>
    <row r="57" spans="1:13" s="5" customFormat="1" ht="12.75">
      <c r="A57" s="1" t="s">
        <v>98</v>
      </c>
      <c r="B57" s="24" t="s">
        <v>99</v>
      </c>
      <c r="C57" s="24" t="s">
        <v>95</v>
      </c>
      <c r="D57" s="25"/>
      <c r="E57" s="25"/>
      <c r="F57" s="25"/>
      <c r="G57" s="25"/>
      <c r="H57" s="25"/>
      <c r="I57" s="25"/>
      <c r="J57" s="25"/>
      <c r="K57" s="25"/>
      <c r="L57" s="27">
        <f>SUM(D57:K57)</f>
        <v>0</v>
      </c>
      <c r="M57" s="27">
        <f>SUM(D57:F57)</f>
        <v>0</v>
      </c>
    </row>
    <row r="58" spans="1:13" s="5" customFormat="1" ht="12.75">
      <c r="A58" s="1" t="s">
        <v>100</v>
      </c>
      <c r="B58" s="24" t="s">
        <v>101</v>
      </c>
      <c r="C58" s="24" t="s">
        <v>102</v>
      </c>
      <c r="D58" s="25">
        <v>1797.09</v>
      </c>
      <c r="E58" s="25">
        <v>4899.8899999999994</v>
      </c>
      <c r="F58" s="25">
        <v>3581.74</v>
      </c>
      <c r="G58" s="25">
        <v>2832.04</v>
      </c>
      <c r="H58" s="25">
        <v>4586.4900000000007</v>
      </c>
      <c r="I58" s="25">
        <v>697.55</v>
      </c>
      <c r="J58" s="25">
        <v>5654.63</v>
      </c>
      <c r="K58" s="25">
        <v>4473.6900000000005</v>
      </c>
      <c r="L58" s="27">
        <f>SUM(D58:K58)</f>
        <v>28523.120000000003</v>
      </c>
      <c r="M58" s="27">
        <f>SUM(D58:F58)</f>
        <v>10278.719999999999</v>
      </c>
    </row>
    <row r="59" spans="1:13" s="5" customFormat="1" ht="12.75">
      <c r="A59" s="1" t="s">
        <v>103</v>
      </c>
      <c r="B59" s="24" t="s">
        <v>104</v>
      </c>
      <c r="C59" s="24" t="s">
        <v>105</v>
      </c>
      <c r="D59" s="25">
        <v>1223.47</v>
      </c>
      <c r="E59" s="25"/>
      <c r="F59" s="25">
        <v>500.3</v>
      </c>
      <c r="G59" s="25">
        <v>1231.5</v>
      </c>
      <c r="H59" s="25">
        <v>1543.3300000000002</v>
      </c>
      <c r="I59" s="25">
        <v>2466.62</v>
      </c>
      <c r="J59" s="25">
        <v>579.70000000000005</v>
      </c>
      <c r="K59" s="25"/>
      <c r="L59" s="27">
        <f>SUM(D59:K59)</f>
        <v>7544.92</v>
      </c>
      <c r="M59" s="27">
        <f>SUM(D59:F59)</f>
        <v>1723.77</v>
      </c>
    </row>
    <row r="60" spans="1:13" s="5" customFormat="1" ht="12.75">
      <c r="A60" s="1" t="s">
        <v>106</v>
      </c>
      <c r="B60" s="24" t="s">
        <v>107</v>
      </c>
      <c r="C60" s="24" t="s">
        <v>108</v>
      </c>
      <c r="D60" s="25">
        <v>10667.84</v>
      </c>
      <c r="E60" s="25">
        <v>10667.84</v>
      </c>
      <c r="F60" s="25">
        <v>10667.84</v>
      </c>
      <c r="G60" s="25">
        <v>10667.84</v>
      </c>
      <c r="H60" s="25">
        <v>10667.84</v>
      </c>
      <c r="I60" s="25">
        <v>10667.84</v>
      </c>
      <c r="J60" s="25">
        <v>12485.84</v>
      </c>
      <c r="K60" s="25">
        <v>10667.84</v>
      </c>
      <c r="L60" s="27">
        <f>SUM(D60:K60)</f>
        <v>87160.719999999987</v>
      </c>
      <c r="M60" s="27">
        <f>SUM(D60:F60)</f>
        <v>32003.52</v>
      </c>
    </row>
    <row r="61" spans="1:13" s="5" customFormat="1" ht="12.75">
      <c r="A61" s="1" t="s">
        <v>109</v>
      </c>
      <c r="B61" s="24" t="s">
        <v>110</v>
      </c>
      <c r="C61" s="24" t="s">
        <v>105</v>
      </c>
      <c r="D61" s="25">
        <v>233.25</v>
      </c>
      <c r="E61" s="25">
        <v>786</v>
      </c>
      <c r="F61" s="25">
        <v>347.58</v>
      </c>
      <c r="G61" s="25">
        <v>489.96</v>
      </c>
      <c r="H61" s="25">
        <v>872.52</v>
      </c>
      <c r="I61" s="25">
        <v>312</v>
      </c>
      <c r="J61" s="25">
        <v>409.75</v>
      </c>
      <c r="K61" s="25">
        <v>614.38</v>
      </c>
      <c r="L61" s="27">
        <f>SUM(D61:K61)</f>
        <v>4065.44</v>
      </c>
      <c r="M61" s="27">
        <f>SUM(D61:F61)</f>
        <v>1366.83</v>
      </c>
    </row>
    <row r="62" spans="1:13" s="5" customFormat="1" ht="12.75">
      <c r="A62" s="1" t="s">
        <v>111</v>
      </c>
      <c r="B62" s="24" t="s">
        <v>112</v>
      </c>
      <c r="C62" s="24" t="s">
        <v>105</v>
      </c>
      <c r="D62" s="25">
        <v>640.04</v>
      </c>
      <c r="E62" s="25">
        <v>4551.25</v>
      </c>
      <c r="F62" s="25">
        <v>644.98</v>
      </c>
      <c r="G62" s="25">
        <v>1420.06</v>
      </c>
      <c r="H62" s="25">
        <v>2677.75</v>
      </c>
      <c r="I62" s="25">
        <v>339.2</v>
      </c>
      <c r="J62" s="25">
        <v>1652.15</v>
      </c>
      <c r="K62" s="25">
        <v>2616.73</v>
      </c>
      <c r="L62" s="27">
        <f>SUM(D62:K62)</f>
        <v>14542.16</v>
      </c>
      <c r="M62" s="27">
        <f>SUM(D62:F62)</f>
        <v>5836.27</v>
      </c>
    </row>
    <row r="63" spans="1:13" s="5" customFormat="1" ht="12.75">
      <c r="A63" s="1" t="s">
        <v>113</v>
      </c>
      <c r="B63" s="24" t="s">
        <v>114</v>
      </c>
      <c r="C63" s="24" t="s">
        <v>105</v>
      </c>
      <c r="D63" s="25"/>
      <c r="E63" s="25"/>
      <c r="F63" s="25"/>
      <c r="G63" s="25"/>
      <c r="H63" s="25">
        <v>280</v>
      </c>
      <c r="I63" s="25"/>
      <c r="J63" s="25">
        <v>120</v>
      </c>
      <c r="K63" s="25">
        <v>300</v>
      </c>
      <c r="L63" s="27">
        <f>SUM(D63:K63)</f>
        <v>700</v>
      </c>
      <c r="M63" s="27">
        <f>SUM(D63:F63)</f>
        <v>0</v>
      </c>
    </row>
    <row r="64" spans="1:13" s="5" customFormat="1" ht="12.75">
      <c r="A64" s="1" t="s">
        <v>115</v>
      </c>
      <c r="B64" s="24" t="s">
        <v>116</v>
      </c>
      <c r="C64" s="24" t="s">
        <v>105</v>
      </c>
      <c r="D64" s="25">
        <v>895</v>
      </c>
      <c r="E64" s="25">
        <v>2109.6999999999998</v>
      </c>
      <c r="F64" s="25">
        <v>1512.5</v>
      </c>
      <c r="G64" s="25">
        <v>850</v>
      </c>
      <c r="H64" s="25">
        <v>4572.3999999999996</v>
      </c>
      <c r="I64" s="25">
        <f>852.3+52.04</f>
        <v>904.33999999999992</v>
      </c>
      <c r="J64" s="25">
        <v>1153.4000000000001</v>
      </c>
      <c r="K64" s="25">
        <v>2119.6999999999998</v>
      </c>
      <c r="L64" s="27">
        <f>SUM(D64:K64)</f>
        <v>14117.039999999997</v>
      </c>
      <c r="M64" s="27">
        <f>SUM(D64:F64)</f>
        <v>4517.2</v>
      </c>
    </row>
    <row r="65" spans="1:13" s="5" customFormat="1" ht="12.75">
      <c r="A65" s="1" t="s">
        <v>117</v>
      </c>
      <c r="B65" s="24" t="s">
        <v>118</v>
      </c>
      <c r="C65" s="24" t="s">
        <v>105</v>
      </c>
      <c r="D65" s="25">
        <v>300</v>
      </c>
      <c r="E65" s="25"/>
      <c r="F65" s="25"/>
      <c r="G65" s="25"/>
      <c r="H65" s="25"/>
      <c r="I65" s="25">
        <v>42</v>
      </c>
      <c r="J65" s="25">
        <v>504</v>
      </c>
      <c r="K65" s="25">
        <v>448</v>
      </c>
      <c r="L65" s="27">
        <f>SUM(D65:K65)</f>
        <v>1294</v>
      </c>
      <c r="M65" s="27">
        <f>SUM(D65:F65)</f>
        <v>300</v>
      </c>
    </row>
    <row r="66" spans="1:13" s="5" customFormat="1" ht="12.75">
      <c r="A66" s="1" t="s">
        <v>119</v>
      </c>
      <c r="B66" s="24" t="s">
        <v>120</v>
      </c>
      <c r="C66" s="24" t="s">
        <v>105</v>
      </c>
      <c r="D66" s="25"/>
      <c r="E66" s="25"/>
      <c r="F66" s="25"/>
      <c r="G66" s="25"/>
      <c r="H66" s="25"/>
      <c r="I66" s="25"/>
      <c r="J66" s="25"/>
      <c r="K66" s="25"/>
      <c r="L66" s="27">
        <f>SUM(D66:K66)</f>
        <v>0</v>
      </c>
      <c r="M66" s="27">
        <f>SUM(D66:F66)</f>
        <v>0</v>
      </c>
    </row>
    <row r="67" spans="1:13" s="5" customFormat="1" ht="12.75">
      <c r="A67" s="1" t="s">
        <v>121</v>
      </c>
      <c r="B67" s="24" t="s">
        <v>122</v>
      </c>
      <c r="C67" s="24" t="s">
        <v>105</v>
      </c>
      <c r="D67" s="25"/>
      <c r="E67" s="25">
        <v>5</v>
      </c>
      <c r="F67" s="25">
        <v>197.1</v>
      </c>
      <c r="G67" s="25">
        <v>950</v>
      </c>
      <c r="H67" s="25">
        <v>576.45000000000005</v>
      </c>
      <c r="I67" s="25">
        <v>1308</v>
      </c>
      <c r="J67" s="25">
        <v>5</v>
      </c>
      <c r="K67" s="25">
        <v>5</v>
      </c>
      <c r="L67" s="27">
        <f>SUM(D67:K67)</f>
        <v>3046.55</v>
      </c>
      <c r="M67" s="27">
        <f>SUM(D67:F67)</f>
        <v>202.1</v>
      </c>
    </row>
    <row r="68" spans="1:13" s="5" customFormat="1" ht="12.75" hidden="1">
      <c r="A68" s="1" t="s">
        <v>123</v>
      </c>
      <c r="B68" s="24" t="s">
        <v>124</v>
      </c>
      <c r="C68" s="24" t="s">
        <v>105</v>
      </c>
      <c r="D68" s="25"/>
      <c r="E68" s="25"/>
      <c r="F68" s="25"/>
      <c r="G68" s="25"/>
      <c r="H68" s="25"/>
      <c r="I68" s="25"/>
      <c r="J68" s="25"/>
      <c r="K68" s="25"/>
      <c r="L68" s="27">
        <f>SUM(D68:K68)</f>
        <v>0</v>
      </c>
      <c r="M68" s="27">
        <f>SUM(D68:F68)</f>
        <v>0</v>
      </c>
    </row>
    <row r="69" spans="1:13" s="5" customFormat="1" ht="12.75">
      <c r="A69" s="1" t="s">
        <v>125</v>
      </c>
      <c r="B69" s="24" t="s">
        <v>126</v>
      </c>
      <c r="C69" s="24" t="s">
        <v>102</v>
      </c>
      <c r="D69" s="25"/>
      <c r="E69" s="25">
        <v>1876.15</v>
      </c>
      <c r="F69" s="25">
        <v>2066.42</v>
      </c>
      <c r="G69" s="25">
        <v>2206.5</v>
      </c>
      <c r="H69" s="25">
        <v>2161.0499999999997</v>
      </c>
      <c r="I69" s="25">
        <v>2084.0500000000002</v>
      </c>
      <c r="J69" s="25">
        <v>2570</v>
      </c>
      <c r="K69" s="25">
        <v>2428.6</v>
      </c>
      <c r="L69" s="27">
        <f>SUM(D69:K69)</f>
        <v>15392.769999999999</v>
      </c>
      <c r="M69" s="27">
        <f>SUM(D69:F69)</f>
        <v>3942.57</v>
      </c>
    </row>
    <row r="70" spans="1:13" s="5" customFormat="1" ht="12.75">
      <c r="A70" s="1" t="s">
        <v>127</v>
      </c>
      <c r="B70" s="24" t="s">
        <v>128</v>
      </c>
      <c r="C70" s="24" t="s">
        <v>129</v>
      </c>
      <c r="D70" s="25"/>
      <c r="E70" s="25"/>
      <c r="F70" s="25"/>
      <c r="G70" s="25"/>
      <c r="H70" s="25"/>
      <c r="I70" s="25"/>
      <c r="J70" s="25"/>
      <c r="K70" s="25"/>
      <c r="L70" s="27">
        <f>SUM(D70:K70)</f>
        <v>0</v>
      </c>
      <c r="M70" s="27">
        <f>SUM(D70:F70)</f>
        <v>0</v>
      </c>
    </row>
    <row r="71" spans="1:13" s="5" customFormat="1" ht="12.75">
      <c r="A71" s="1"/>
      <c r="B71" s="24" t="s">
        <v>130</v>
      </c>
      <c r="C71" s="24" t="s">
        <v>64</v>
      </c>
      <c r="D71" s="25"/>
      <c r="E71" s="25"/>
      <c r="F71" s="25"/>
      <c r="G71" s="25"/>
      <c r="H71" s="25"/>
      <c r="I71" s="25"/>
      <c r="J71" s="25"/>
      <c r="K71" s="25"/>
      <c r="L71" s="27">
        <f>SUM(D71:K71)</f>
        <v>0</v>
      </c>
      <c r="M71" s="27">
        <f>SUM(D71:F71)</f>
        <v>0</v>
      </c>
    </row>
    <row r="72" spans="1:13" s="5" customFormat="1" ht="12.75">
      <c r="A72" s="1"/>
      <c r="B72" s="24" t="s">
        <v>131</v>
      </c>
      <c r="C72" s="24"/>
      <c r="D72" s="25"/>
      <c r="E72" s="25"/>
      <c r="F72" s="25"/>
      <c r="G72" s="25"/>
      <c r="H72" s="25"/>
      <c r="I72" s="25"/>
      <c r="J72" s="25"/>
      <c r="K72" s="25"/>
      <c r="L72" s="27">
        <f>SUM(D72:K72)</f>
        <v>0</v>
      </c>
      <c r="M72" s="27">
        <f>SUM(D72:F72)</f>
        <v>0</v>
      </c>
    </row>
    <row r="73" spans="1:13" s="5" customFormat="1" ht="12.75">
      <c r="A73" s="1" t="s">
        <v>132</v>
      </c>
      <c r="B73" s="24" t="s">
        <v>133</v>
      </c>
      <c r="C73" s="24" t="s">
        <v>134</v>
      </c>
      <c r="D73" s="25"/>
      <c r="E73" s="25"/>
      <c r="F73" s="25"/>
      <c r="G73" s="25"/>
      <c r="H73" s="25"/>
      <c r="I73" s="25">
        <v>1486.12</v>
      </c>
      <c r="J73" s="25"/>
      <c r="K73" s="25"/>
      <c r="L73" s="27">
        <f>SUM(D73:K73)</f>
        <v>1486.12</v>
      </c>
      <c r="M73" s="27">
        <f>SUM(D73:F73)</f>
        <v>0</v>
      </c>
    </row>
    <row r="74" spans="1:13" s="5" customFormat="1" ht="12.75">
      <c r="A74" s="1" t="s">
        <v>135</v>
      </c>
      <c r="B74" s="24" t="s">
        <v>136</v>
      </c>
      <c r="C74" s="24" t="s">
        <v>134</v>
      </c>
      <c r="D74" s="25"/>
      <c r="E74" s="25"/>
      <c r="F74" s="25"/>
      <c r="G74" s="25"/>
      <c r="H74" s="25"/>
      <c r="I74" s="25"/>
      <c r="J74" s="25"/>
      <c r="K74" s="25"/>
      <c r="L74" s="27">
        <f>SUM(D74:K74)</f>
        <v>0</v>
      </c>
      <c r="M74" s="27">
        <f>SUM(D74:F74)</f>
        <v>0</v>
      </c>
    </row>
    <row r="75" spans="1:13" s="5" customFormat="1" ht="12.75">
      <c r="A75" s="1" t="s">
        <v>137</v>
      </c>
      <c r="B75" s="34" t="s">
        <v>138</v>
      </c>
      <c r="C75" s="24" t="s">
        <v>129</v>
      </c>
      <c r="D75" s="25"/>
      <c r="E75" s="25">
        <v>9540</v>
      </c>
      <c r="F75" s="25"/>
      <c r="G75" s="25">
        <v>23620.82</v>
      </c>
      <c r="H75" s="25">
        <v>166.47</v>
      </c>
      <c r="I75" s="25">
        <v>10000</v>
      </c>
      <c r="J75" s="25">
        <v>12813.05</v>
      </c>
      <c r="K75" s="25">
        <v>14040</v>
      </c>
      <c r="L75" s="27">
        <f>SUM(D75:K75)</f>
        <v>70180.34</v>
      </c>
      <c r="M75" s="27">
        <f>SUM(D75:F75)</f>
        <v>9540</v>
      </c>
    </row>
    <row r="76" spans="1:13" s="5" customFormat="1" ht="12.75">
      <c r="A76" s="1" t="s">
        <v>139</v>
      </c>
      <c r="B76" s="34" t="s">
        <v>140</v>
      </c>
      <c r="C76" s="24" t="s">
        <v>129</v>
      </c>
      <c r="D76" s="25"/>
      <c r="E76" s="25">
        <v>3180</v>
      </c>
      <c r="F76" s="25">
        <v>3561.6</v>
      </c>
      <c r="G76" s="25">
        <v>159</v>
      </c>
      <c r="H76" s="35">
        <v>742</v>
      </c>
      <c r="I76" s="35"/>
      <c r="J76" s="35"/>
      <c r="K76" s="35">
        <v>275.60000000000002</v>
      </c>
      <c r="L76" s="27">
        <f>SUM(D76:K76)</f>
        <v>7918.2000000000007</v>
      </c>
      <c r="M76" s="27">
        <f>SUM(D76:F76)</f>
        <v>6741.6</v>
      </c>
    </row>
    <row r="77" spans="1:13" s="5" customFormat="1" ht="12.75">
      <c r="A77" s="1" t="s">
        <v>141</v>
      </c>
      <c r="B77" s="34" t="s">
        <v>142</v>
      </c>
      <c r="C77" s="24" t="s">
        <v>129</v>
      </c>
      <c r="D77" s="25"/>
      <c r="E77" s="25">
        <v>11220</v>
      </c>
      <c r="F77" s="25">
        <v>11310</v>
      </c>
      <c r="G77" s="25">
        <v>7510</v>
      </c>
      <c r="H77" s="25">
        <v>7510</v>
      </c>
      <c r="I77" s="25"/>
      <c r="J77" s="25">
        <v>12720</v>
      </c>
      <c r="K77" s="25">
        <v>9010</v>
      </c>
      <c r="L77" s="27">
        <f>SUM(D77:K77)</f>
        <v>59280</v>
      </c>
      <c r="M77" s="27">
        <f>SUM(D77:F77)</f>
        <v>22530</v>
      </c>
    </row>
    <row r="78" spans="1:13" s="5" customFormat="1" ht="12.75">
      <c r="A78" s="1"/>
      <c r="B78" s="34" t="s">
        <v>143</v>
      </c>
      <c r="C78" s="24" t="s">
        <v>129</v>
      </c>
      <c r="D78" s="25"/>
      <c r="E78" s="25"/>
      <c r="F78" s="25">
        <v>42908.800000000003</v>
      </c>
      <c r="G78" s="25"/>
      <c r="H78" s="25"/>
      <c r="I78" s="25"/>
      <c r="J78" s="25"/>
      <c r="K78" s="25"/>
      <c r="L78" s="27">
        <f>SUM(D78:K78)</f>
        <v>42908.800000000003</v>
      </c>
      <c r="M78" s="27">
        <f>SUM(D78:F78)</f>
        <v>42908.800000000003</v>
      </c>
    </row>
    <row r="79" spans="1:13" s="5" customFormat="1" ht="12.75">
      <c r="A79" s="1"/>
      <c r="B79" s="34" t="s">
        <v>144</v>
      </c>
      <c r="C79" s="24" t="s">
        <v>129</v>
      </c>
      <c r="D79" s="25">
        <v>7719.63</v>
      </c>
      <c r="E79" s="25">
        <v>3735.05</v>
      </c>
      <c r="F79" s="25"/>
      <c r="G79" s="25"/>
      <c r="H79" s="25">
        <v>8767.630000000001</v>
      </c>
      <c r="I79" s="25">
        <v>2870.97</v>
      </c>
      <c r="J79" s="25">
        <v>6773.46</v>
      </c>
      <c r="K79" s="25"/>
      <c r="L79" s="27">
        <f>SUM(D79:K79)</f>
        <v>29866.74</v>
      </c>
      <c r="M79" s="27">
        <f>SUM(D79:F79)</f>
        <v>11454.68</v>
      </c>
    </row>
    <row r="80" spans="1:13" s="5" customFormat="1" ht="12.75">
      <c r="A80" s="1" t="s">
        <v>145</v>
      </c>
      <c r="B80" s="24" t="s">
        <v>146</v>
      </c>
      <c r="C80" s="24" t="s">
        <v>92</v>
      </c>
      <c r="D80" s="25"/>
      <c r="E80" s="25"/>
      <c r="F80" s="25">
        <v>28006.800000000003</v>
      </c>
      <c r="G80" s="25">
        <v>1950.3999999999999</v>
      </c>
      <c r="H80" s="25">
        <v>18996.260000000002</v>
      </c>
      <c r="I80" s="25">
        <v>9275</v>
      </c>
      <c r="J80" s="25">
        <v>2902.2799999999997</v>
      </c>
      <c r="K80" s="25">
        <v>21822.94</v>
      </c>
      <c r="L80" s="27">
        <f>SUM(D80:K80)</f>
        <v>82953.680000000008</v>
      </c>
      <c r="M80" s="27">
        <f>SUM(D80:F80)</f>
        <v>28006.800000000003</v>
      </c>
    </row>
    <row r="81" spans="1:13" s="5" customFormat="1" ht="12.75">
      <c r="A81" s="1" t="s">
        <v>147</v>
      </c>
      <c r="B81" s="24" t="s">
        <v>148</v>
      </c>
      <c r="C81" s="34"/>
      <c r="D81" s="25"/>
      <c r="E81" s="25"/>
      <c r="F81" s="25"/>
      <c r="G81" s="25"/>
      <c r="H81" s="25"/>
      <c r="I81" s="25"/>
      <c r="J81" s="25"/>
      <c r="K81" s="25"/>
      <c r="L81" s="27">
        <f>SUM(D81:K81)</f>
        <v>0</v>
      </c>
      <c r="M81" s="27">
        <f>SUM(D81:F81)</f>
        <v>0</v>
      </c>
    </row>
    <row r="82" spans="1:13" s="5" customFormat="1" ht="12.75">
      <c r="A82" s="1"/>
      <c r="B82" s="24" t="s">
        <v>149</v>
      </c>
      <c r="C82" s="24" t="s">
        <v>92</v>
      </c>
      <c r="D82" s="25"/>
      <c r="E82" s="25"/>
      <c r="F82" s="25"/>
      <c r="G82" s="25">
        <v>24380</v>
      </c>
      <c r="H82" s="25"/>
      <c r="I82" s="25"/>
      <c r="J82" s="25"/>
      <c r="K82" s="25"/>
      <c r="L82" s="27">
        <f>SUM(D82:K82)</f>
        <v>24380</v>
      </c>
      <c r="M82" s="27">
        <f>SUM(D82:F82)</f>
        <v>0</v>
      </c>
    </row>
    <row r="83" spans="1:13" s="5" customFormat="1" ht="12.75">
      <c r="A83" s="1"/>
      <c r="B83" s="24" t="s">
        <v>150</v>
      </c>
      <c r="C83" s="34"/>
      <c r="D83" s="25"/>
      <c r="E83" s="25"/>
      <c r="F83" s="25"/>
      <c r="G83" s="25"/>
      <c r="H83" s="25"/>
      <c r="I83" s="25"/>
      <c r="J83" s="25"/>
      <c r="K83" s="25"/>
      <c r="L83" s="27">
        <f>SUM(D83:K83)</f>
        <v>0</v>
      </c>
      <c r="M83" s="27">
        <f>SUM(D83:F83)</f>
        <v>0</v>
      </c>
    </row>
    <row r="84" spans="1:13" s="5" customFormat="1" ht="12.75">
      <c r="A84" s="1" t="s">
        <v>151</v>
      </c>
      <c r="B84" s="24" t="s">
        <v>152</v>
      </c>
      <c r="C84" s="24" t="s">
        <v>92</v>
      </c>
      <c r="D84" s="25"/>
      <c r="E84" s="25"/>
      <c r="F84" s="25">
        <v>7754</v>
      </c>
      <c r="G84" s="25">
        <v>11057.4</v>
      </c>
      <c r="H84" s="35">
        <v>50035</v>
      </c>
      <c r="I84" s="35">
        <v>51.2</v>
      </c>
      <c r="J84" s="35">
        <v>13811.8</v>
      </c>
      <c r="K84" s="35"/>
      <c r="L84" s="27">
        <f>SUM(D84:K84)</f>
        <v>82709.399999999994</v>
      </c>
      <c r="M84" s="27">
        <f>SUM(D84:F84)</f>
        <v>7754</v>
      </c>
    </row>
    <row r="85" spans="1:13" s="5" customFormat="1" ht="12.75">
      <c r="A85" s="1" t="s">
        <v>153</v>
      </c>
      <c r="B85" s="24" t="s">
        <v>154</v>
      </c>
      <c r="C85" s="24" t="s">
        <v>92</v>
      </c>
      <c r="D85" s="25"/>
      <c r="E85" s="25"/>
      <c r="F85" s="25"/>
      <c r="G85" s="25"/>
      <c r="H85" s="25"/>
      <c r="I85" s="25"/>
      <c r="J85" s="25">
        <v>92.2</v>
      </c>
      <c r="K85" s="25"/>
      <c r="L85" s="27">
        <f>SUM(D85:K85)</f>
        <v>92.2</v>
      </c>
      <c r="M85" s="27">
        <f>SUM(D85:F85)</f>
        <v>0</v>
      </c>
    </row>
    <row r="86" spans="1:13" s="5" customFormat="1" ht="12.75">
      <c r="A86" s="1" t="s">
        <v>155</v>
      </c>
      <c r="B86" s="24" t="s">
        <v>156</v>
      </c>
      <c r="C86" s="24" t="s">
        <v>134</v>
      </c>
      <c r="D86" s="25"/>
      <c r="E86" s="25">
        <v>2500</v>
      </c>
      <c r="F86" s="25">
        <v>5000</v>
      </c>
      <c r="G86" s="25"/>
      <c r="H86" s="25">
        <v>2500</v>
      </c>
      <c r="I86" s="25">
        <v>2500</v>
      </c>
      <c r="J86" s="25">
        <v>2500</v>
      </c>
      <c r="K86" s="25">
        <v>5000</v>
      </c>
      <c r="L86" s="27">
        <f>SUM(D86:K86)</f>
        <v>20000</v>
      </c>
      <c r="M86" s="27">
        <f>SUM(D86:F86)</f>
        <v>7500</v>
      </c>
    </row>
    <row r="87" spans="1:13" s="5" customFormat="1" ht="12.75">
      <c r="A87" s="1" t="s">
        <v>157</v>
      </c>
      <c r="B87" s="24" t="s">
        <v>158</v>
      </c>
      <c r="C87" s="34"/>
      <c r="D87" s="25"/>
      <c r="E87" s="25"/>
      <c r="F87" s="25"/>
      <c r="G87" s="25"/>
      <c r="H87" s="25"/>
      <c r="I87" s="25"/>
      <c r="J87" s="25"/>
      <c r="K87" s="25"/>
      <c r="L87" s="27">
        <f>SUM(D87:K87)</f>
        <v>0</v>
      </c>
      <c r="M87" s="27">
        <f>SUM(D87:F87)</f>
        <v>0</v>
      </c>
    </row>
    <row r="88" spans="1:13" s="5" customFormat="1" ht="12.75">
      <c r="A88" s="1" t="s">
        <v>159</v>
      </c>
      <c r="B88" s="24" t="s">
        <v>160</v>
      </c>
      <c r="C88" s="34"/>
      <c r="D88" s="25"/>
      <c r="E88" s="25"/>
      <c r="F88" s="25"/>
      <c r="G88" s="25"/>
      <c r="H88" s="25"/>
      <c r="I88" s="25"/>
      <c r="J88" s="25"/>
      <c r="K88" s="25"/>
      <c r="L88" s="27">
        <f>SUM(D88:K88)</f>
        <v>0</v>
      </c>
      <c r="M88" s="27">
        <f>SUM(D88:F88)</f>
        <v>0</v>
      </c>
    </row>
    <row r="89" spans="1:13" s="5" customFormat="1" ht="12.75">
      <c r="A89" s="1" t="s">
        <v>161</v>
      </c>
      <c r="B89" s="34" t="s">
        <v>162</v>
      </c>
      <c r="C89" s="24" t="s">
        <v>92</v>
      </c>
      <c r="D89" s="25"/>
      <c r="E89" s="25"/>
      <c r="F89" s="25"/>
      <c r="G89" s="25"/>
      <c r="H89" s="25"/>
      <c r="I89" s="25">
        <v>78061.48</v>
      </c>
      <c r="J89" s="25">
        <v>238242.09000000003</v>
      </c>
      <c r="K89" s="25"/>
      <c r="L89" s="27">
        <f>SUM(D89:K89)</f>
        <v>316303.57</v>
      </c>
      <c r="M89" s="27">
        <f>SUM(D89:F89)</f>
        <v>0</v>
      </c>
    </row>
    <row r="90" spans="1:13" s="5" customFormat="1" ht="12.75">
      <c r="A90" s="1" t="s">
        <v>163</v>
      </c>
      <c r="B90" s="34" t="s">
        <v>164</v>
      </c>
      <c r="C90" s="24" t="s">
        <v>92</v>
      </c>
      <c r="D90" s="25"/>
      <c r="E90" s="25"/>
      <c r="F90" s="25"/>
      <c r="G90" s="25">
        <v>3370</v>
      </c>
      <c r="H90" s="25">
        <v>6755</v>
      </c>
      <c r="I90" s="25">
        <v>1250</v>
      </c>
      <c r="J90" s="25">
        <v>1250</v>
      </c>
      <c r="K90" s="25">
        <v>1250</v>
      </c>
      <c r="L90" s="27">
        <f>SUM(D90:K90)</f>
        <v>13875</v>
      </c>
      <c r="M90" s="27">
        <f>SUM(D90:F90)</f>
        <v>0</v>
      </c>
    </row>
    <row r="91" spans="1:13" s="5" customFormat="1" ht="12.75" hidden="1">
      <c r="A91" s="1" t="s">
        <v>165</v>
      </c>
      <c r="B91" s="34" t="s">
        <v>166</v>
      </c>
      <c r="C91" s="34"/>
      <c r="D91" s="25"/>
      <c r="E91" s="25"/>
      <c r="F91" s="25"/>
      <c r="G91" s="25"/>
      <c r="H91" s="25"/>
      <c r="I91" s="25"/>
      <c r="J91" s="25"/>
      <c r="K91" s="25"/>
      <c r="L91" s="27">
        <f>SUM(D91:K91)</f>
        <v>0</v>
      </c>
      <c r="M91" s="27">
        <f>SUM(D91:F91)</f>
        <v>0</v>
      </c>
    </row>
    <row r="92" spans="1:13" s="5" customFormat="1" ht="12.75" hidden="1">
      <c r="A92" s="1"/>
      <c r="B92" s="34" t="s">
        <v>167</v>
      </c>
      <c r="C92" s="34"/>
      <c r="D92" s="25"/>
      <c r="E92" s="25"/>
      <c r="F92" s="25"/>
      <c r="G92" s="25"/>
      <c r="H92" s="25"/>
      <c r="I92" s="25"/>
      <c r="J92" s="25"/>
      <c r="K92" s="25"/>
      <c r="L92" s="27">
        <f>SUM(D92:K92)</f>
        <v>0</v>
      </c>
      <c r="M92" s="27">
        <f>SUM(D92:F92)</f>
        <v>0</v>
      </c>
    </row>
    <row r="93" spans="1:13" s="5" customFormat="1" ht="13.5" customHeight="1">
      <c r="A93" s="1" t="s">
        <v>168</v>
      </c>
      <c r="B93" s="34" t="s">
        <v>169</v>
      </c>
      <c r="C93" s="24" t="s">
        <v>92</v>
      </c>
      <c r="D93" s="25"/>
      <c r="E93" s="25"/>
      <c r="F93" s="25">
        <v>13282.5</v>
      </c>
      <c r="G93" s="25"/>
      <c r="H93" s="25"/>
      <c r="I93" s="25"/>
      <c r="J93" s="25">
        <v>2649.5</v>
      </c>
      <c r="K93" s="25">
        <v>415.4</v>
      </c>
      <c r="L93" s="27">
        <f>SUM(D93:K93)</f>
        <v>16347.4</v>
      </c>
      <c r="M93" s="27">
        <f>SUM(D93:F93)</f>
        <v>13282.5</v>
      </c>
    </row>
    <row r="94" spans="1:13" s="5" customFormat="1" ht="12.75">
      <c r="A94" s="1"/>
      <c r="B94" s="34" t="s">
        <v>170</v>
      </c>
      <c r="C94" s="34"/>
      <c r="D94" s="25"/>
      <c r="E94" s="25"/>
      <c r="F94" s="25"/>
      <c r="G94" s="25"/>
      <c r="H94" s="25"/>
      <c r="I94" s="25"/>
      <c r="J94" s="25"/>
      <c r="K94" s="25"/>
      <c r="L94" s="27">
        <f>SUM(D94:K94)</f>
        <v>0</v>
      </c>
      <c r="M94" s="27">
        <f>SUM(D94:F94)</f>
        <v>0</v>
      </c>
    </row>
    <row r="95" spans="1:13" s="5" customFormat="1" ht="12.75">
      <c r="A95" s="1" t="s">
        <v>171</v>
      </c>
      <c r="B95" s="34" t="s">
        <v>172</v>
      </c>
      <c r="C95" s="24" t="s">
        <v>92</v>
      </c>
      <c r="D95" s="25">
        <v>16501</v>
      </c>
      <c r="E95" s="25">
        <v>3570.61</v>
      </c>
      <c r="F95" s="25">
        <v>27855.82</v>
      </c>
      <c r="G95" s="25">
        <v>16552.96</v>
      </c>
      <c r="H95" s="25">
        <v>70055.520000000004</v>
      </c>
      <c r="I95" s="25">
        <v>72091.64</v>
      </c>
      <c r="J95" s="25">
        <v>198338.81</v>
      </c>
      <c r="K95" s="25">
        <v>2315.0499999999997</v>
      </c>
      <c r="L95" s="27">
        <f>SUM(D95:K95)</f>
        <v>407281.41</v>
      </c>
      <c r="M95" s="27">
        <f>SUM(D95:F95)</f>
        <v>47927.43</v>
      </c>
    </row>
    <row r="96" spans="1:13" s="5" customFormat="1" ht="12.75" hidden="1">
      <c r="A96" s="1" t="s">
        <v>173</v>
      </c>
      <c r="B96" s="34" t="s">
        <v>174</v>
      </c>
      <c r="C96" s="34"/>
      <c r="D96" s="25"/>
      <c r="E96" s="25"/>
      <c r="F96" s="25"/>
      <c r="G96" s="25"/>
      <c r="H96" s="25"/>
      <c r="I96" s="25"/>
      <c r="J96" s="25"/>
      <c r="K96" s="25"/>
      <c r="L96" s="27">
        <f>SUM(D96:K96)</f>
        <v>0</v>
      </c>
      <c r="M96" s="27">
        <f>SUM(D96:F96)</f>
        <v>0</v>
      </c>
    </row>
    <row r="97" spans="1:13" s="5" customFormat="1" ht="12.75" hidden="1">
      <c r="A97" s="1" t="s">
        <v>175</v>
      </c>
      <c r="B97" s="34" t="s">
        <v>176</v>
      </c>
      <c r="C97" s="34"/>
      <c r="D97" s="25"/>
      <c r="E97" s="25"/>
      <c r="F97" s="25"/>
      <c r="G97" s="25"/>
      <c r="H97" s="25"/>
      <c r="I97" s="25"/>
      <c r="J97" s="25"/>
      <c r="K97" s="25"/>
      <c r="L97" s="27">
        <f>SUM(D97:K97)</f>
        <v>0</v>
      </c>
      <c r="M97" s="27">
        <f>SUM(D97:F97)</f>
        <v>0</v>
      </c>
    </row>
    <row r="98" spans="1:13" s="5" customFormat="1" ht="12.75">
      <c r="A98" s="1" t="s">
        <v>177</v>
      </c>
      <c r="B98" s="34" t="s">
        <v>178</v>
      </c>
      <c r="C98" s="24" t="s">
        <v>92</v>
      </c>
      <c r="D98" s="25">
        <v>600</v>
      </c>
      <c r="E98" s="25">
        <v>24733.96</v>
      </c>
      <c r="F98" s="25">
        <v>30585.489999999998</v>
      </c>
      <c r="G98" s="25">
        <v>795</v>
      </c>
      <c r="H98" s="25">
        <v>7909.38</v>
      </c>
      <c r="I98" s="25">
        <v>7170</v>
      </c>
      <c r="J98" s="25">
        <v>113167.92</v>
      </c>
      <c r="K98" s="25">
        <v>125297.45</v>
      </c>
      <c r="L98" s="27">
        <f>SUM(D98:K98)</f>
        <v>310259.20000000001</v>
      </c>
      <c r="M98" s="27">
        <f>SUM(D98:F98)</f>
        <v>55919.45</v>
      </c>
    </row>
    <row r="99" spans="1:13" s="5" customFormat="1" ht="12.75">
      <c r="A99" s="1" t="s">
        <v>179</v>
      </c>
      <c r="B99" s="34" t="s">
        <v>180</v>
      </c>
      <c r="C99" s="24" t="s">
        <v>92</v>
      </c>
      <c r="D99" s="25"/>
      <c r="E99" s="25"/>
      <c r="F99" s="25">
        <v>39856</v>
      </c>
      <c r="G99" s="25"/>
      <c r="H99" s="25"/>
      <c r="I99" s="25"/>
      <c r="J99" s="25"/>
      <c r="K99" s="25"/>
      <c r="L99" s="27">
        <f>SUM(D99:K99)</f>
        <v>39856</v>
      </c>
      <c r="M99" s="27">
        <f>SUM(D99:F99)</f>
        <v>39856</v>
      </c>
    </row>
    <row r="100" spans="1:13" s="5" customFormat="1" ht="12.75">
      <c r="A100" s="1" t="s">
        <v>181</v>
      </c>
      <c r="B100" s="34" t="s">
        <v>182</v>
      </c>
      <c r="C100" s="24" t="s">
        <v>92</v>
      </c>
      <c r="D100" s="25">
        <v>150</v>
      </c>
      <c r="E100" s="25">
        <v>360</v>
      </c>
      <c r="F100" s="25">
        <v>11361.470000000001</v>
      </c>
      <c r="G100" s="25">
        <v>159</v>
      </c>
      <c r="H100" s="25">
        <v>3600</v>
      </c>
      <c r="I100" s="25">
        <v>686.24</v>
      </c>
      <c r="J100" s="25">
        <v>680</v>
      </c>
      <c r="K100" s="25">
        <v>21131.54</v>
      </c>
      <c r="L100" s="27">
        <f>SUM(D100:K100)</f>
        <v>38128.25</v>
      </c>
      <c r="M100" s="27">
        <f>SUM(D100:F100)</f>
        <v>11871.470000000001</v>
      </c>
    </row>
    <row r="101" spans="1:13" s="5" customFormat="1" ht="12.75" hidden="1">
      <c r="A101" s="1" t="s">
        <v>183</v>
      </c>
      <c r="B101" s="34" t="s">
        <v>184</v>
      </c>
      <c r="C101" s="34"/>
      <c r="D101" s="25"/>
      <c r="E101" s="25"/>
      <c r="F101" s="25"/>
      <c r="G101" s="25"/>
      <c r="H101" s="25"/>
      <c r="I101" s="25"/>
      <c r="J101" s="25"/>
      <c r="K101" s="25"/>
      <c r="L101" s="27">
        <f>SUM(D101:K101)</f>
        <v>0</v>
      </c>
      <c r="M101" s="27">
        <f>SUM(D101:F101)</f>
        <v>0</v>
      </c>
    </row>
    <row r="102" spans="1:13" s="5" customFormat="1" ht="12.75">
      <c r="A102" s="1" t="s">
        <v>185</v>
      </c>
      <c r="B102" s="24" t="s">
        <v>186</v>
      </c>
      <c r="C102" s="24" t="s">
        <v>92</v>
      </c>
      <c r="D102" s="25">
        <v>507019.45</v>
      </c>
      <c r="E102" s="25">
        <v>126923.50000000001</v>
      </c>
      <c r="F102" s="25">
        <v>152242.23999999999</v>
      </c>
      <c r="G102" s="25">
        <v>587114.22</v>
      </c>
      <c r="H102" s="25">
        <v>564844.54999999981</v>
      </c>
      <c r="I102" s="25">
        <v>83936.11</v>
      </c>
      <c r="J102" s="25">
        <v>112786.79</v>
      </c>
      <c r="K102" s="25">
        <v>279323.56999999995</v>
      </c>
      <c r="L102" s="27">
        <f>SUM(D102:K102)</f>
        <v>2414190.4299999997</v>
      </c>
      <c r="M102" s="27">
        <f>SUM(D102:F102)</f>
        <v>786185.19000000006</v>
      </c>
    </row>
    <row r="103" spans="1:13" s="5" customFormat="1" ht="12.75">
      <c r="A103" s="1" t="s">
        <v>187</v>
      </c>
      <c r="B103" s="24" t="s">
        <v>188</v>
      </c>
      <c r="C103" s="24" t="s">
        <v>92</v>
      </c>
      <c r="D103" s="25">
        <v>14121</v>
      </c>
      <c r="E103" s="25">
        <v>87433.76</v>
      </c>
      <c r="F103" s="25">
        <v>28656.870000000003</v>
      </c>
      <c r="G103" s="25">
        <v>44126.149999999994</v>
      </c>
      <c r="H103" s="25">
        <v>3381</v>
      </c>
      <c r="I103" s="25">
        <v>240322.99000000002</v>
      </c>
      <c r="J103" s="25">
        <v>124078.82</v>
      </c>
      <c r="K103" s="25">
        <v>55397</v>
      </c>
      <c r="L103" s="27">
        <f>SUM(D103:K103)</f>
        <v>597517.59000000008</v>
      </c>
      <c r="M103" s="27">
        <f>SUM(D103:F103)</f>
        <v>130211.63</v>
      </c>
    </row>
    <row r="104" spans="1:13" s="5" customFormat="1" ht="12.75" hidden="1">
      <c r="A104" s="1" t="s">
        <v>187</v>
      </c>
      <c r="B104" s="24" t="s">
        <v>189</v>
      </c>
      <c r="C104" s="24"/>
      <c r="D104" s="25"/>
      <c r="E104" s="25"/>
      <c r="F104" s="25"/>
      <c r="G104" s="25"/>
      <c r="H104" s="25"/>
      <c r="I104" s="25"/>
      <c r="J104" s="25"/>
      <c r="K104" s="25"/>
      <c r="L104" s="27">
        <f>SUM(D104:K104)</f>
        <v>0</v>
      </c>
      <c r="M104" s="27">
        <f>SUM(D104:F104)</f>
        <v>0</v>
      </c>
    </row>
    <row r="105" spans="1:13" s="5" customFormat="1" ht="12.75">
      <c r="A105" s="1" t="s">
        <v>190</v>
      </c>
      <c r="B105" s="24" t="s">
        <v>191</v>
      </c>
      <c r="C105" s="24" t="s">
        <v>134</v>
      </c>
      <c r="D105" s="25"/>
      <c r="E105" s="25"/>
      <c r="F105" s="25"/>
      <c r="G105" s="25"/>
      <c r="H105" s="25"/>
      <c r="I105" s="25"/>
      <c r="J105" s="25"/>
      <c r="K105" s="25"/>
      <c r="L105" s="27">
        <f>SUM(D105:K105)</f>
        <v>0</v>
      </c>
      <c r="M105" s="27">
        <f>SUM(D105:F105)</f>
        <v>0</v>
      </c>
    </row>
    <row r="106" spans="1:13" s="5" customFormat="1" ht="12.75">
      <c r="A106" s="1" t="s">
        <v>192</v>
      </c>
      <c r="B106" s="24" t="s">
        <v>193</v>
      </c>
      <c r="C106" s="24" t="s">
        <v>134</v>
      </c>
      <c r="D106" s="25">
        <v>390</v>
      </c>
      <c r="E106" s="25">
        <v>390</v>
      </c>
      <c r="F106" s="25">
        <v>1190</v>
      </c>
      <c r="G106" s="25">
        <v>390</v>
      </c>
      <c r="H106" s="25">
        <v>390</v>
      </c>
      <c r="I106" s="25"/>
      <c r="J106" s="25">
        <v>390</v>
      </c>
      <c r="K106" s="25">
        <v>4384</v>
      </c>
      <c r="L106" s="27">
        <f>SUM(D106:K106)</f>
        <v>7524</v>
      </c>
      <c r="M106" s="27">
        <f>SUM(D106:F106)</f>
        <v>1970</v>
      </c>
    </row>
    <row r="107" spans="1:13" s="5" customFormat="1" ht="12.75">
      <c r="A107" s="1" t="s">
        <v>194</v>
      </c>
      <c r="B107" s="24" t="s">
        <v>195</v>
      </c>
      <c r="C107" s="24" t="s">
        <v>134</v>
      </c>
      <c r="D107" s="25"/>
      <c r="E107" s="25"/>
      <c r="F107" s="25"/>
      <c r="G107" s="25">
        <v>657.2</v>
      </c>
      <c r="H107" s="25"/>
      <c r="I107" s="25"/>
      <c r="J107" s="25">
        <v>641.29999999999995</v>
      </c>
      <c r="K107" s="25"/>
      <c r="L107" s="27">
        <f>SUM(D107:K107)</f>
        <v>1298.5</v>
      </c>
      <c r="M107" s="27">
        <f>SUM(D107:F107)</f>
        <v>0</v>
      </c>
    </row>
    <row r="108" spans="1:13" s="5" customFormat="1" ht="12.75">
      <c r="A108" s="1" t="s">
        <v>196</v>
      </c>
      <c r="B108" s="24" t="s">
        <v>197</v>
      </c>
      <c r="C108" s="24" t="s">
        <v>134</v>
      </c>
      <c r="D108" s="25"/>
      <c r="E108" s="25"/>
      <c r="F108" s="25"/>
      <c r="G108" s="25"/>
      <c r="H108" s="25"/>
      <c r="I108" s="25">
        <v>2989.2</v>
      </c>
      <c r="J108" s="25"/>
      <c r="K108" s="25"/>
      <c r="L108" s="27">
        <f>SUM(D108:K108)</f>
        <v>2989.2</v>
      </c>
      <c r="M108" s="27">
        <f>SUM(D108:F108)</f>
        <v>0</v>
      </c>
    </row>
    <row r="109" spans="1:13" s="5" customFormat="1" ht="12.75">
      <c r="A109" s="1" t="s">
        <v>198</v>
      </c>
      <c r="B109" s="24" t="s">
        <v>199</v>
      </c>
      <c r="C109" s="24" t="s">
        <v>134</v>
      </c>
      <c r="D109" s="25">
        <v>51.37</v>
      </c>
      <c r="E109" s="25">
        <v>117.42</v>
      </c>
      <c r="F109" s="25">
        <v>56.29</v>
      </c>
      <c r="G109" s="25">
        <v>154.41</v>
      </c>
      <c r="H109" s="25">
        <v>47.97</v>
      </c>
      <c r="I109" s="25">
        <v>100.01</v>
      </c>
      <c r="J109" s="25">
        <v>59.449999999999996</v>
      </c>
      <c r="K109" s="25">
        <v>91.11</v>
      </c>
      <c r="L109" s="27">
        <f>SUM(D109:K109)</f>
        <v>678.03000000000009</v>
      </c>
      <c r="M109" s="27">
        <f>SUM(D109:F109)</f>
        <v>225.07999999999998</v>
      </c>
    </row>
    <row r="110" spans="1:13" s="5" customFormat="1" ht="12.75">
      <c r="A110" s="1" t="s">
        <v>200</v>
      </c>
      <c r="B110" s="24" t="s">
        <v>201</v>
      </c>
      <c r="C110" s="24" t="s">
        <v>134</v>
      </c>
      <c r="D110" s="25"/>
      <c r="E110" s="25"/>
      <c r="F110" s="25"/>
      <c r="G110" s="25"/>
      <c r="H110" s="25"/>
      <c r="I110" s="25"/>
      <c r="J110" s="25"/>
      <c r="K110" s="25"/>
      <c r="L110" s="27">
        <f>SUM(D110:K110)</f>
        <v>0</v>
      </c>
      <c r="M110" s="27">
        <f>SUM(D110:F110)</f>
        <v>0</v>
      </c>
    </row>
    <row r="111" spans="1:13" s="5" customFormat="1" ht="12.75">
      <c r="A111" s="1" t="s">
        <v>202</v>
      </c>
      <c r="B111" s="24" t="s">
        <v>203</v>
      </c>
      <c r="C111" s="24" t="s">
        <v>105</v>
      </c>
      <c r="D111" s="25"/>
      <c r="E111" s="25">
        <v>204.53</v>
      </c>
      <c r="F111" s="25"/>
      <c r="G111" s="25"/>
      <c r="H111" s="25"/>
      <c r="I111" s="25"/>
      <c r="J111" s="25"/>
      <c r="K111" s="25"/>
      <c r="L111" s="27">
        <f>SUM(D111:K111)</f>
        <v>204.53</v>
      </c>
      <c r="M111" s="27">
        <f>SUM(D111:F111)</f>
        <v>204.53</v>
      </c>
    </row>
    <row r="112" spans="1:13" s="5" customFormat="1" ht="12.75">
      <c r="A112" s="1" t="s">
        <v>204</v>
      </c>
      <c r="B112" s="24" t="s">
        <v>205</v>
      </c>
      <c r="C112" s="24" t="s">
        <v>134</v>
      </c>
      <c r="D112" s="25">
        <v>254</v>
      </c>
      <c r="E112" s="25">
        <v>122</v>
      </c>
      <c r="F112" s="25">
        <v>122</v>
      </c>
      <c r="G112" s="25">
        <v>122</v>
      </c>
      <c r="H112" s="25">
        <v>122</v>
      </c>
      <c r="I112" s="25">
        <v>122</v>
      </c>
      <c r="J112" s="25">
        <v>122</v>
      </c>
      <c r="K112" s="25">
        <v>122</v>
      </c>
      <c r="L112" s="27">
        <f>SUM(D112:K112)</f>
        <v>1108</v>
      </c>
      <c r="M112" s="27">
        <f>SUM(D112:F112)</f>
        <v>498</v>
      </c>
    </row>
    <row r="113" spans="1:13" s="5" customFormat="1" ht="12.75">
      <c r="A113" s="1"/>
      <c r="B113" s="24" t="s">
        <v>206</v>
      </c>
      <c r="C113" s="24" t="s">
        <v>134</v>
      </c>
      <c r="D113" s="25"/>
      <c r="E113" s="25"/>
      <c r="F113" s="25"/>
      <c r="G113" s="25"/>
      <c r="H113" s="25"/>
      <c r="I113" s="25">
        <v>0</v>
      </c>
      <c r="J113" s="25"/>
      <c r="K113" s="25"/>
      <c r="L113" s="27">
        <f>SUM(D113:K113)</f>
        <v>0</v>
      </c>
      <c r="M113" s="27">
        <f>SUM(D113:F113)</f>
        <v>0</v>
      </c>
    </row>
    <row r="114" spans="1:13" s="5" customFormat="1" ht="12.75">
      <c r="A114" s="1"/>
      <c r="B114" s="24" t="s">
        <v>207</v>
      </c>
      <c r="C114" s="24" t="s">
        <v>134</v>
      </c>
      <c r="D114" s="25"/>
      <c r="E114" s="25"/>
      <c r="F114" s="25"/>
      <c r="G114" s="25"/>
      <c r="H114" s="25"/>
      <c r="I114" s="25"/>
      <c r="J114" s="25"/>
      <c r="K114" s="25"/>
      <c r="L114" s="27">
        <f>SUM(D114:K114)</f>
        <v>0</v>
      </c>
      <c r="M114" s="27">
        <f>SUM(D114:F114)</f>
        <v>0</v>
      </c>
    </row>
    <row r="115" spans="1:13" s="5" customFormat="1" ht="12.75">
      <c r="A115" s="1"/>
      <c r="B115" s="24" t="s">
        <v>208</v>
      </c>
      <c r="C115" s="24" t="s">
        <v>92</v>
      </c>
      <c r="D115" s="25"/>
      <c r="E115" s="25"/>
      <c r="F115" s="25"/>
      <c r="G115" s="25"/>
      <c r="H115" s="25">
        <v>6301.15</v>
      </c>
      <c r="I115" s="25">
        <v>0</v>
      </c>
      <c r="J115" s="25"/>
      <c r="K115" s="25"/>
      <c r="L115" s="27">
        <f>SUM(D115:K115)</f>
        <v>6301.15</v>
      </c>
      <c r="M115" s="27">
        <f>SUM(D115:F115)</f>
        <v>0</v>
      </c>
    </row>
    <row r="116" spans="1:13" s="5" customFormat="1" ht="12.75">
      <c r="A116" s="1"/>
      <c r="B116" s="24" t="s">
        <v>209</v>
      </c>
      <c r="C116" s="24" t="s">
        <v>61</v>
      </c>
      <c r="D116" s="25"/>
      <c r="E116" s="25"/>
      <c r="F116" s="25"/>
      <c r="G116" s="25"/>
      <c r="H116" s="25">
        <v>50000</v>
      </c>
      <c r="I116" s="25">
        <v>0</v>
      </c>
      <c r="J116" s="25"/>
      <c r="K116" s="25"/>
      <c r="L116" s="27">
        <f>SUM(D116:K116)</f>
        <v>50000</v>
      </c>
      <c r="M116" s="27">
        <f>SUM(D116:F116)</f>
        <v>0</v>
      </c>
    </row>
    <row r="117" spans="1:13" s="5" customFormat="1" ht="12.75">
      <c r="A117" s="1"/>
      <c r="B117" s="24"/>
      <c r="C117" s="24"/>
      <c r="D117" s="25"/>
      <c r="E117" s="25"/>
      <c r="F117" s="25"/>
      <c r="G117" s="25"/>
      <c r="H117" s="25"/>
      <c r="I117" s="25"/>
      <c r="J117" s="25"/>
      <c r="K117" s="25"/>
      <c r="L117" s="27">
        <f>SUM(D117:K117)</f>
        <v>0</v>
      </c>
      <c r="M117" s="27">
        <f>SUM(D117:F117)</f>
        <v>0</v>
      </c>
    </row>
    <row r="118" spans="1:13" s="5" customFormat="1" ht="12.75">
      <c r="A118" s="1"/>
      <c r="B118" s="24" t="s">
        <v>210</v>
      </c>
      <c r="C118" s="24" t="s">
        <v>211</v>
      </c>
      <c r="D118" s="25">
        <v>597064.47</v>
      </c>
      <c r="E118" s="25">
        <v>196346</v>
      </c>
      <c r="F118" s="25">
        <v>42096</v>
      </c>
      <c r="G118" s="25">
        <v>12501.4</v>
      </c>
      <c r="H118" s="25">
        <v>47435</v>
      </c>
      <c r="I118" s="25">
        <v>0</v>
      </c>
      <c r="J118" s="25"/>
      <c r="K118" s="25">
        <v>9850</v>
      </c>
      <c r="L118" s="27">
        <f>SUM(D118:K118)</f>
        <v>905292.87</v>
      </c>
      <c r="M118" s="27">
        <f>SUM(D118:F118)</f>
        <v>835506.47</v>
      </c>
    </row>
    <row r="119" spans="1:13" s="5" customFormat="1" ht="12.75">
      <c r="A119" s="1"/>
      <c r="B119" s="24"/>
      <c r="C119" s="24"/>
      <c r="D119" s="36"/>
      <c r="E119" s="36"/>
      <c r="F119" s="36"/>
      <c r="G119" s="36"/>
      <c r="H119" s="36"/>
      <c r="I119" s="36"/>
      <c r="J119" s="36"/>
      <c r="K119" s="36"/>
      <c r="L119" s="37"/>
      <c r="M119" s="37"/>
    </row>
    <row r="120" spans="1:13" s="5" customFormat="1" ht="12.75">
      <c r="A120" s="1"/>
      <c r="B120" s="32" t="s">
        <v>212</v>
      </c>
      <c r="C120" s="24"/>
      <c r="D120" s="25">
        <f t="shared" ref="D120:L120" si="2">SUM(D26:D118)</f>
        <v>1275565.46</v>
      </c>
      <c r="E120" s="25">
        <f t="shared" si="2"/>
        <v>640928.26</v>
      </c>
      <c r="F120" s="25">
        <f t="shared" si="2"/>
        <v>1880590.5300000007</v>
      </c>
      <c r="G120" s="25">
        <f t="shared" si="2"/>
        <v>890591.17999999993</v>
      </c>
      <c r="H120" s="25">
        <f t="shared" si="2"/>
        <v>989267.1599999998</v>
      </c>
      <c r="I120" s="25">
        <f t="shared" si="2"/>
        <v>715689.64999999991</v>
      </c>
      <c r="J120" s="25">
        <f t="shared" si="2"/>
        <v>980088.67999999993</v>
      </c>
      <c r="K120" s="25">
        <f t="shared" si="2"/>
        <v>2191223.71</v>
      </c>
      <c r="L120" s="25">
        <f t="shared" si="2"/>
        <v>9563944.629999999</v>
      </c>
      <c r="M120" s="25">
        <f>SUM(D120:F120)</f>
        <v>3797084.2500000009</v>
      </c>
    </row>
    <row r="121" spans="1:13" s="5" customFormat="1" ht="12.75">
      <c r="A121" s="1" t="s">
        <v>213</v>
      </c>
      <c r="B121" s="24"/>
      <c r="C121" s="24"/>
      <c r="D121" s="30"/>
      <c r="E121" s="30"/>
      <c r="F121" s="30"/>
      <c r="G121" s="30"/>
      <c r="H121" s="38"/>
      <c r="I121" s="38"/>
      <c r="J121" s="38"/>
      <c r="K121" s="38"/>
      <c r="L121" s="31">
        <f>SUM(D121:K121)</f>
        <v>0</v>
      </c>
      <c r="M121" s="31"/>
    </row>
    <row r="122" spans="1:13" s="5" customFormat="1" ht="12.75">
      <c r="A122" s="1"/>
      <c r="B122" s="32" t="s">
        <v>214</v>
      </c>
      <c r="C122" s="24"/>
      <c r="D122" s="25">
        <f t="shared" ref="D122:L122" si="3">D23-D120</f>
        <v>266450.47999999928</v>
      </c>
      <c r="E122" s="25">
        <f t="shared" si="3"/>
        <v>-44917.18000000075</v>
      </c>
      <c r="F122" s="25">
        <f t="shared" si="3"/>
        <v>77992.28999999864</v>
      </c>
      <c r="G122" s="25">
        <f t="shared" si="3"/>
        <v>-79498.890000001295</v>
      </c>
      <c r="H122" s="25">
        <f t="shared" si="3"/>
        <v>-68756.050000001094</v>
      </c>
      <c r="I122" s="25">
        <f t="shared" si="3"/>
        <v>215554.299999999</v>
      </c>
      <c r="J122" s="25">
        <f t="shared" si="3"/>
        <v>336915.61999999895</v>
      </c>
      <c r="K122" s="25">
        <f t="shared" si="3"/>
        <v>651891.90999999922</v>
      </c>
      <c r="L122" s="25">
        <f t="shared" si="3"/>
        <v>651891.91000000015</v>
      </c>
      <c r="M122" s="25">
        <f>SUM(D122:F122)</f>
        <v>299525.58999999717</v>
      </c>
    </row>
    <row r="123" spans="1:13" s="5" customFormat="1" ht="12.75">
      <c r="A123" s="1"/>
      <c r="B123" s="24"/>
      <c r="C123" s="24"/>
      <c r="D123" s="25"/>
      <c r="E123" s="25"/>
      <c r="F123" s="25"/>
      <c r="G123" s="25"/>
      <c r="H123" s="35"/>
      <c r="I123" s="35"/>
      <c r="J123" s="35"/>
      <c r="K123" s="35"/>
      <c r="L123" s="27"/>
      <c r="M123" s="27"/>
    </row>
    <row r="124" spans="1:13" s="5" customFormat="1" ht="12.75">
      <c r="A124" s="1"/>
      <c r="B124" s="39" t="s">
        <v>215</v>
      </c>
      <c r="C124" s="40"/>
      <c r="D124" s="41"/>
      <c r="E124" s="41"/>
      <c r="F124" s="41"/>
      <c r="G124" s="41"/>
      <c r="H124" s="42"/>
      <c r="I124" s="42"/>
      <c r="J124" s="42"/>
      <c r="K124" s="42"/>
      <c r="L124" s="43"/>
      <c r="M124" s="43"/>
    </row>
    <row r="125" spans="1:13" s="5" customFormat="1" ht="12.75">
      <c r="A125" s="1"/>
      <c r="B125" s="40" t="s">
        <v>216</v>
      </c>
      <c r="C125" s="40"/>
      <c r="D125" s="41">
        <v>568698.52</v>
      </c>
      <c r="E125" s="41">
        <f t="shared" ref="E125:J125" si="4">D143</f>
        <v>492717.72000000003</v>
      </c>
      <c r="F125" s="41">
        <f t="shared" si="4"/>
        <v>193140.09000000032</v>
      </c>
      <c r="G125" s="41">
        <f>F143</f>
        <v>1347508.3900000001</v>
      </c>
      <c r="H125" s="41">
        <f>G143</f>
        <v>260629.06000000029</v>
      </c>
      <c r="I125" s="41">
        <f>H143</f>
        <v>260277.2100000002</v>
      </c>
      <c r="J125" s="41">
        <f t="shared" si="4"/>
        <v>-142796.23999999976</v>
      </c>
      <c r="K125" s="41">
        <f>J143</f>
        <v>125391.27000000048</v>
      </c>
      <c r="L125" s="41">
        <f>D125</f>
        <v>568698.52</v>
      </c>
      <c r="M125" s="43"/>
    </row>
    <row r="126" spans="1:13" s="5" customFormat="1" ht="12.75">
      <c r="A126" s="1"/>
      <c r="B126" s="44"/>
      <c r="C126" s="40"/>
      <c r="D126" s="41"/>
      <c r="E126" s="41"/>
      <c r="F126" s="41"/>
      <c r="G126" s="41"/>
      <c r="H126" s="42"/>
      <c r="I126" s="42"/>
      <c r="J126" s="42"/>
      <c r="K126" s="42"/>
      <c r="L126" s="43"/>
      <c r="M126" s="43"/>
    </row>
    <row r="127" spans="1:13" ht="15">
      <c r="A127" s="1"/>
      <c r="B127" s="40" t="s">
        <v>217</v>
      </c>
      <c r="C127" s="40"/>
      <c r="D127" s="41"/>
      <c r="E127" s="41"/>
      <c r="F127" s="41">
        <v>2070000</v>
      </c>
      <c r="G127" s="41">
        <v>97251.53</v>
      </c>
      <c r="H127" s="45"/>
      <c r="I127" s="45"/>
      <c r="J127" s="45">
        <v>2650000</v>
      </c>
      <c r="K127" s="45"/>
      <c r="L127" s="43">
        <f>SUM(D127:K127)</f>
        <v>4817251.5299999993</v>
      </c>
      <c r="M127" s="43">
        <f>SUM(D127:F127)</f>
        <v>2070000</v>
      </c>
    </row>
    <row r="128" spans="1:13" ht="15">
      <c r="A128" s="1"/>
      <c r="B128" s="40" t="s">
        <v>218</v>
      </c>
      <c r="C128" s="40"/>
      <c r="D128" s="41"/>
      <c r="E128" s="41">
        <v>1900000</v>
      </c>
      <c r="F128" s="41"/>
      <c r="G128" s="41"/>
      <c r="H128" s="45">
        <v>700000</v>
      </c>
      <c r="I128" s="45">
        <v>595000</v>
      </c>
      <c r="J128" s="45">
        <v>200000</v>
      </c>
      <c r="K128" s="45"/>
      <c r="L128" s="43">
        <f>SUM(D128:K128)</f>
        <v>3395000</v>
      </c>
      <c r="M128" s="43">
        <f>SUM(D128:F128)</f>
        <v>1900000</v>
      </c>
    </row>
    <row r="129" spans="1:13" s="5" customFormat="1" ht="12.75">
      <c r="A129" s="1"/>
      <c r="B129" s="40"/>
      <c r="C129" s="40"/>
      <c r="D129" s="41"/>
      <c r="E129" s="41"/>
      <c r="F129" s="41"/>
      <c r="G129" s="41"/>
      <c r="H129" s="42"/>
      <c r="I129" s="42"/>
      <c r="J129" s="42"/>
      <c r="K129" s="42"/>
      <c r="L129" s="43">
        <f>SUM(D129:K129)</f>
        <v>0</v>
      </c>
      <c r="M129" s="43">
        <f>SUM(D129:F129)</f>
        <v>0</v>
      </c>
    </row>
    <row r="130" spans="1:13" s="5" customFormat="1" ht="12.75">
      <c r="A130" s="1"/>
      <c r="B130" s="44" t="s">
        <v>219</v>
      </c>
      <c r="C130" s="40"/>
      <c r="D130" s="41"/>
      <c r="E130" s="41"/>
      <c r="F130" s="41"/>
      <c r="G130" s="41"/>
      <c r="H130" s="42"/>
      <c r="I130" s="42"/>
      <c r="J130" s="42"/>
      <c r="K130" s="42"/>
      <c r="L130" s="43">
        <f>SUM(D130:K130)</f>
        <v>0</v>
      </c>
      <c r="M130" s="43">
        <f>SUM(D130:F130)</f>
        <v>0</v>
      </c>
    </row>
    <row r="131" spans="1:13" s="5" customFormat="1" ht="12.75">
      <c r="A131" s="1"/>
      <c r="B131" s="40" t="s">
        <v>220</v>
      </c>
      <c r="C131" s="40"/>
      <c r="D131" s="41"/>
      <c r="E131" s="41">
        <v>1880000</v>
      </c>
      <c r="F131" s="41">
        <v>200000</v>
      </c>
      <c r="G131" s="41">
        <v>800000</v>
      </c>
      <c r="H131" s="42"/>
      <c r="I131" s="42"/>
      <c r="J131" s="42">
        <v>2400000</v>
      </c>
      <c r="K131" s="42"/>
      <c r="L131" s="43">
        <f>SUM(D131:K131)</f>
        <v>5280000</v>
      </c>
      <c r="M131" s="43">
        <f>SUM(D131:F131)</f>
        <v>2080000</v>
      </c>
    </row>
    <row r="132" spans="1:13" s="5" customFormat="1" ht="12.75">
      <c r="A132" s="1" t="s">
        <v>221</v>
      </c>
      <c r="B132" s="40" t="s">
        <v>222</v>
      </c>
      <c r="C132" s="40" t="s">
        <v>92</v>
      </c>
      <c r="D132" s="41"/>
      <c r="E132" s="41">
        <v>319577.63</v>
      </c>
      <c r="F132" s="41"/>
      <c r="G132" s="41"/>
      <c r="H132" s="42">
        <v>0</v>
      </c>
      <c r="I132" s="42">
        <v>107915.56</v>
      </c>
      <c r="J132" s="42"/>
      <c r="K132" s="42"/>
      <c r="L132" s="43">
        <f>SUM(D132:K132)</f>
        <v>427493.19</v>
      </c>
      <c r="M132" s="43">
        <f>SUM(D132:F132)</f>
        <v>319577.63</v>
      </c>
    </row>
    <row r="133" spans="1:13" s="5" customFormat="1" ht="12.75">
      <c r="A133" s="1"/>
      <c r="B133" s="40" t="s">
        <v>223</v>
      </c>
      <c r="C133" s="40" t="s">
        <v>92</v>
      </c>
      <c r="D133" s="41"/>
      <c r="E133" s="41"/>
      <c r="F133" s="41">
        <v>715328.4</v>
      </c>
      <c r="G133" s="41">
        <v>251909</v>
      </c>
      <c r="H133" s="42">
        <v>87793.42</v>
      </c>
      <c r="I133" s="42">
        <v>365944.41000000003</v>
      </c>
      <c r="J133" s="42"/>
      <c r="K133" s="42">
        <v>3657</v>
      </c>
      <c r="L133" s="43">
        <f>SUM(D133:K133)</f>
        <v>1424632.23</v>
      </c>
      <c r="M133" s="43">
        <f>SUM(D133:F133)</f>
        <v>715328.4</v>
      </c>
    </row>
    <row r="134" spans="1:13" s="5" customFormat="1" ht="12.75">
      <c r="A134" s="1"/>
      <c r="B134" s="40" t="s">
        <v>224</v>
      </c>
      <c r="C134" s="40"/>
      <c r="D134" s="41"/>
      <c r="E134" s="41"/>
      <c r="F134" s="41"/>
      <c r="G134" s="41"/>
      <c r="H134" s="42"/>
      <c r="I134" s="42"/>
      <c r="J134" s="42"/>
      <c r="K134" s="42">
        <v>207760</v>
      </c>
      <c r="L134" s="43">
        <f>SUM(D134:K134)</f>
        <v>207760</v>
      </c>
      <c r="M134" s="43"/>
    </row>
    <row r="135" spans="1:13" s="5" customFormat="1" ht="12.75">
      <c r="A135" s="1"/>
      <c r="B135" s="40" t="s">
        <v>225</v>
      </c>
      <c r="C135" s="40" t="s">
        <v>92</v>
      </c>
      <c r="D135" s="41"/>
      <c r="E135" s="41"/>
      <c r="F135" s="41"/>
      <c r="G135" s="41">
        <v>109872.65</v>
      </c>
      <c r="H135" s="42">
        <v>436533.75</v>
      </c>
      <c r="I135" s="42"/>
      <c r="J135" s="42">
        <v>14224.92</v>
      </c>
      <c r="K135" s="42"/>
      <c r="L135" s="43">
        <f>SUM(D135:K135)</f>
        <v>560631.32000000007</v>
      </c>
      <c r="M135" s="43">
        <f>SUM(D135:F135)</f>
        <v>0</v>
      </c>
    </row>
    <row r="136" spans="1:13" s="5" customFormat="1" ht="12.75">
      <c r="A136" s="1"/>
      <c r="B136" s="40" t="s">
        <v>226</v>
      </c>
      <c r="C136" s="40" t="s">
        <v>92</v>
      </c>
      <c r="D136" s="41">
        <v>75980.800000000003</v>
      </c>
      <c r="E136" s="41"/>
      <c r="F136" s="41">
        <v>303.3</v>
      </c>
      <c r="G136" s="41">
        <v>22349.210000000003</v>
      </c>
      <c r="H136" s="42">
        <v>176024.68000000002</v>
      </c>
      <c r="I136" s="42">
        <v>80635.3</v>
      </c>
      <c r="J136" s="42">
        <v>1988.17</v>
      </c>
      <c r="K136" s="42">
        <v>56985.599999999999</v>
      </c>
      <c r="L136" s="43">
        <f>SUM(D136:K136)</f>
        <v>414267.06</v>
      </c>
      <c r="M136" s="43">
        <f>SUM(D136:F136)</f>
        <v>76284.100000000006</v>
      </c>
    </row>
    <row r="137" spans="1:13" s="5" customFormat="1" ht="12.75">
      <c r="A137" s="1"/>
      <c r="B137" s="40" t="s">
        <v>227</v>
      </c>
      <c r="C137" s="40" t="s">
        <v>92</v>
      </c>
      <c r="D137" s="41"/>
      <c r="E137" s="41"/>
      <c r="F137" s="41"/>
      <c r="G137" s="41"/>
      <c r="H137" s="42"/>
      <c r="I137" s="42">
        <v>9000</v>
      </c>
      <c r="J137" s="42">
        <v>165599.4</v>
      </c>
      <c r="K137" s="42">
        <v>450776.32000000001</v>
      </c>
      <c r="L137" s="43">
        <f>SUM(D137:K137)</f>
        <v>625375.72</v>
      </c>
      <c r="M137" s="43"/>
    </row>
    <row r="138" spans="1:13" s="5" customFormat="1" ht="12.75">
      <c r="A138" s="1"/>
      <c r="B138" s="46" t="s">
        <v>228</v>
      </c>
      <c r="C138" s="40" t="s">
        <v>92</v>
      </c>
      <c r="D138" s="41"/>
      <c r="E138" s="41"/>
      <c r="F138" s="41"/>
      <c r="G138" s="41"/>
      <c r="H138" s="42"/>
      <c r="I138" s="42">
        <v>434578.18</v>
      </c>
      <c r="J138" s="42"/>
      <c r="K138" s="42"/>
      <c r="L138" s="43">
        <f>SUM(D138:K138)</f>
        <v>434578.18</v>
      </c>
      <c r="M138" s="43"/>
    </row>
    <row r="139" spans="1:13" s="5" customFormat="1" ht="12.75">
      <c r="A139" s="1"/>
      <c r="B139" s="47" t="s">
        <v>229</v>
      </c>
      <c r="C139" s="40" t="s">
        <v>92</v>
      </c>
      <c r="D139" s="41"/>
      <c r="E139" s="41"/>
      <c r="F139" s="41"/>
      <c r="G139" s="41"/>
      <c r="H139" s="42"/>
      <c r="I139" s="42"/>
      <c r="J139" s="42"/>
      <c r="K139" s="42"/>
      <c r="L139" s="43">
        <f>SUM(D139:K139)</f>
        <v>0</v>
      </c>
      <c r="M139" s="43">
        <f>SUM(D139:F139)</f>
        <v>0</v>
      </c>
    </row>
    <row r="140" spans="1:13" s="5" customFormat="1" ht="12.75">
      <c r="A140" s="1"/>
      <c r="B140" s="48"/>
      <c r="C140" s="40"/>
      <c r="D140" s="49"/>
      <c r="E140" s="49"/>
      <c r="F140" s="49"/>
      <c r="G140" s="49"/>
      <c r="H140" s="49"/>
      <c r="I140" s="49"/>
      <c r="J140" s="49"/>
      <c r="K140" s="49"/>
      <c r="L140" s="50"/>
      <c r="M140" s="50"/>
    </row>
    <row r="141" spans="1:13" s="5" customFormat="1" ht="12.75">
      <c r="A141" s="1"/>
      <c r="B141" s="48" t="s">
        <v>230</v>
      </c>
      <c r="C141" s="40"/>
      <c r="D141" s="41">
        <f t="shared" ref="D141:H141" si="5">SUM(D130:D139)</f>
        <v>75980.800000000003</v>
      </c>
      <c r="E141" s="41">
        <f>SUM(E130:E139)</f>
        <v>2199577.63</v>
      </c>
      <c r="F141" s="41">
        <f>SUM(F130:F139)</f>
        <v>915631.70000000007</v>
      </c>
      <c r="G141" s="41">
        <f>SUM(G130:G139)</f>
        <v>1184130.8599999999</v>
      </c>
      <c r="H141" s="41">
        <f t="shared" si="5"/>
        <v>700351.85000000009</v>
      </c>
      <c r="I141" s="41">
        <f>SUM(I130:I139)</f>
        <v>998073.45</v>
      </c>
      <c r="J141" s="41">
        <f>SUM(J130:J139)</f>
        <v>2581812.4899999998</v>
      </c>
      <c r="K141" s="41">
        <f>SUM(K130:K139)</f>
        <v>719178.91999999993</v>
      </c>
      <c r="L141" s="41">
        <f t="shared" ref="L141:M141" si="6">SUM(L130:L139)</f>
        <v>9374737.6999999993</v>
      </c>
      <c r="M141" s="41">
        <f t="shared" si="6"/>
        <v>3191190.13</v>
      </c>
    </row>
    <row r="142" spans="1:13" s="5" customFormat="1" ht="12.75">
      <c r="A142" s="1"/>
      <c r="B142" s="48"/>
      <c r="C142" s="40"/>
      <c r="D142" s="41"/>
      <c r="E142" s="41"/>
      <c r="F142" s="41"/>
      <c r="G142" s="41"/>
      <c r="H142" s="41"/>
      <c r="I142" s="41"/>
      <c r="J142" s="41"/>
      <c r="K142" s="41"/>
      <c r="L142" s="41"/>
      <c r="M142" s="41"/>
    </row>
    <row r="143" spans="1:13" s="5" customFormat="1" ht="12.75">
      <c r="A143" s="1"/>
      <c r="B143" s="48" t="s">
        <v>231</v>
      </c>
      <c r="C143" s="40"/>
      <c r="D143" s="41">
        <f>D125+D127+D128-D141</f>
        <v>492717.72000000003</v>
      </c>
      <c r="E143" s="41">
        <f>E125+E127+E128-E141</f>
        <v>193140.09000000032</v>
      </c>
      <c r="F143" s="41">
        <f t="shared" ref="F143:M143" si="7">F125+F127+F128-F141</f>
        <v>1347508.3900000001</v>
      </c>
      <c r="G143" s="41">
        <f t="shared" si="7"/>
        <v>260629.06000000029</v>
      </c>
      <c r="H143" s="41">
        <f t="shared" si="7"/>
        <v>260277.2100000002</v>
      </c>
      <c r="I143" s="41">
        <f>I125+I127+I128-I141</f>
        <v>-142796.23999999976</v>
      </c>
      <c r="J143" s="41">
        <f>J125+J127+J128-J141</f>
        <v>125391.27000000048</v>
      </c>
      <c r="K143" s="41">
        <f>K125+K127+K128-K141</f>
        <v>-593787.64999999944</v>
      </c>
      <c r="L143" s="41">
        <f t="shared" si="7"/>
        <v>-593787.65000000037</v>
      </c>
      <c r="M143" s="41">
        <f t="shared" si="7"/>
        <v>778809.87000000011</v>
      </c>
    </row>
    <row r="144" spans="1:13" s="5" customFormat="1" ht="12.75">
      <c r="A144" s="1"/>
      <c r="B144" s="51"/>
      <c r="C144" s="24"/>
      <c r="D144" s="25"/>
      <c r="E144" s="25"/>
      <c r="F144" s="25"/>
      <c r="G144" s="25"/>
      <c r="H144" s="25"/>
      <c r="I144" s="25"/>
      <c r="J144" s="25"/>
      <c r="K144" s="25"/>
      <c r="L144" s="27"/>
      <c r="M144" s="27"/>
    </row>
    <row r="145" spans="1:34" s="56" customFormat="1" ht="19.5" customHeight="1" thickBot="1">
      <c r="A145" s="52"/>
      <c r="B145" s="53" t="s">
        <v>232</v>
      </c>
      <c r="C145" s="54"/>
      <c r="D145" s="55">
        <f t="shared" ref="D145:K145" si="8">D122+D143</f>
        <v>759168.19999999925</v>
      </c>
      <c r="E145" s="55">
        <f t="shared" si="8"/>
        <v>148222.90999999957</v>
      </c>
      <c r="F145" s="55">
        <f>F122+F143</f>
        <v>1425500.6799999988</v>
      </c>
      <c r="G145" s="55">
        <f t="shared" si="8"/>
        <v>181130.16999999899</v>
      </c>
      <c r="H145" s="55">
        <f t="shared" si="8"/>
        <v>191521.1599999991</v>
      </c>
      <c r="I145" s="55">
        <f t="shared" si="8"/>
        <v>72758.059999999241</v>
      </c>
      <c r="J145" s="55">
        <f>J122+J143</f>
        <v>462306.88999999943</v>
      </c>
      <c r="K145" s="55">
        <f t="shared" si="8"/>
        <v>58104.259999999776</v>
      </c>
      <c r="L145" s="55">
        <f>L122+L143</f>
        <v>58104.259999999776</v>
      </c>
      <c r="M145" s="55">
        <f>M122+M143</f>
        <v>1078335.4599999972</v>
      </c>
    </row>
    <row r="146" spans="1:34" s="5" customFormat="1" ht="13.5" thickTop="1">
      <c r="A146" s="1"/>
      <c r="B146" s="1"/>
      <c r="C146" s="1"/>
      <c r="D146" s="3"/>
      <c r="E146" s="3"/>
      <c r="F146" s="3"/>
      <c r="G146" s="3"/>
      <c r="H146" s="3"/>
      <c r="I146" s="3"/>
      <c r="J146" s="3"/>
      <c r="K146" s="3"/>
      <c r="L146" s="6"/>
      <c r="M146" s="6"/>
    </row>
    <row r="147" spans="1:34" ht="15" hidden="1">
      <c r="A147" s="1"/>
      <c r="B147" s="1" t="s">
        <v>233</v>
      </c>
      <c r="C147" s="1"/>
      <c r="D147" s="3">
        <f>SUM(D40:D73,D105:D114)</f>
        <v>122793.20999999999</v>
      </c>
      <c r="E147" s="3">
        <f>SUM(E40:E73,E105:E114)</f>
        <v>169003.18</v>
      </c>
      <c r="F147" s="3"/>
      <c r="G147" s="3">
        <f>SUM(G40:G73,G105:G114)</f>
        <v>130497.93000000001</v>
      </c>
      <c r="H147" s="3">
        <f>SUM(H40:H73,H105:H114)</f>
        <v>135449.1</v>
      </c>
      <c r="I147" s="3">
        <f>SUM(I40:I73,I105:I114)</f>
        <v>196250.62</v>
      </c>
      <c r="J147" s="3">
        <f>SUM(J40:J73,J105:J114)</f>
        <v>136964.35999999999</v>
      </c>
      <c r="K147" s="3">
        <f>SUM(K40:K73,K105:K114)</f>
        <v>145336.86000000002</v>
      </c>
      <c r="L147" s="6"/>
      <c r="M147" s="6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</row>
    <row r="148" spans="1:34" ht="15" hidden="1">
      <c r="A148" s="1"/>
      <c r="B148" s="1" t="s">
        <v>234</v>
      </c>
      <c r="C148" s="1"/>
      <c r="D148" s="3">
        <f>SUM(D75:D103)</f>
        <v>546111.07999999996</v>
      </c>
      <c r="E148" s="3">
        <f>SUM(E75:E103)</f>
        <v>273196.88</v>
      </c>
      <c r="F148" s="3"/>
      <c r="G148" s="3">
        <f>SUM(G75:G103)</f>
        <v>720794.95</v>
      </c>
      <c r="H148" s="3">
        <f>SUM(H75:H103)</f>
        <v>745262.80999999982</v>
      </c>
      <c r="I148" s="3">
        <f>SUM(I75:I103)</f>
        <v>508215.63</v>
      </c>
      <c r="J148" s="3">
        <f>SUM(J75:J103)</f>
        <v>842806.72</v>
      </c>
      <c r="K148" s="3">
        <f>SUM(K75:K103)</f>
        <v>535278.54999999993</v>
      </c>
      <c r="L148" s="6"/>
      <c r="M148" s="6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</row>
    <row r="149" spans="1:34" ht="15" hidden="1">
      <c r="A149" s="1"/>
      <c r="B149" s="1" t="s">
        <v>235</v>
      </c>
      <c r="C149" s="1"/>
      <c r="D149" s="3">
        <f>SUM(D28:D34)</f>
        <v>8299.7999999999993</v>
      </c>
      <c r="E149" s="3">
        <f>SUM(E28:E34)</f>
        <v>2099</v>
      </c>
      <c r="F149" s="3"/>
      <c r="G149" s="3">
        <f>SUM(G28:G34)</f>
        <v>0</v>
      </c>
      <c r="H149" s="3">
        <f>SUM(H28:H34)</f>
        <v>4006.8</v>
      </c>
      <c r="I149" s="3">
        <f>SUM(I28:I34)</f>
        <v>0</v>
      </c>
      <c r="J149" s="3">
        <f>SUM(J28:J34)</f>
        <v>0</v>
      </c>
      <c r="K149" s="3">
        <f>SUM(K28:K34)</f>
        <v>0</v>
      </c>
      <c r="L149" s="6"/>
      <c r="M149" s="6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</row>
    <row r="150" spans="1:34" ht="15" hidden="1">
      <c r="A150" s="1"/>
      <c r="B150" s="1" t="s">
        <v>236</v>
      </c>
      <c r="C150" s="1"/>
      <c r="D150" s="3">
        <f t="shared" ref="D150:K150" si="9">SUM(D118)</f>
        <v>597064.47</v>
      </c>
      <c r="E150" s="3">
        <f t="shared" si="9"/>
        <v>196346</v>
      </c>
      <c r="F150" s="3"/>
      <c r="G150" s="3">
        <f t="shared" si="9"/>
        <v>12501.4</v>
      </c>
      <c r="H150" s="3">
        <f t="shared" si="9"/>
        <v>47435</v>
      </c>
      <c r="I150" s="3">
        <f t="shared" si="9"/>
        <v>0</v>
      </c>
      <c r="J150" s="3">
        <f t="shared" si="9"/>
        <v>0</v>
      </c>
      <c r="K150" s="3">
        <f t="shared" si="9"/>
        <v>9850</v>
      </c>
      <c r="L150" s="6"/>
      <c r="M150" s="6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</row>
    <row r="151" spans="1:34" ht="15" hidden="1">
      <c r="A151" s="1"/>
      <c r="B151" s="1"/>
      <c r="C151" s="1"/>
      <c r="D151" s="3"/>
      <c r="E151" s="3"/>
      <c r="F151" s="3"/>
      <c r="G151" s="3"/>
      <c r="H151" s="3"/>
      <c r="I151" s="3"/>
      <c r="J151" s="3"/>
      <c r="K151" s="3"/>
      <c r="L151" s="57"/>
      <c r="M151" s="57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</row>
    <row r="152" spans="1:34" ht="15" hidden="1">
      <c r="A152" s="1"/>
      <c r="B152" s="1"/>
      <c r="C152" s="1"/>
      <c r="D152" s="3"/>
      <c r="E152" s="3"/>
      <c r="F152" s="3"/>
      <c r="G152" s="3"/>
      <c r="H152" s="3"/>
      <c r="I152" s="3"/>
      <c r="J152" s="3"/>
      <c r="K152" s="3"/>
      <c r="L152" s="57"/>
      <c r="M152" s="57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</row>
    <row r="153" spans="1:34" ht="15" hidden="1">
      <c r="A153" s="1"/>
      <c r="B153" s="1"/>
      <c r="C153" s="1"/>
      <c r="D153" s="3"/>
      <c r="E153" s="3"/>
      <c r="F153" s="3"/>
      <c r="G153" s="58"/>
      <c r="H153" s="3"/>
      <c r="I153" s="3"/>
      <c r="J153" s="3"/>
      <c r="K153" s="3"/>
      <c r="L153" s="57"/>
      <c r="M153" s="57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</row>
    <row r="154" spans="1:34" ht="15" hidden="1">
      <c r="A154" s="1"/>
      <c r="B154" s="1"/>
      <c r="C154" s="1"/>
      <c r="D154" s="3"/>
      <c r="E154" s="3"/>
      <c r="F154" s="3"/>
      <c r="G154" s="3"/>
      <c r="H154" s="3"/>
      <c r="I154" s="3"/>
      <c r="J154" s="3"/>
      <c r="K154" s="3"/>
      <c r="L154" s="6"/>
      <c r="M154" s="6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</row>
    <row r="155" spans="1:34" s="59" customFormat="1" ht="12.75" hidden="1">
      <c r="A155" s="1"/>
      <c r="B155" s="1" t="s">
        <v>237</v>
      </c>
      <c r="C155" s="1"/>
      <c r="D155" s="3">
        <v>2844242.6</v>
      </c>
      <c r="E155" s="3"/>
      <c r="F155" s="3"/>
      <c r="G155" s="3"/>
      <c r="H155" s="3"/>
      <c r="I155" s="3"/>
      <c r="J155" s="3"/>
      <c r="K155" s="3"/>
      <c r="L155" s="6"/>
      <c r="M155" s="6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</row>
    <row r="156" spans="1:34" ht="15" hidden="1">
      <c r="A156" s="1"/>
      <c r="B156" s="1" t="s">
        <v>238</v>
      </c>
      <c r="C156" s="1"/>
      <c r="D156" s="3">
        <f>M135+M136+M139</f>
        <v>76284.100000000006</v>
      </c>
      <c r="E156" s="3"/>
      <c r="F156" s="3"/>
      <c r="G156" s="3"/>
      <c r="H156" s="3"/>
      <c r="I156" s="3"/>
      <c r="J156" s="3"/>
      <c r="K156" s="3"/>
      <c r="L156" s="6"/>
      <c r="M156" s="6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</row>
    <row r="157" spans="1:34" ht="15.75" hidden="1" thickBot="1">
      <c r="A157" s="1"/>
      <c r="B157" s="1" t="s">
        <v>239</v>
      </c>
      <c r="C157" s="1"/>
      <c r="D157" s="60">
        <f>D155-D156</f>
        <v>2767958.5</v>
      </c>
      <c r="E157" s="3"/>
      <c r="F157" s="3"/>
      <c r="G157" s="58"/>
      <c r="H157" s="3"/>
      <c r="I157" s="3"/>
      <c r="J157" s="3"/>
      <c r="K157" s="3"/>
      <c r="L157" s="6"/>
      <c r="M157" s="6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</row>
    <row r="158" spans="1:34" ht="15" hidden="1">
      <c r="A158" s="1"/>
      <c r="B158" s="1"/>
      <c r="C158" s="1"/>
      <c r="D158" s="3"/>
      <c r="E158" s="3"/>
      <c r="F158" s="3"/>
      <c r="G158" s="3"/>
      <c r="H158" s="3"/>
      <c r="I158" s="3"/>
      <c r="J158" s="3"/>
      <c r="K158" s="3"/>
      <c r="L158" s="6"/>
      <c r="M158" s="6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</row>
    <row r="159" spans="1:34" ht="15" hidden="1">
      <c r="A159" s="1"/>
      <c r="B159" s="1"/>
      <c r="C159" s="1"/>
      <c r="D159" s="3"/>
      <c r="E159" s="3"/>
      <c r="F159" s="3"/>
      <c r="G159" s="3"/>
      <c r="H159" s="3"/>
      <c r="I159" s="3"/>
      <c r="J159" s="3"/>
      <c r="K159" s="3"/>
      <c r="L159" s="6"/>
      <c r="M159" s="6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</row>
    <row r="160" spans="1:34" ht="15" hidden="1">
      <c r="A160" s="1"/>
      <c r="B160" s="1"/>
      <c r="C160" s="1"/>
      <c r="D160" s="3"/>
      <c r="E160" s="3"/>
      <c r="F160" s="3"/>
      <c r="G160" s="3"/>
      <c r="H160" s="3"/>
      <c r="I160" s="3"/>
      <c r="J160" s="3"/>
      <c r="K160" s="3"/>
      <c r="L160" s="6"/>
      <c r="M160" s="6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</row>
    <row r="161" spans="4:11" ht="15" hidden="1">
      <c r="D161" s="3"/>
      <c r="E161" s="3"/>
      <c r="F161" s="3"/>
      <c r="G161" s="3"/>
      <c r="H161" s="3"/>
      <c r="I161" s="3"/>
      <c r="J161" s="3"/>
      <c r="K161" s="3"/>
    </row>
    <row r="162" spans="4:11" ht="15" hidden="1">
      <c r="D162" s="3"/>
      <c r="E162" s="3"/>
      <c r="F162" s="3"/>
      <c r="G162" s="3"/>
      <c r="H162" s="3"/>
      <c r="I162" s="3"/>
      <c r="J162" s="3"/>
      <c r="K162" s="3"/>
    </row>
    <row r="163" spans="4:11" ht="15" hidden="1">
      <c r="D163" s="3">
        <f t="shared" ref="D163:K163" si="10">SUBTOTAL(9,D25:D140)</f>
        <v>3462260.7199999993</v>
      </c>
      <c r="E163" s="3">
        <f t="shared" si="10"/>
        <v>5829234.6899999995</v>
      </c>
      <c r="F163" s="3">
        <f t="shared" si="10"/>
        <v>7017945.1400000006</v>
      </c>
      <c r="G163" s="3">
        <f t="shared" si="10"/>
        <v>4330574.2499999991</v>
      </c>
      <c r="H163" s="3">
        <f t="shared" si="10"/>
        <v>3570759.1799999992</v>
      </c>
      <c r="I163" s="3">
        <f t="shared" si="10"/>
        <v>3500284.2599999988</v>
      </c>
      <c r="J163" s="3">
        <f t="shared" si="10"/>
        <v>7586109.2299999986</v>
      </c>
      <c r="K163" s="3">
        <f t="shared" si="10"/>
        <v>5878909.5199999996</v>
      </c>
    </row>
    <row r="164" spans="4:11" ht="15" hidden="1">
      <c r="D164" s="3"/>
      <c r="E164" s="3"/>
      <c r="F164" s="3"/>
      <c r="G164" s="3"/>
      <c r="H164" s="58"/>
      <c r="I164" s="3"/>
      <c r="J164" s="3"/>
      <c r="K164" s="3"/>
    </row>
    <row r="165" spans="4:11" ht="15" hidden="1">
      <c r="D165" s="3"/>
      <c r="E165" s="3"/>
      <c r="F165" s="3"/>
      <c r="G165" s="3"/>
      <c r="H165" s="58"/>
      <c r="I165" s="3"/>
      <c r="J165" s="3">
        <f t="shared" ref="J165" si="11">J120+SUM(J132:J139)</f>
        <v>1161901.17</v>
      </c>
      <c r="K165" s="3">
        <f>K120+SUM(K132:K139)</f>
        <v>2910402.63</v>
      </c>
    </row>
    <row r="166" spans="4:11" ht="15" hidden="1">
      <c r="D166" s="3"/>
      <c r="E166" s="3"/>
      <c r="F166" s="3"/>
      <c r="G166" s="3"/>
      <c r="H166" s="3"/>
      <c r="I166" s="3"/>
      <c r="J166" s="3"/>
      <c r="K166" s="3"/>
    </row>
    <row r="167" spans="4:11" ht="15">
      <c r="D167" s="3"/>
      <c r="E167" s="3"/>
      <c r="F167" s="3"/>
      <c r="G167" s="3"/>
      <c r="H167" s="3"/>
      <c r="I167" s="3"/>
      <c r="J167" s="3"/>
      <c r="K167" s="3"/>
    </row>
  </sheetData>
  <autoFilter ref="B4:L139"/>
  <mergeCells count="4">
    <mergeCell ref="B4:B5"/>
    <mergeCell ref="L4:L5"/>
    <mergeCell ref="M4:M5"/>
    <mergeCell ref="D5:K5"/>
  </mergeCells>
  <printOptions horizontalCentered="1" verticalCentered="1"/>
  <pageMargins left="0.59055118110236227" right="0.59055118110236227" top="0.35433070866141736" bottom="0.35433070866141736" header="0.31496062992125984" footer="0.31496062992125984"/>
  <pageSetup paperSize="8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CIMB Cash Flow</vt:lpstr>
      <vt:lpstr>'CIMB Cash Flow'!Print_Area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cp:lastPrinted>2017-10-03T08:14:58Z</cp:lastPrinted>
  <dcterms:created xsi:type="dcterms:W3CDTF">2017-10-03T08:13:03Z</dcterms:created>
  <dcterms:modified xsi:type="dcterms:W3CDTF">2017-10-03T08:15:13Z</dcterms:modified>
</cp:coreProperties>
</file>