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Hotel Fee Meeting\"/>
    </mc:Choice>
  </mc:AlternateContent>
  <xr:revisionPtr revIDLastSave="0" documentId="13_ncr:1_{AE1FA671-04D9-46AB-99EE-6AFDB3C89A44}" xr6:coauthVersionLast="45" xr6:coauthVersionMax="45" xr10:uidLastSave="{00000000-0000-0000-0000-000000000000}"/>
  <bookViews>
    <workbookView xWindow="-120" yWindow="-120" windowWidth="20730" windowHeight="11160" activeTab="1" xr2:uid="{9F6E2606-46BD-4312-B54B-1AC12EF260D5}"/>
  </bookViews>
  <sheets>
    <sheet name="Hotel Fee Balance 2019" sheetId="2" r:id="rId1"/>
    <sheet name="Hotel Fee Balance 2020" sheetId="4" r:id="rId2"/>
    <sheet name="Sheet3" sheetId="3" r:id="rId3"/>
    <sheet name="Sheet1" sheetId="1" r:id="rId4"/>
  </sheets>
  <definedNames>
    <definedName name="_xlnm.Print_Area" localSheetId="0">'Hotel Fee Balance 2019'!$A$1:$C$68</definedName>
    <definedName name="_xlnm.Print_Area" localSheetId="1">'Hotel Fee Balance 2020'!$A$1:$C$81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40" i="4" l="1"/>
  <c r="C42" i="4"/>
  <c r="C36" i="4"/>
  <c r="C34" i="4"/>
  <c r="C59" i="4"/>
  <c r="C65" i="4" l="1"/>
  <c r="C60" i="2" l="1"/>
  <c r="B81" i="4" l="1"/>
  <c r="C81" i="4"/>
  <c r="B32" i="4" l="1"/>
  <c r="B18" i="4" l="1"/>
  <c r="C61" i="4" l="1"/>
  <c r="B18" i="2"/>
  <c r="C34" i="2" s="1"/>
  <c r="B32" i="2" l="1"/>
  <c r="C36" i="2" l="1"/>
  <c r="C66" i="2"/>
  <c r="D32" i="2"/>
  <c r="E32" i="2" s="1"/>
  <c r="C62" i="2" l="1"/>
  <c r="C68" i="2" s="1"/>
  <c r="C70" i="2" s="1"/>
  <c r="C72" i="2" s="1"/>
  <c r="C74" i="2" s="1"/>
  <c r="D18" i="2"/>
  <c r="E18" i="2" s="1"/>
  <c r="C25" i="3"/>
  <c r="C26" i="3" s="1"/>
  <c r="C8" i="3"/>
  <c r="C10" i="3" s="1"/>
  <c r="C3" i="2" l="1"/>
  <c r="B26" i="1" l="1"/>
  <c r="B16" i="1"/>
  <c r="B19" i="1" s="1"/>
</calcChain>
</file>

<file path=xl/sharedStrings.xml><?xml version="1.0" encoding="utf-8"?>
<sst xmlns="http://schemas.openxmlformats.org/spreadsheetml/2006/main" count="163" uniqueCount="129">
  <si>
    <t>Balance as of 18.2.2019</t>
  </si>
  <si>
    <t>Pop Up Container</t>
  </si>
  <si>
    <t>China Raodshow</t>
  </si>
  <si>
    <t>Asian Food Culture</t>
  </si>
  <si>
    <t>The Meeting Show</t>
  </si>
  <si>
    <t>GTLF</t>
  </si>
  <si>
    <t>PITE</t>
  </si>
  <si>
    <t xml:space="preserve">PCEB Promotion </t>
  </si>
  <si>
    <t>PCEB Trade Show</t>
  </si>
  <si>
    <t>Be @ Penang</t>
  </si>
  <si>
    <t>Penang Roadshow India</t>
  </si>
  <si>
    <t>Approved</t>
  </si>
  <si>
    <t>In Flight Magazine</t>
  </si>
  <si>
    <t>Fear Factor</t>
  </si>
  <si>
    <t>CEO Golf Championship</t>
  </si>
  <si>
    <t>ICCA Asia Pacific Inaugural</t>
  </si>
  <si>
    <t>Balance as of 1.1.2019</t>
  </si>
  <si>
    <t>MBPP Jan</t>
  </si>
  <si>
    <t>MPSP Feb</t>
  </si>
  <si>
    <t>MBPP Feb</t>
  </si>
  <si>
    <t>MBPP Mar</t>
  </si>
  <si>
    <t>MBPP Apr</t>
  </si>
  <si>
    <t>MPSP Jan</t>
  </si>
  <si>
    <t>MPSP Mar</t>
  </si>
  <si>
    <t xml:space="preserve">MPSP Apr </t>
  </si>
  <si>
    <t>1st batch of Grant</t>
  </si>
  <si>
    <t>2nd batch of Grant</t>
  </si>
  <si>
    <t>3rd batch of Grant</t>
  </si>
  <si>
    <t>Grant allocation for Year 2019</t>
  </si>
  <si>
    <t>Balance of the Grant</t>
  </si>
  <si>
    <t>Operating Expenditure (OPEX)</t>
  </si>
  <si>
    <t>Capital Expenditure (CAPEX)</t>
  </si>
  <si>
    <t>Marketing/Promotion</t>
  </si>
  <si>
    <t>Communications</t>
  </si>
  <si>
    <t>Events</t>
  </si>
  <si>
    <t>Tourism Services</t>
  </si>
  <si>
    <t>Penang Centre of Education Tourism (Study Penang)</t>
  </si>
  <si>
    <t xml:space="preserve">Penang Centre of Medical Tourism </t>
  </si>
  <si>
    <t>PGT's Budget for 2019</t>
  </si>
  <si>
    <t>State Grant</t>
  </si>
  <si>
    <t>Shortfall</t>
  </si>
  <si>
    <t>MBPP May</t>
  </si>
  <si>
    <t>MBPP June</t>
  </si>
  <si>
    <t>MBPP July</t>
  </si>
  <si>
    <t>MBPP Aug</t>
  </si>
  <si>
    <t>MPSP May</t>
  </si>
  <si>
    <t>MPSP June</t>
  </si>
  <si>
    <t>MPSP July</t>
  </si>
  <si>
    <t>MPSP Aug</t>
  </si>
  <si>
    <t>Penang Street Food Festival 2019</t>
  </si>
  <si>
    <t>China Roadshow 2019</t>
  </si>
  <si>
    <t>Asian Food Culture &amp; Festival (AFCF) 2019</t>
  </si>
  <si>
    <t>Be @ Penang 2019</t>
  </si>
  <si>
    <t>PCEB Marketing &amp; Promotion, Advertising and Bidding 2019</t>
  </si>
  <si>
    <t>PCEB Sales calls, Roadshows, Trade Events &amp; Operation for 2019</t>
  </si>
  <si>
    <t>Penang Roadshow in India 2019</t>
  </si>
  <si>
    <t>Pop-up Container Mural Arts</t>
  </si>
  <si>
    <t>The Meeting Show in London 2019</t>
  </si>
  <si>
    <t>Penang Int. Travel Exchange 2019</t>
  </si>
  <si>
    <t>George Town Literary Festival 2019</t>
  </si>
  <si>
    <t>Miss Asia Gobal Pageant 2019/20 National Final &amp; Miss Asia Global Pageant 2020 World Final</t>
  </si>
  <si>
    <t>CEO Golf Championship 2019</t>
  </si>
  <si>
    <t>Fear Factor Khatron ke Khiladi in Penang</t>
  </si>
  <si>
    <t>ICCA Asia Pacific Inaugural Summit 2019</t>
  </si>
  <si>
    <t>ITB Asia Singapore 2019</t>
  </si>
  <si>
    <t>Qatar Airways Direct Flight Incentive Doha-Penang Route</t>
  </si>
  <si>
    <t xml:space="preserve">Juneyao Air Direct Flight Incentive Shanghai-Penang Route </t>
  </si>
  <si>
    <t>PGT Experience Penang 2020 Roadshows, Tactical Campaigns, PMED &amp; Study Penang 2019</t>
  </si>
  <si>
    <t xml:space="preserve">Hotel Fee System </t>
  </si>
  <si>
    <t>MPSP Sept</t>
  </si>
  <si>
    <t>MBPP Sept</t>
  </si>
  <si>
    <t>July</t>
  </si>
  <si>
    <t>Aug</t>
  </si>
  <si>
    <t>Hotel Fee Received in 2019</t>
  </si>
  <si>
    <t>Total Hotel Fee Received in 2019</t>
  </si>
  <si>
    <t>Total Balance Available for 2019</t>
  </si>
  <si>
    <t>Payment for projects in 2019</t>
  </si>
  <si>
    <t>Approved but pending for payment due to insufficient fund :</t>
  </si>
  <si>
    <t>Advertising via Inflight Magazine (Qatar Airways, Qantas Magazine, 
We Smile &amp; Citilink)</t>
  </si>
  <si>
    <t>MBPP Oct</t>
  </si>
  <si>
    <t>MPSP Oct</t>
  </si>
  <si>
    <t>MPSP Nov</t>
  </si>
  <si>
    <t>Balance</t>
  </si>
  <si>
    <t>Balance available as of 16 Dec 2019</t>
  </si>
  <si>
    <t>MBPP Nov</t>
  </si>
  <si>
    <t>MBPP Dec</t>
  </si>
  <si>
    <t>MPSP Dec</t>
  </si>
  <si>
    <t>APUF</t>
  </si>
  <si>
    <t>Hotel Fee Collection Balance as at 14.2.2020</t>
  </si>
  <si>
    <t>Balance as of 1.1.2020</t>
  </si>
  <si>
    <t>Hotel Fee Received in 2020</t>
  </si>
  <si>
    <t>Total Hotel Fee Received in 2020</t>
  </si>
  <si>
    <t>Total Balance Available for 2020</t>
  </si>
  <si>
    <t>India Roadshow 2020</t>
  </si>
  <si>
    <t>Penang Hot Air Balloon 2020</t>
  </si>
  <si>
    <t>House of Music Sponsorship</t>
  </si>
  <si>
    <t>PGT Marketing Campaigns &amp; Roadshows for HK, Australia and Middle East for Year 2020</t>
  </si>
  <si>
    <t>PCEB Sales calls, Roadshows, Trave Events &amp; Operations</t>
  </si>
  <si>
    <t>PCEB Marketing &amp; Promotion, Ad, Research and Bidding</t>
  </si>
  <si>
    <t>ITB Asia Singapore 2020</t>
  </si>
  <si>
    <t xml:space="preserve">Study Penang </t>
  </si>
  <si>
    <t>Penang Centre of Medical Tourism</t>
  </si>
  <si>
    <t>SMILE Campaign 2020</t>
  </si>
  <si>
    <t>Hotel Fee Online Payment System</t>
  </si>
  <si>
    <t>Hotel Fee Collection</t>
  </si>
  <si>
    <t xml:space="preserve">January </t>
  </si>
  <si>
    <t>February</t>
  </si>
  <si>
    <t>March</t>
  </si>
  <si>
    <t>April</t>
  </si>
  <si>
    <t>May</t>
  </si>
  <si>
    <t>June</t>
  </si>
  <si>
    <t>August</t>
  </si>
  <si>
    <t>September</t>
  </si>
  <si>
    <t>October</t>
  </si>
  <si>
    <t>November</t>
  </si>
  <si>
    <t>December</t>
  </si>
  <si>
    <t xml:space="preserve">Total </t>
  </si>
  <si>
    <t>2018 (RM)</t>
  </si>
  <si>
    <t>2019 (RM)</t>
  </si>
  <si>
    <t>Hotel Fee Collection Balance as at 2.6.2020</t>
  </si>
  <si>
    <t>Projects approved for 2020 (Revised)</t>
  </si>
  <si>
    <t>Penang Arts District’s Programmes</t>
  </si>
  <si>
    <t>Balance available as of 2nd June 2020</t>
  </si>
  <si>
    <t>China Roadshow with Qignado Airlines &amp; Marketing Campaign 
(Ctrip &amp; Tuniu)</t>
  </si>
  <si>
    <t>(-) Payment for projects in 2020</t>
  </si>
  <si>
    <t>* Collection yet to received</t>
  </si>
  <si>
    <t xml:space="preserve">Unutilized Grant : </t>
  </si>
  <si>
    <t>Paid</t>
  </si>
  <si>
    <t>Paid - RM800k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</si>
</sst>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b/>
      <u/>
      <sz val="11"/>
      <color theme="1"/>
      <name val="Arial"/>
      <family val="2"/>
    </font>
    <font>
      <sz val="12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43" fontId="0" fillId="0" borderId="0" xfId="1" applyFont="1"/>
    <xf numFmtId="43" fontId="2" fillId="0" borderId="0" xfId="1" applyFont="1"/>
    <xf numFmtId="0" fontId="2" fillId="0" borderId="0" xfId="0" applyFont="1"/>
    <xf numFmtId="43" fontId="0" fillId="0" borderId="1" xfId="1" applyFont="1" applyBorder="1"/>
    <xf numFmtId="43" fontId="0" fillId="0" borderId="1" xfId="0" applyNumberFormat="1" applyBorder="1"/>
    <xf numFmtId="0" fontId="3" fillId="0" borderId="0" xfId="0" applyFont="1"/>
    <xf numFmtId="43" fontId="3" fillId="0" borderId="0" xfId="1" applyFont="1"/>
    <xf numFmtId="43" fontId="4" fillId="0" borderId="0" xfId="0" applyNumberFormat="1" applyFont="1"/>
    <xf numFmtId="43" fontId="2" fillId="0" borderId="3" xfId="0" applyNumberFormat="1" applyFont="1" applyBorder="1"/>
    <xf numFmtId="43" fontId="0" fillId="0" borderId="0" xfId="0" applyNumberFormat="1" applyBorder="1"/>
    <xf numFmtId="0" fontId="5" fillId="2" borderId="0" xfId="0" applyFont="1" applyFill="1"/>
    <xf numFmtId="43" fontId="5" fillId="2" borderId="0" xfId="1" applyFont="1" applyFill="1"/>
    <xf numFmtId="43" fontId="0" fillId="3" borderId="0" xfId="1" applyFont="1" applyFill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43" fontId="0" fillId="0" borderId="0" xfId="1" applyFont="1" applyBorder="1"/>
    <xf numFmtId="43" fontId="6" fillId="2" borderId="0" xfId="1" applyFont="1" applyFill="1" applyBorder="1"/>
    <xf numFmtId="0" fontId="2" fillId="3" borderId="0" xfId="0" applyFont="1" applyFill="1"/>
    <xf numFmtId="43" fontId="7" fillId="0" borderId="0" xfId="1" applyFont="1"/>
    <xf numFmtId="0" fontId="0" fillId="0" borderId="0" xfId="0" applyAlignment="1"/>
    <xf numFmtId="0" fontId="8" fillId="0" borderId="0" xfId="0" applyFont="1"/>
    <xf numFmtId="43" fontId="5" fillId="0" borderId="0" xfId="1" applyFont="1"/>
    <xf numFmtId="43" fontId="0" fillId="0" borderId="4" xfId="1" applyFont="1" applyBorder="1"/>
    <xf numFmtId="43" fontId="2" fillId="0" borderId="2" xfId="1" applyFont="1" applyBorder="1"/>
    <xf numFmtId="0" fontId="2" fillId="0" borderId="0" xfId="0" applyFont="1" applyAlignment="1"/>
    <xf numFmtId="43" fontId="0" fillId="0" borderId="0" xfId="0" applyNumberFormat="1"/>
    <xf numFmtId="43" fontId="5" fillId="0" borderId="1" xfId="1" applyFont="1" applyBorder="1"/>
    <xf numFmtId="43" fontId="5" fillId="0" borderId="0" xfId="1" applyFont="1" applyBorder="1"/>
    <xf numFmtId="43" fontId="6" fillId="3" borderId="0" xfId="1" applyFont="1" applyFill="1" applyBorder="1"/>
    <xf numFmtId="4" fontId="9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Alignment="1"/>
    <xf numFmtId="0" fontId="0" fillId="0" borderId="0" xfId="0" applyFont="1" applyAlignment="1"/>
    <xf numFmtId="0" fontId="8" fillId="0" borderId="0" xfId="0" applyFont="1" applyAlignment="1"/>
    <xf numFmtId="43" fontId="2" fillId="0" borderId="0" xfId="1" quotePrefix="1" applyFont="1" applyAlignment="1">
      <alignment horizontal="center"/>
    </xf>
    <xf numFmtId="0" fontId="0" fillId="0" borderId="0" xfId="0" applyAlignment="1">
      <alignment vertical="center"/>
    </xf>
    <xf numFmtId="43" fontId="0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43" fontId="2" fillId="0" borderId="3" xfId="1" applyFont="1" applyBorder="1" applyAlignment="1">
      <alignment vertical="center"/>
    </xf>
    <xf numFmtId="0" fontId="5" fillId="0" borderId="0" xfId="0" applyFont="1" applyAlignment="1">
      <alignment wrapText="1"/>
    </xf>
    <xf numFmtId="0" fontId="5" fillId="0" borderId="0" xfId="0" applyFont="1" applyFill="1" applyAlignment="1">
      <alignment wrapText="1"/>
    </xf>
    <xf numFmtId="43" fontId="5" fillId="0" borderId="0" xfId="1" applyFont="1" applyFill="1"/>
    <xf numFmtId="0" fontId="0" fillId="0" borderId="0" xfId="0" applyFill="1" applyAlignment="1">
      <alignment wrapText="1"/>
    </xf>
    <xf numFmtId="43" fontId="0" fillId="0" borderId="0" xfId="1" applyFont="1" applyFill="1"/>
    <xf numFmtId="0" fontId="5" fillId="0" borderId="0" xfId="0" applyFont="1" applyFill="1" applyAlignment="1"/>
    <xf numFmtId="0" fontId="5" fillId="0" borderId="0" xfId="0" applyFont="1" applyFill="1"/>
    <xf numFmtId="43" fontId="6" fillId="0" borderId="0" xfId="1" applyFont="1" applyFill="1" applyBorder="1"/>
    <xf numFmtId="0" fontId="0" fillId="0" borderId="0" xfId="0" applyFill="1"/>
    <xf numFmtId="43" fontId="0" fillId="0" borderId="0" xfId="0" applyNumberFormat="1" applyFill="1"/>
    <xf numFmtId="0" fontId="2" fillId="0" borderId="0" xfId="0" applyFont="1" applyFill="1" applyAlignment="1">
      <alignment wrapText="1"/>
    </xf>
    <xf numFmtId="43" fontId="2" fillId="0" borderId="0" xfId="1" applyFont="1" applyFill="1"/>
    <xf numFmtId="43" fontId="2" fillId="0" borderId="2" xfId="1" applyFont="1" applyFill="1" applyBorder="1"/>
    <xf numFmtId="0" fontId="2" fillId="0" borderId="0" xfId="0" applyFont="1" applyFill="1"/>
    <xf numFmtId="0" fontId="0" fillId="0" borderId="0" xfId="0" applyFont="1" applyFill="1"/>
    <xf numFmtId="43" fontId="0" fillId="0" borderId="1" xfId="1" applyFont="1" applyFill="1" applyBorder="1"/>
    <xf numFmtId="43" fontId="11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5495B-4E79-495C-A8C0-417A155A97FD}">
  <sheetPr codeName="Sheet1"/>
  <dimension ref="A1:E74"/>
  <sheetViews>
    <sheetView view="pageBreakPreview" topLeftCell="A46" zoomScaleNormal="100" zoomScaleSheetLayoutView="100" workbookViewId="0">
      <selection activeCell="B66" sqref="B66"/>
    </sheetView>
  </sheetViews>
  <sheetFormatPr defaultRowHeight="14.25" x14ac:dyDescent="0.2"/>
  <cols>
    <col min="1" max="1" width="57.875" customWidth="1"/>
    <col min="2" max="2" width="13.75" style="1" bestFit="1" customWidth="1"/>
    <col min="3" max="3" width="13.875" style="1" customWidth="1"/>
    <col min="4" max="4" width="12.625" customWidth="1"/>
    <col min="5" max="5" width="12.625" bestFit="1" customWidth="1"/>
  </cols>
  <sheetData>
    <row r="1" spans="1:5" ht="15" x14ac:dyDescent="0.25">
      <c r="A1" s="3" t="s">
        <v>88</v>
      </c>
    </row>
    <row r="3" spans="1:5" x14ac:dyDescent="0.2">
      <c r="A3" t="s">
        <v>16</v>
      </c>
      <c r="C3" s="1">
        <f>6857864.58+2034111</f>
        <v>8891975.5800000001</v>
      </c>
    </row>
    <row r="5" spans="1:5" ht="15" x14ac:dyDescent="0.25">
      <c r="A5" s="21" t="s">
        <v>73</v>
      </c>
    </row>
    <row r="6" spans="1:5" x14ac:dyDescent="0.2">
      <c r="A6" t="s">
        <v>17</v>
      </c>
      <c r="B6" s="1">
        <v>1133077</v>
      </c>
    </row>
    <row r="7" spans="1:5" x14ac:dyDescent="0.2">
      <c r="A7" t="s">
        <v>19</v>
      </c>
      <c r="B7" s="1">
        <v>244832</v>
      </c>
    </row>
    <row r="8" spans="1:5" x14ac:dyDescent="0.2">
      <c r="A8" t="s">
        <v>20</v>
      </c>
      <c r="B8" s="1">
        <v>959365</v>
      </c>
    </row>
    <row r="9" spans="1:5" x14ac:dyDescent="0.2">
      <c r="A9" t="s">
        <v>21</v>
      </c>
      <c r="B9" s="1">
        <v>312149</v>
      </c>
    </row>
    <row r="10" spans="1:5" x14ac:dyDescent="0.2">
      <c r="A10" t="s">
        <v>41</v>
      </c>
      <c r="B10" s="22">
        <v>1016749</v>
      </c>
    </row>
    <row r="11" spans="1:5" x14ac:dyDescent="0.2">
      <c r="A11" t="s">
        <v>42</v>
      </c>
      <c r="B11" s="22">
        <v>223702</v>
      </c>
    </row>
    <row r="12" spans="1:5" x14ac:dyDescent="0.2">
      <c r="A12" t="s">
        <v>43</v>
      </c>
      <c r="B12" s="22">
        <v>915132</v>
      </c>
      <c r="C12" s="19"/>
      <c r="D12" s="1"/>
      <c r="E12" t="s">
        <v>71</v>
      </c>
    </row>
    <row r="13" spans="1:5" x14ac:dyDescent="0.2">
      <c r="A13" t="s">
        <v>44</v>
      </c>
      <c r="B13" s="22">
        <v>310633</v>
      </c>
      <c r="C13" s="19"/>
      <c r="D13" s="1"/>
      <c r="E13" t="s">
        <v>72</v>
      </c>
    </row>
    <row r="14" spans="1:5" x14ac:dyDescent="0.2">
      <c r="A14" t="s">
        <v>70</v>
      </c>
      <c r="B14" s="28">
        <v>1155693</v>
      </c>
      <c r="C14" s="19"/>
    </row>
    <row r="15" spans="1:5" x14ac:dyDescent="0.2">
      <c r="A15" t="s">
        <v>79</v>
      </c>
      <c r="B15" s="28">
        <v>369120</v>
      </c>
      <c r="C15" s="19"/>
    </row>
    <row r="16" spans="1:5" x14ac:dyDescent="0.2">
      <c r="A16" t="s">
        <v>84</v>
      </c>
      <c r="B16" s="28">
        <v>996333</v>
      </c>
      <c r="C16" s="19"/>
    </row>
    <row r="17" spans="1:5" x14ac:dyDescent="0.2">
      <c r="A17" t="s">
        <v>85</v>
      </c>
      <c r="B17" s="27">
        <v>287451</v>
      </c>
      <c r="C17" s="19"/>
    </row>
    <row r="18" spans="1:5" x14ac:dyDescent="0.2">
      <c r="B18" s="22">
        <f>SUM(B6:B17)</f>
        <v>7924236</v>
      </c>
      <c r="C18" s="19"/>
      <c r="D18" s="26">
        <f>B18/6</f>
        <v>1320706</v>
      </c>
      <c r="E18" s="26">
        <f>D18*6</f>
        <v>7924236</v>
      </c>
    </row>
    <row r="19" spans="1:5" x14ac:dyDescent="0.2">
      <c r="B19" s="7"/>
      <c r="C19" s="19"/>
    </row>
    <row r="20" spans="1:5" x14ac:dyDescent="0.2">
      <c r="A20" t="s">
        <v>22</v>
      </c>
      <c r="B20" s="1">
        <v>161741</v>
      </c>
    </row>
    <row r="21" spans="1:5" x14ac:dyDescent="0.2">
      <c r="A21" t="s">
        <v>18</v>
      </c>
      <c r="B21" s="1">
        <v>69327</v>
      </c>
    </row>
    <row r="22" spans="1:5" x14ac:dyDescent="0.2">
      <c r="A22" t="s">
        <v>23</v>
      </c>
      <c r="B22" s="1">
        <v>136257</v>
      </c>
    </row>
    <row r="23" spans="1:5" x14ac:dyDescent="0.2">
      <c r="A23" t="s">
        <v>24</v>
      </c>
      <c r="B23" s="1">
        <v>118953</v>
      </c>
    </row>
    <row r="24" spans="1:5" x14ac:dyDescent="0.2">
      <c r="A24" t="s">
        <v>45</v>
      </c>
      <c r="B24" s="1">
        <v>131223</v>
      </c>
    </row>
    <row r="25" spans="1:5" x14ac:dyDescent="0.2">
      <c r="A25" t="s">
        <v>46</v>
      </c>
      <c r="B25" s="1">
        <v>83401</v>
      </c>
    </row>
    <row r="26" spans="1:5" x14ac:dyDescent="0.2">
      <c r="A26" t="s">
        <v>47</v>
      </c>
      <c r="B26" s="1">
        <v>139059</v>
      </c>
    </row>
    <row r="27" spans="1:5" x14ac:dyDescent="0.2">
      <c r="A27" t="s">
        <v>48</v>
      </c>
      <c r="B27" s="16">
        <v>138025</v>
      </c>
    </row>
    <row r="28" spans="1:5" x14ac:dyDescent="0.2">
      <c r="A28" t="s">
        <v>69</v>
      </c>
      <c r="B28" s="16">
        <v>142322</v>
      </c>
    </row>
    <row r="29" spans="1:5" x14ac:dyDescent="0.2">
      <c r="A29" t="s">
        <v>80</v>
      </c>
      <c r="B29" s="16">
        <v>95128</v>
      </c>
    </row>
    <row r="30" spans="1:5" x14ac:dyDescent="0.2">
      <c r="A30" t="s">
        <v>81</v>
      </c>
      <c r="B30" s="16">
        <v>138727</v>
      </c>
      <c r="C30" s="19"/>
    </row>
    <row r="31" spans="1:5" x14ac:dyDescent="0.2">
      <c r="A31" t="s">
        <v>86</v>
      </c>
      <c r="B31" s="4">
        <v>128084</v>
      </c>
      <c r="C31" s="19"/>
    </row>
    <row r="32" spans="1:5" x14ac:dyDescent="0.2">
      <c r="B32" s="16">
        <f>SUM(B20:B31)</f>
        <v>1482247</v>
      </c>
      <c r="D32" s="26">
        <f>B32/9</f>
        <v>164694.11111111112</v>
      </c>
      <c r="E32" s="26">
        <f>D32*3</f>
        <v>494082.33333333337</v>
      </c>
    </row>
    <row r="33" spans="1:3" x14ac:dyDescent="0.2">
      <c r="B33" s="16"/>
    </row>
    <row r="34" spans="1:3" ht="15" thickBot="1" x14ac:dyDescent="0.25">
      <c r="A34" t="s">
        <v>74</v>
      </c>
      <c r="C34" s="23">
        <f>B18+B32</f>
        <v>9406483</v>
      </c>
    </row>
    <row r="35" spans="1:3" x14ac:dyDescent="0.2">
      <c r="B35" s="16"/>
      <c r="C35" s="16"/>
    </row>
    <row r="36" spans="1:3" ht="15" x14ac:dyDescent="0.25">
      <c r="A36" s="11" t="s">
        <v>75</v>
      </c>
      <c r="B36" s="12"/>
      <c r="C36" s="17">
        <f>C3+C34</f>
        <v>18298458.579999998</v>
      </c>
    </row>
    <row r="38" spans="1:3" ht="15" x14ac:dyDescent="0.25">
      <c r="A38" s="3" t="s">
        <v>76</v>
      </c>
    </row>
    <row r="40" spans="1:3" x14ac:dyDescent="0.2">
      <c r="A40" s="14" t="s">
        <v>51</v>
      </c>
      <c r="B40" s="1">
        <v>1000000</v>
      </c>
    </row>
    <row r="41" spans="1:3" x14ac:dyDescent="0.2">
      <c r="A41" s="14" t="s">
        <v>50</v>
      </c>
      <c r="B41" s="1">
        <v>1000000</v>
      </c>
    </row>
    <row r="42" spans="1:3" x14ac:dyDescent="0.2">
      <c r="A42" s="14" t="s">
        <v>52</v>
      </c>
      <c r="B42" s="1">
        <v>300000</v>
      </c>
    </row>
    <row r="43" spans="1:3" x14ac:dyDescent="0.2">
      <c r="A43" s="20" t="s">
        <v>54</v>
      </c>
      <c r="B43" s="1">
        <v>1600000</v>
      </c>
    </row>
    <row r="44" spans="1:3" x14ac:dyDescent="0.2">
      <c r="A44" s="20" t="s">
        <v>53</v>
      </c>
      <c r="B44" s="1">
        <v>1200000</v>
      </c>
    </row>
    <row r="45" spans="1:3" x14ac:dyDescent="0.2">
      <c r="A45" s="14" t="s">
        <v>55</v>
      </c>
      <c r="B45" s="1">
        <v>500000</v>
      </c>
    </row>
    <row r="46" spans="1:3" x14ac:dyDescent="0.2">
      <c r="A46" s="14" t="s">
        <v>56</v>
      </c>
      <c r="B46" s="1">
        <v>1200000</v>
      </c>
    </row>
    <row r="47" spans="1:3" x14ac:dyDescent="0.2">
      <c r="A47" s="14" t="s">
        <v>57</v>
      </c>
      <c r="B47" s="1">
        <v>500000</v>
      </c>
    </row>
    <row r="48" spans="1:3" x14ac:dyDescent="0.2">
      <c r="A48" s="14" t="s">
        <v>58</v>
      </c>
      <c r="B48" s="1">
        <v>500000</v>
      </c>
    </row>
    <row r="49" spans="1:3" x14ac:dyDescent="0.2">
      <c r="A49" s="14" t="s">
        <v>59</v>
      </c>
      <c r="B49" s="1">
        <v>350000</v>
      </c>
    </row>
    <row r="50" spans="1:3" ht="29.25" customHeight="1" x14ac:dyDescent="0.2">
      <c r="A50" s="14" t="s">
        <v>60</v>
      </c>
      <c r="B50" s="1">
        <v>1000000</v>
      </c>
    </row>
    <row r="51" spans="1:3" ht="15" customHeight="1" x14ac:dyDescent="0.2">
      <c r="A51" s="14" t="s">
        <v>61</v>
      </c>
      <c r="B51" s="1">
        <v>250000</v>
      </c>
    </row>
    <row r="52" spans="1:3" ht="15" customHeight="1" x14ac:dyDescent="0.2">
      <c r="A52" s="14" t="s">
        <v>62</v>
      </c>
      <c r="B52" s="1">
        <v>1500000</v>
      </c>
    </row>
    <row r="53" spans="1:3" ht="29.25" customHeight="1" x14ac:dyDescent="0.2">
      <c r="A53" s="14" t="s">
        <v>78</v>
      </c>
      <c r="B53" s="1">
        <v>530000</v>
      </c>
    </row>
    <row r="54" spans="1:3" ht="15" customHeight="1" x14ac:dyDescent="0.2">
      <c r="A54" s="14" t="s">
        <v>63</v>
      </c>
      <c r="B54" s="1">
        <v>330000</v>
      </c>
    </row>
    <row r="55" spans="1:3" ht="15" customHeight="1" x14ac:dyDescent="0.2">
      <c r="A55" s="14" t="s">
        <v>49</v>
      </c>
      <c r="B55" s="1">
        <v>360000</v>
      </c>
    </row>
    <row r="56" spans="1:3" ht="15" customHeight="1" x14ac:dyDescent="0.2">
      <c r="A56" s="14" t="s">
        <v>64</v>
      </c>
      <c r="B56" s="1">
        <v>400000</v>
      </c>
    </row>
    <row r="57" spans="1:3" ht="15.75" customHeight="1" x14ac:dyDescent="0.2">
      <c r="A57" s="14" t="s">
        <v>65</v>
      </c>
      <c r="B57" s="16">
        <v>420000</v>
      </c>
    </row>
    <row r="58" spans="1:3" ht="15.75" customHeight="1" x14ac:dyDescent="0.2">
      <c r="A58" s="14" t="s">
        <v>68</v>
      </c>
      <c r="B58" s="16">
        <v>19610</v>
      </c>
    </row>
    <row r="59" spans="1:3" ht="15.75" customHeight="1" x14ac:dyDescent="0.2">
      <c r="A59" s="14" t="s">
        <v>66</v>
      </c>
      <c r="B59" s="16">
        <v>900000</v>
      </c>
    </row>
    <row r="60" spans="1:3" ht="15.75" customHeight="1" x14ac:dyDescent="0.2">
      <c r="A60" s="14" t="s">
        <v>87</v>
      </c>
      <c r="B60" s="30">
        <v>398550</v>
      </c>
      <c r="C60" s="1">
        <f>SUM(B40:B60)</f>
        <v>14258160</v>
      </c>
    </row>
    <row r="61" spans="1:3" x14ac:dyDescent="0.2">
      <c r="A61" s="14"/>
    </row>
    <row r="62" spans="1:3" ht="15" x14ac:dyDescent="0.25">
      <c r="A62" s="15" t="s">
        <v>83</v>
      </c>
      <c r="B62" s="2"/>
      <c r="C62" s="24">
        <f>C36-C60</f>
        <v>4040298.5799999982</v>
      </c>
    </row>
    <row r="63" spans="1:3" x14ac:dyDescent="0.2">
      <c r="A63" s="14"/>
    </row>
    <row r="64" spans="1:3" ht="15" x14ac:dyDescent="0.25">
      <c r="A64" s="25" t="s">
        <v>77</v>
      </c>
    </row>
    <row r="65" spans="1:4" x14ac:dyDescent="0.2">
      <c r="A65" s="14"/>
    </row>
    <row r="66" spans="1:4" ht="28.5" x14ac:dyDescent="0.2">
      <c r="A66" s="14" t="s">
        <v>67</v>
      </c>
      <c r="B66" s="4">
        <v>2736350</v>
      </c>
      <c r="C66" s="4">
        <f>SUM(B66:B66)</f>
        <v>2736350</v>
      </c>
    </row>
    <row r="68" spans="1:4" ht="15" x14ac:dyDescent="0.25">
      <c r="A68" s="18" t="s">
        <v>82</v>
      </c>
      <c r="B68" s="13"/>
      <c r="C68" s="29">
        <f>C62-C66</f>
        <v>1303948.5799999982</v>
      </c>
    </row>
    <row r="70" spans="1:4" x14ac:dyDescent="0.2">
      <c r="C70" s="1">
        <f>C68-400000</f>
        <v>903948.57999999821</v>
      </c>
    </row>
    <row r="71" spans="1:4" x14ac:dyDescent="0.2">
      <c r="C71" s="1">
        <v>10000000</v>
      </c>
      <c r="D71">
        <v>11425456</v>
      </c>
    </row>
    <row r="72" spans="1:4" x14ac:dyDescent="0.2">
      <c r="C72" s="1">
        <f>C70+C71</f>
        <v>10903948.579999998</v>
      </c>
    </row>
    <row r="74" spans="1:4" x14ac:dyDescent="0.2">
      <c r="C74" s="1">
        <f>C72-D71</f>
        <v>-521507.42000000179</v>
      </c>
    </row>
  </sheetData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5296A-6CE2-4988-ABD1-0162110E64E8}">
  <dimension ref="A1:G82"/>
  <sheetViews>
    <sheetView tabSelected="1" view="pageBreakPreview" zoomScaleNormal="100" zoomScaleSheetLayoutView="100" workbookViewId="0">
      <selection activeCell="A65" sqref="A65"/>
    </sheetView>
  </sheetViews>
  <sheetFormatPr defaultRowHeight="14.25" x14ac:dyDescent="0.2"/>
  <cols>
    <col min="1" max="1" width="57.875" customWidth="1"/>
    <col min="2" max="2" width="13.75" style="1" bestFit="1" customWidth="1"/>
    <col min="3" max="3" width="16.375" style="1" customWidth="1"/>
    <col min="4" max="4" width="12.625" customWidth="1"/>
    <col min="5" max="6" width="12.625" bestFit="1" customWidth="1"/>
    <col min="7" max="7" width="11.75" bestFit="1" customWidth="1"/>
  </cols>
  <sheetData>
    <row r="1" spans="1:4" ht="15" x14ac:dyDescent="0.25">
      <c r="A1" s="3" t="s">
        <v>119</v>
      </c>
    </row>
    <row r="3" spans="1:4" x14ac:dyDescent="0.2">
      <c r="A3" t="s">
        <v>89</v>
      </c>
      <c r="C3" s="1">
        <v>1303948.5799999982</v>
      </c>
    </row>
    <row r="5" spans="1:4" ht="15" x14ac:dyDescent="0.25">
      <c r="A5" s="21" t="s">
        <v>90</v>
      </c>
    </row>
    <row r="6" spans="1:4" x14ac:dyDescent="0.2">
      <c r="A6" t="s">
        <v>17</v>
      </c>
      <c r="B6" s="16">
        <v>1269039</v>
      </c>
    </row>
    <row r="7" spans="1:4" x14ac:dyDescent="0.2">
      <c r="A7" t="s">
        <v>19</v>
      </c>
      <c r="B7" s="1">
        <v>272275</v>
      </c>
      <c r="C7" s="56" t="s">
        <v>125</v>
      </c>
    </row>
    <row r="8" spans="1:4" x14ac:dyDescent="0.2">
      <c r="A8" t="s">
        <v>20</v>
      </c>
      <c r="B8" s="4">
        <v>756819</v>
      </c>
      <c r="C8" s="56" t="s">
        <v>125</v>
      </c>
    </row>
    <row r="9" spans="1:4" hidden="1" x14ac:dyDescent="0.2">
      <c r="A9" t="s">
        <v>21</v>
      </c>
      <c r="B9" s="1">
        <v>0</v>
      </c>
    </row>
    <row r="10" spans="1:4" hidden="1" x14ac:dyDescent="0.2">
      <c r="A10" t="s">
        <v>41</v>
      </c>
      <c r="B10" s="1">
        <v>0</v>
      </c>
    </row>
    <row r="11" spans="1:4" hidden="1" x14ac:dyDescent="0.2">
      <c r="A11" t="s">
        <v>42</v>
      </c>
      <c r="B11" s="1">
        <v>0</v>
      </c>
    </row>
    <row r="12" spans="1:4" hidden="1" x14ac:dyDescent="0.2">
      <c r="A12" t="s">
        <v>43</v>
      </c>
      <c r="B12" s="1">
        <v>0</v>
      </c>
      <c r="C12" s="19"/>
      <c r="D12" s="1"/>
    </row>
    <row r="13" spans="1:4" hidden="1" x14ac:dyDescent="0.2">
      <c r="A13" t="s">
        <v>44</v>
      </c>
      <c r="B13" s="1">
        <v>0</v>
      </c>
      <c r="C13" s="19"/>
      <c r="D13" s="1"/>
    </row>
    <row r="14" spans="1:4" hidden="1" x14ac:dyDescent="0.2">
      <c r="A14" t="s">
        <v>70</v>
      </c>
      <c r="B14" s="1">
        <v>0</v>
      </c>
      <c r="C14" s="19"/>
    </row>
    <row r="15" spans="1:4" hidden="1" x14ac:dyDescent="0.2">
      <c r="A15" t="s">
        <v>79</v>
      </c>
      <c r="B15" s="1">
        <v>0</v>
      </c>
      <c r="C15" s="19"/>
    </row>
    <row r="16" spans="1:4" hidden="1" x14ac:dyDescent="0.2">
      <c r="A16" t="s">
        <v>84</v>
      </c>
      <c r="B16" s="1">
        <v>0</v>
      </c>
      <c r="C16" s="19"/>
    </row>
    <row r="17" spans="1:5" hidden="1" x14ac:dyDescent="0.2">
      <c r="A17" t="s">
        <v>85</v>
      </c>
      <c r="B17" s="1">
        <v>0</v>
      </c>
      <c r="C17" s="19"/>
    </row>
    <row r="18" spans="1:5" x14ac:dyDescent="0.2">
      <c r="B18" s="22">
        <f>SUM(B6:B17)</f>
        <v>2298133</v>
      </c>
      <c r="C18" s="19"/>
      <c r="D18" s="26"/>
      <c r="E18" s="26"/>
    </row>
    <row r="19" spans="1:5" x14ac:dyDescent="0.2">
      <c r="B19" s="7"/>
      <c r="C19" s="19"/>
    </row>
    <row r="20" spans="1:5" x14ac:dyDescent="0.2">
      <c r="A20" t="s">
        <v>22</v>
      </c>
      <c r="B20" s="16">
        <v>142749</v>
      </c>
    </row>
    <row r="21" spans="1:5" x14ac:dyDescent="0.2">
      <c r="A21" t="s">
        <v>18</v>
      </c>
      <c r="B21" s="1">
        <v>95237</v>
      </c>
    </row>
    <row r="22" spans="1:5" x14ac:dyDescent="0.2">
      <c r="A22" t="s">
        <v>23</v>
      </c>
      <c r="B22" s="1">
        <v>46827</v>
      </c>
    </row>
    <row r="23" spans="1:5" x14ac:dyDescent="0.2">
      <c r="A23" t="s">
        <v>24</v>
      </c>
      <c r="B23" s="4">
        <v>9028</v>
      </c>
    </row>
    <row r="24" spans="1:5" hidden="1" x14ac:dyDescent="0.2">
      <c r="A24" t="s">
        <v>45</v>
      </c>
      <c r="B24" s="1">
        <v>0</v>
      </c>
    </row>
    <row r="25" spans="1:5" hidden="1" x14ac:dyDescent="0.2">
      <c r="A25" t="s">
        <v>46</v>
      </c>
      <c r="B25" s="1">
        <v>0</v>
      </c>
    </row>
    <row r="26" spans="1:5" hidden="1" x14ac:dyDescent="0.2">
      <c r="A26" t="s">
        <v>47</v>
      </c>
      <c r="B26" s="1">
        <v>0</v>
      </c>
    </row>
    <row r="27" spans="1:5" hidden="1" x14ac:dyDescent="0.2">
      <c r="A27" t="s">
        <v>48</v>
      </c>
      <c r="B27" s="1">
        <v>0</v>
      </c>
    </row>
    <row r="28" spans="1:5" hidden="1" x14ac:dyDescent="0.2">
      <c r="A28" t="s">
        <v>69</v>
      </c>
      <c r="B28" s="1">
        <v>0</v>
      </c>
    </row>
    <row r="29" spans="1:5" hidden="1" x14ac:dyDescent="0.2">
      <c r="A29" t="s">
        <v>80</v>
      </c>
      <c r="B29" s="1">
        <v>0</v>
      </c>
    </row>
    <row r="30" spans="1:5" hidden="1" x14ac:dyDescent="0.2">
      <c r="A30" t="s">
        <v>81</v>
      </c>
      <c r="B30" s="1">
        <v>0</v>
      </c>
      <c r="C30" s="19"/>
    </row>
    <row r="31" spans="1:5" hidden="1" x14ac:dyDescent="0.2">
      <c r="A31" t="s">
        <v>86</v>
      </c>
      <c r="B31" s="1">
        <v>0</v>
      </c>
      <c r="C31" s="19"/>
    </row>
    <row r="32" spans="1:5" x14ac:dyDescent="0.2">
      <c r="B32" s="16">
        <f>SUM(B20:B31)</f>
        <v>293841</v>
      </c>
      <c r="D32" s="26"/>
      <c r="E32" s="26"/>
    </row>
    <row r="33" spans="1:7" x14ac:dyDescent="0.2">
      <c r="B33" s="16"/>
    </row>
    <row r="34" spans="1:7" ht="15" thickBot="1" x14ac:dyDescent="0.25">
      <c r="A34" t="s">
        <v>91</v>
      </c>
      <c r="C34" s="23">
        <f>B18+B32</f>
        <v>2591974</v>
      </c>
    </row>
    <row r="35" spans="1:7" x14ac:dyDescent="0.2">
      <c r="B35" s="16"/>
      <c r="C35" s="16"/>
    </row>
    <row r="36" spans="1:7" s="48" customFormat="1" ht="15" x14ac:dyDescent="0.25">
      <c r="A36" s="46" t="s">
        <v>92</v>
      </c>
      <c r="B36" s="42"/>
      <c r="C36" s="47">
        <f>C3+C34</f>
        <v>3895922.5799999982</v>
      </c>
      <c r="G36" s="49"/>
    </row>
    <row r="38" spans="1:7" ht="15" x14ac:dyDescent="0.25">
      <c r="A38" s="3" t="s">
        <v>124</v>
      </c>
      <c r="F38" s="26"/>
    </row>
    <row r="39" spans="1:7" x14ac:dyDescent="0.2">
      <c r="A39" t="s">
        <v>94</v>
      </c>
      <c r="B39" s="1">
        <v>1200000</v>
      </c>
      <c r="F39" s="26"/>
    </row>
    <row r="40" spans="1:7" x14ac:dyDescent="0.2">
      <c r="A40" s="32" t="s">
        <v>95</v>
      </c>
      <c r="B40" s="22">
        <v>200000</v>
      </c>
      <c r="C40" s="22">
        <f>B39+B40</f>
        <v>1400000</v>
      </c>
    </row>
    <row r="41" spans="1:7" x14ac:dyDescent="0.2">
      <c r="A41" s="14"/>
    </row>
    <row r="42" spans="1:7" ht="15" x14ac:dyDescent="0.25">
      <c r="A42" s="50" t="s">
        <v>122</v>
      </c>
      <c r="B42" s="51"/>
      <c r="C42" s="52">
        <f>C36-C40</f>
        <v>2495922.5799999982</v>
      </c>
    </row>
    <row r="43" spans="1:7" x14ac:dyDescent="0.2">
      <c r="A43" s="14"/>
    </row>
    <row r="44" spans="1:7" ht="15" x14ac:dyDescent="0.25">
      <c r="A44" s="25" t="s">
        <v>77</v>
      </c>
    </row>
    <row r="45" spans="1:7" ht="12.75" customHeight="1" x14ac:dyDescent="0.25">
      <c r="A45" s="25"/>
    </row>
    <row r="46" spans="1:7" ht="15" x14ac:dyDescent="0.25">
      <c r="A46" s="34" t="s">
        <v>120</v>
      </c>
    </row>
    <row r="47" spans="1:7" s="6" customFormat="1" x14ac:dyDescent="0.2">
      <c r="A47" s="41" t="s">
        <v>93</v>
      </c>
      <c r="B47" s="42">
        <v>550000</v>
      </c>
      <c r="C47" s="22" t="s">
        <v>127</v>
      </c>
      <c r="D47" s="31"/>
    </row>
    <row r="48" spans="1:7" ht="28.5" x14ac:dyDescent="0.2">
      <c r="A48" s="43" t="s">
        <v>123</v>
      </c>
      <c r="B48" s="44">
        <v>1000000</v>
      </c>
      <c r="C48" s="16" t="s">
        <v>128</v>
      </c>
    </row>
    <row r="49" spans="1:6" x14ac:dyDescent="0.2">
      <c r="A49" s="45" t="s">
        <v>95</v>
      </c>
      <c r="B49" s="42">
        <v>300000</v>
      </c>
      <c r="C49" s="28" t="s">
        <v>127</v>
      </c>
      <c r="D49" s="31"/>
    </row>
    <row r="50" spans="1:6" x14ac:dyDescent="0.2">
      <c r="A50" s="32" t="s">
        <v>96</v>
      </c>
      <c r="B50" s="22">
        <v>250000</v>
      </c>
      <c r="C50" s="28" t="s">
        <v>127</v>
      </c>
      <c r="D50" s="31"/>
    </row>
    <row r="51" spans="1:6" x14ac:dyDescent="0.2">
      <c r="A51" s="32" t="s">
        <v>97</v>
      </c>
      <c r="B51" s="22">
        <v>300000</v>
      </c>
      <c r="C51" s="28"/>
      <c r="D51" s="31"/>
    </row>
    <row r="52" spans="1:6" x14ac:dyDescent="0.2">
      <c r="A52" s="32" t="s">
        <v>98</v>
      </c>
      <c r="B52" s="22">
        <v>600000</v>
      </c>
      <c r="C52" s="28" t="s">
        <v>127</v>
      </c>
      <c r="D52" s="31"/>
    </row>
    <row r="53" spans="1:6" x14ac:dyDescent="0.2">
      <c r="A53" s="32" t="s">
        <v>99</v>
      </c>
      <c r="B53" s="22">
        <v>460000</v>
      </c>
      <c r="C53" s="28"/>
      <c r="D53" s="31"/>
    </row>
    <row r="54" spans="1:6" x14ac:dyDescent="0.2">
      <c r="A54" s="32" t="s">
        <v>100</v>
      </c>
      <c r="B54" s="22">
        <v>75000</v>
      </c>
      <c r="C54" s="28"/>
      <c r="D54" s="31"/>
    </row>
    <row r="55" spans="1:6" x14ac:dyDescent="0.2">
      <c r="A55" s="32" t="s">
        <v>101</v>
      </c>
      <c r="B55" s="22">
        <v>125000</v>
      </c>
      <c r="C55" s="28"/>
      <c r="D55" s="31"/>
    </row>
    <row r="56" spans="1:6" x14ac:dyDescent="0.2">
      <c r="A56" s="32" t="s">
        <v>102</v>
      </c>
      <c r="B56" s="22">
        <v>200000</v>
      </c>
      <c r="C56" s="28"/>
      <c r="D56" s="31"/>
    </row>
    <row r="57" spans="1:6" x14ac:dyDescent="0.2">
      <c r="A57" s="32" t="s">
        <v>103</v>
      </c>
      <c r="B57" s="22">
        <v>35456</v>
      </c>
      <c r="C57" s="28"/>
      <c r="D57" s="31"/>
    </row>
    <row r="58" spans="1:6" x14ac:dyDescent="0.2">
      <c r="A58" s="40" t="s">
        <v>121</v>
      </c>
      <c r="B58" s="22">
        <v>220000</v>
      </c>
      <c r="C58" s="28"/>
      <c r="D58" s="31"/>
    </row>
    <row r="59" spans="1:6" x14ac:dyDescent="0.2">
      <c r="A59" s="33"/>
      <c r="C59" s="27">
        <f>SUM(B47:B59)</f>
        <v>4115456</v>
      </c>
    </row>
    <row r="60" spans="1:6" ht="8.25" customHeight="1" x14ac:dyDescent="0.2"/>
    <row r="61" spans="1:6" ht="15" x14ac:dyDescent="0.25">
      <c r="A61" s="18" t="s">
        <v>40</v>
      </c>
      <c r="B61" s="13"/>
      <c r="C61" s="29">
        <f>C42-C59</f>
        <v>-1619533.4200000018</v>
      </c>
      <c r="F61" s="1">
        <v>1294818</v>
      </c>
    </row>
    <row r="62" spans="1:6" s="48" customFormat="1" ht="12" customHeight="1" x14ac:dyDescent="0.25">
      <c r="A62" s="53"/>
      <c r="B62" s="44"/>
      <c r="C62" s="47"/>
      <c r="F62" s="44"/>
    </row>
    <row r="63" spans="1:6" s="48" customFormat="1" ht="15" x14ac:dyDescent="0.25">
      <c r="A63" s="53" t="s">
        <v>126</v>
      </c>
      <c r="B63" s="44"/>
      <c r="C63" s="47"/>
      <c r="F63" s="44"/>
    </row>
    <row r="64" spans="1:6" s="48" customFormat="1" ht="15" x14ac:dyDescent="0.25">
      <c r="A64" s="54" t="s">
        <v>62</v>
      </c>
      <c r="B64" s="44">
        <v>1500000</v>
      </c>
      <c r="C64" s="47"/>
      <c r="F64" s="44"/>
    </row>
    <row r="65" spans="1:6" s="48" customFormat="1" ht="15" x14ac:dyDescent="0.25">
      <c r="A65" s="54" t="s">
        <v>66</v>
      </c>
      <c r="B65" s="55">
        <v>900000</v>
      </c>
      <c r="C65" s="47">
        <f>SUM(B64:B65)</f>
        <v>2400000</v>
      </c>
      <c r="F65" s="44"/>
    </row>
    <row r="66" spans="1:6" x14ac:dyDescent="0.2">
      <c r="F66" s="1">
        <v>314159</v>
      </c>
    </row>
    <row r="67" spans="1:6" ht="15" x14ac:dyDescent="0.25">
      <c r="A67" s="21" t="s">
        <v>104</v>
      </c>
      <c r="B67" s="35" t="s">
        <v>117</v>
      </c>
      <c r="C67" s="35" t="s">
        <v>118</v>
      </c>
      <c r="F67" s="1">
        <v>1095622</v>
      </c>
    </row>
    <row r="68" spans="1:6" x14ac:dyDescent="0.2">
      <c r="F68" s="1">
        <v>431102</v>
      </c>
    </row>
    <row r="69" spans="1:6" s="36" customFormat="1" ht="17.25" customHeight="1" x14ac:dyDescent="0.2">
      <c r="A69" s="36" t="s">
        <v>105</v>
      </c>
      <c r="B69" s="37">
        <v>1245279</v>
      </c>
      <c r="C69" s="37">
        <v>1294818</v>
      </c>
      <c r="F69" s="37">
        <v>1147972</v>
      </c>
    </row>
    <row r="70" spans="1:6" s="36" customFormat="1" ht="17.25" customHeight="1" x14ac:dyDescent="0.2">
      <c r="A70" s="36" t="s">
        <v>106</v>
      </c>
      <c r="B70" s="37">
        <v>331278</v>
      </c>
      <c r="C70" s="37">
        <v>314159</v>
      </c>
      <c r="F70" s="37">
        <v>307103</v>
      </c>
    </row>
    <row r="71" spans="1:6" s="36" customFormat="1" ht="17.25" customHeight="1" x14ac:dyDescent="0.2">
      <c r="A71" s="36" t="s">
        <v>107</v>
      </c>
      <c r="B71" s="37">
        <v>1131372</v>
      </c>
      <c r="C71" s="37">
        <v>1095622</v>
      </c>
      <c r="F71" s="37">
        <v>1054191</v>
      </c>
    </row>
    <row r="72" spans="1:6" s="36" customFormat="1" ht="17.25" customHeight="1" x14ac:dyDescent="0.2">
      <c r="A72" s="36" t="s">
        <v>108</v>
      </c>
      <c r="B72" s="37">
        <v>274129</v>
      </c>
      <c r="C72" s="37">
        <v>431102</v>
      </c>
      <c r="F72" s="37">
        <v>448658</v>
      </c>
    </row>
    <row r="73" spans="1:6" s="36" customFormat="1" ht="17.25" customHeight="1" x14ac:dyDescent="0.2">
      <c r="A73" s="36" t="s">
        <v>109</v>
      </c>
      <c r="B73" s="37">
        <v>1347730</v>
      </c>
      <c r="C73" s="37">
        <v>1147972</v>
      </c>
      <c r="F73" s="37">
        <v>1298015</v>
      </c>
    </row>
    <row r="74" spans="1:6" s="36" customFormat="1" ht="17.25" customHeight="1" x14ac:dyDescent="0.2">
      <c r="A74" s="36" t="s">
        <v>110</v>
      </c>
      <c r="B74" s="37">
        <v>374016</v>
      </c>
      <c r="C74" s="37">
        <v>307103</v>
      </c>
      <c r="F74" s="37">
        <v>464248</v>
      </c>
    </row>
    <row r="75" spans="1:6" s="36" customFormat="1" ht="17.25" customHeight="1" x14ac:dyDescent="0.2">
      <c r="A75" s="36" t="s">
        <v>71</v>
      </c>
      <c r="B75" s="37">
        <v>1205956</v>
      </c>
      <c r="C75" s="37">
        <v>1054191</v>
      </c>
      <c r="F75" s="37">
        <v>1135060</v>
      </c>
    </row>
    <row r="76" spans="1:6" s="36" customFormat="1" ht="17.25" customHeight="1" x14ac:dyDescent="0.2">
      <c r="A76" s="36" t="s">
        <v>111</v>
      </c>
      <c r="B76" s="37">
        <v>379030</v>
      </c>
      <c r="C76" s="37">
        <v>448658</v>
      </c>
      <c r="F76" s="37">
        <v>415535</v>
      </c>
    </row>
    <row r="77" spans="1:6" s="36" customFormat="1" ht="17.25" customHeight="1" x14ac:dyDescent="0.2">
      <c r="A77" s="36" t="s">
        <v>112</v>
      </c>
      <c r="B77" s="37">
        <v>1391573</v>
      </c>
      <c r="C77" s="37">
        <v>1298015</v>
      </c>
    </row>
    <row r="78" spans="1:6" s="36" customFormat="1" ht="17.25" customHeight="1" x14ac:dyDescent="0.2">
      <c r="A78" s="36" t="s">
        <v>113</v>
      </c>
      <c r="B78" s="37">
        <v>409211</v>
      </c>
      <c r="C78" s="37">
        <v>464248</v>
      </c>
    </row>
    <row r="79" spans="1:6" s="36" customFormat="1" ht="17.25" customHeight="1" x14ac:dyDescent="0.2">
      <c r="A79" s="36" t="s">
        <v>114</v>
      </c>
      <c r="B79" s="37">
        <v>1152834</v>
      </c>
      <c r="C79" s="37">
        <v>1135060</v>
      </c>
    </row>
    <row r="80" spans="1:6" s="36" customFormat="1" ht="17.25" customHeight="1" x14ac:dyDescent="0.2">
      <c r="A80" s="36" t="s">
        <v>115</v>
      </c>
      <c r="B80" s="37">
        <v>352903</v>
      </c>
      <c r="C80" s="37">
        <v>415535</v>
      </c>
    </row>
    <row r="81" spans="1:3" s="38" customFormat="1" ht="18" customHeight="1" thickBot="1" x14ac:dyDescent="0.25">
      <c r="A81" s="38" t="s">
        <v>116</v>
      </c>
      <c r="B81" s="39">
        <f t="shared" ref="B81:C81" si="0">SUM(B69:B80)</f>
        <v>9595311</v>
      </c>
      <c r="C81" s="39">
        <f t="shared" si="0"/>
        <v>9406483</v>
      </c>
    </row>
    <row r="82" spans="1:3" ht="15" thickTop="1" x14ac:dyDescent="0.2"/>
  </sheetData>
  <phoneticPr fontId="10" type="noConversion"/>
  <pageMargins left="0.70866141732283472" right="0.70866141732283472" top="0.74803149606299213" bottom="0.74803149606299213" header="0.31496062992125984" footer="0.31496062992125984"/>
  <pageSetup paperSize="9" scale="79" orientation="portrait" r:id="rId1"/>
  <rowBreaks count="1" manualBreakCount="1">
    <brk id="81" max="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20514-6AB9-43EA-8B7E-666747F3CCFB}">
  <sheetPr codeName="Sheet2"/>
  <dimension ref="A2:C26"/>
  <sheetViews>
    <sheetView workbookViewId="0">
      <selection activeCell="B18" sqref="B18"/>
    </sheetView>
  </sheetViews>
  <sheetFormatPr defaultRowHeight="14.25" x14ac:dyDescent="0.2"/>
  <cols>
    <col min="1" max="1" width="27.25" customWidth="1"/>
    <col min="2" max="2" width="13.75" style="1" bestFit="1" customWidth="1"/>
    <col min="3" max="3" width="13.75" bestFit="1" customWidth="1"/>
  </cols>
  <sheetData>
    <row r="2" spans="1:3" ht="15" x14ac:dyDescent="0.25">
      <c r="A2" s="3" t="s">
        <v>28</v>
      </c>
      <c r="C2" s="2">
        <v>7400000</v>
      </c>
    </row>
    <row r="4" spans="1:3" x14ac:dyDescent="0.2">
      <c r="A4" t="s">
        <v>25</v>
      </c>
      <c r="B4" s="1">
        <v>1650000</v>
      </c>
    </row>
    <row r="6" spans="1:3" x14ac:dyDescent="0.2">
      <c r="A6" t="s">
        <v>26</v>
      </c>
      <c r="B6" s="1">
        <v>1650000</v>
      </c>
    </row>
    <row r="8" spans="1:3" x14ac:dyDescent="0.2">
      <c r="A8" t="s">
        <v>27</v>
      </c>
      <c r="B8" s="4">
        <v>2650000</v>
      </c>
      <c r="C8" s="10">
        <f>SUM(B4:B8)</f>
        <v>5950000</v>
      </c>
    </row>
    <row r="10" spans="1:3" ht="15.75" thickBot="1" x14ac:dyDescent="0.3">
      <c r="A10" s="3" t="s">
        <v>29</v>
      </c>
      <c r="B10" s="2"/>
      <c r="C10" s="9">
        <f>C2-C8</f>
        <v>1450000</v>
      </c>
    </row>
    <row r="11" spans="1:3" ht="15" thickTop="1" x14ac:dyDescent="0.2"/>
    <row r="14" spans="1:3" ht="15" x14ac:dyDescent="0.25">
      <c r="A14" s="3" t="s">
        <v>38</v>
      </c>
      <c r="B14" s="2"/>
      <c r="C14" s="2">
        <v>10136350</v>
      </c>
    </row>
    <row r="15" spans="1:3" x14ac:dyDescent="0.2">
      <c r="C15" s="1"/>
    </row>
    <row r="16" spans="1:3" x14ac:dyDescent="0.2">
      <c r="A16" t="s">
        <v>30</v>
      </c>
      <c r="B16" s="1">
        <v>2175714</v>
      </c>
    </row>
    <row r="17" spans="1:3" x14ac:dyDescent="0.2">
      <c r="A17" t="s">
        <v>31</v>
      </c>
      <c r="B17" s="1">
        <v>241000</v>
      </c>
      <c r="C17" s="1"/>
    </row>
    <row r="18" spans="1:3" x14ac:dyDescent="0.2">
      <c r="A18" t="s">
        <v>32</v>
      </c>
      <c r="B18" s="1">
        <v>3510000</v>
      </c>
    </row>
    <row r="19" spans="1:3" x14ac:dyDescent="0.2">
      <c r="A19" t="s">
        <v>33</v>
      </c>
      <c r="B19" s="1">
        <v>2665636</v>
      </c>
    </row>
    <row r="20" spans="1:3" x14ac:dyDescent="0.2">
      <c r="A20" t="s">
        <v>34</v>
      </c>
      <c r="B20" s="1">
        <v>185000</v>
      </c>
    </row>
    <row r="21" spans="1:3" x14ac:dyDescent="0.2">
      <c r="A21" t="s">
        <v>35</v>
      </c>
      <c r="B21" s="1">
        <v>1059000</v>
      </c>
    </row>
    <row r="22" spans="1:3" x14ac:dyDescent="0.2">
      <c r="A22" t="s">
        <v>36</v>
      </c>
      <c r="B22" s="1">
        <v>150000</v>
      </c>
    </row>
    <row r="23" spans="1:3" x14ac:dyDescent="0.2">
      <c r="A23" t="s">
        <v>37</v>
      </c>
      <c r="B23" s="1">
        <v>150000</v>
      </c>
    </row>
    <row r="25" spans="1:3" x14ac:dyDescent="0.2">
      <c r="A25" t="s">
        <v>39</v>
      </c>
      <c r="C25" s="5">
        <f>C2</f>
        <v>7400000</v>
      </c>
    </row>
    <row r="26" spans="1:3" ht="15" x14ac:dyDescent="0.25">
      <c r="A26" s="6" t="s">
        <v>40</v>
      </c>
      <c r="B26" s="7"/>
      <c r="C26" s="8">
        <f>C14-C25</f>
        <v>2736350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81876-F2E3-4CDE-ACB4-EEE3128FC507}">
  <sheetPr codeName="Sheet3"/>
  <dimension ref="A4:B26"/>
  <sheetViews>
    <sheetView workbookViewId="0">
      <selection activeCell="D20" sqref="D20"/>
    </sheetView>
  </sheetViews>
  <sheetFormatPr defaultRowHeight="14.25" x14ac:dyDescent="0.2"/>
  <cols>
    <col min="1" max="1" width="22.875" customWidth="1"/>
    <col min="2" max="2" width="13.75" style="1" bestFit="1" customWidth="1"/>
  </cols>
  <sheetData>
    <row r="4" spans="1:2" x14ac:dyDescent="0.2">
      <c r="A4" t="s">
        <v>0</v>
      </c>
      <c r="B4" s="1">
        <v>8891975.5800000001</v>
      </c>
    </row>
    <row r="6" spans="1:2" x14ac:dyDescent="0.2">
      <c r="A6" t="s">
        <v>1</v>
      </c>
      <c r="B6" s="1">
        <v>1200000</v>
      </c>
    </row>
    <row r="7" spans="1:2" x14ac:dyDescent="0.2">
      <c r="A7" t="s">
        <v>2</v>
      </c>
      <c r="B7" s="1">
        <v>1000000</v>
      </c>
    </row>
    <row r="8" spans="1:2" x14ac:dyDescent="0.2">
      <c r="A8" t="s">
        <v>3</v>
      </c>
      <c r="B8" s="1">
        <v>1000000</v>
      </c>
    </row>
    <row r="9" spans="1:2" x14ac:dyDescent="0.2">
      <c r="A9" t="s">
        <v>4</v>
      </c>
      <c r="B9" s="1">
        <v>500000</v>
      </c>
    </row>
    <row r="10" spans="1:2" x14ac:dyDescent="0.2">
      <c r="A10" t="s">
        <v>5</v>
      </c>
      <c r="B10" s="1">
        <v>350000</v>
      </c>
    </row>
    <row r="11" spans="1:2" x14ac:dyDescent="0.2">
      <c r="A11" t="s">
        <v>6</v>
      </c>
      <c r="B11" s="1">
        <v>500000</v>
      </c>
    </row>
    <row r="12" spans="1:2" x14ac:dyDescent="0.2">
      <c r="A12" t="s">
        <v>7</v>
      </c>
      <c r="B12" s="1">
        <v>1200000</v>
      </c>
    </row>
    <row r="13" spans="1:2" x14ac:dyDescent="0.2">
      <c r="A13" t="s">
        <v>8</v>
      </c>
      <c r="B13" s="1">
        <v>1600000</v>
      </c>
    </row>
    <row r="14" spans="1:2" x14ac:dyDescent="0.2">
      <c r="A14" t="s">
        <v>9</v>
      </c>
      <c r="B14" s="1">
        <v>300000</v>
      </c>
    </row>
    <row r="15" spans="1:2" x14ac:dyDescent="0.2">
      <c r="A15" t="s">
        <v>10</v>
      </c>
      <c r="B15" s="1">
        <v>500000</v>
      </c>
    </row>
    <row r="16" spans="1:2" ht="15" x14ac:dyDescent="0.25">
      <c r="B16" s="2">
        <f>SUM(B6:B15)</f>
        <v>8150000</v>
      </c>
    </row>
    <row r="19" spans="1:2" x14ac:dyDescent="0.2">
      <c r="B19" s="1">
        <f>B4-B16</f>
        <v>741975.58000000007</v>
      </c>
    </row>
    <row r="21" spans="1:2" x14ac:dyDescent="0.2">
      <c r="A21" t="s">
        <v>11</v>
      </c>
    </row>
    <row r="22" spans="1:2" x14ac:dyDescent="0.2">
      <c r="A22" t="s">
        <v>12</v>
      </c>
      <c r="B22" s="1">
        <v>530000</v>
      </c>
    </row>
    <row r="23" spans="1:2" x14ac:dyDescent="0.2">
      <c r="A23" t="s">
        <v>13</v>
      </c>
      <c r="B23" s="1">
        <v>1000000</v>
      </c>
    </row>
    <row r="24" spans="1:2" x14ac:dyDescent="0.2">
      <c r="A24" t="s">
        <v>14</v>
      </c>
      <c r="B24" s="1">
        <v>250000</v>
      </c>
    </row>
    <row r="25" spans="1:2" x14ac:dyDescent="0.2">
      <c r="A25" t="s">
        <v>15</v>
      </c>
      <c r="B25" s="1">
        <v>330000</v>
      </c>
    </row>
    <row r="26" spans="1:2" x14ac:dyDescent="0.2">
      <c r="B26" s="1">
        <f>SUM(B22:B25)</f>
        <v>2110000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Hotel Fee Balance 2019</vt:lpstr>
      <vt:lpstr>Hotel Fee Balance 2020</vt:lpstr>
      <vt:lpstr>Sheet3</vt:lpstr>
      <vt:lpstr>Sheet1</vt:lpstr>
      <vt:lpstr>'Hotel Fee Balance 2019'!Print_Area</vt:lpstr>
      <vt:lpstr>'Hotel Fee Balance 2020'!Print_Area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2020-06-25T09:40:02Z</cp:lastPrinted>
  <dcterms:created xsi:type="dcterms:W3CDTF">2019-04-16T09:41:06Z</dcterms:created>
  <dcterms:modified xsi:type="dcterms:W3CDTF">2020-08-26T03:10:34Z</dcterms:modified>
</cp:coreProperties>
</file>