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18\"/>
    </mc:Choice>
  </mc:AlternateContent>
  <xr:revisionPtr revIDLastSave="0" documentId="13_ncr:1_{09B303F3-0D61-4452-A9DC-ED0164580B65}" xr6:coauthVersionLast="40" xr6:coauthVersionMax="40" xr10:uidLastSave="{00000000-0000-0000-0000-000000000000}"/>
  <bookViews>
    <workbookView xWindow="0" yWindow="0" windowWidth="20490" windowHeight="8820" xr2:uid="{00000000-000D-0000-FFFF-FFFF00000000}"/>
  </bookViews>
  <sheets>
    <sheet name="PMED" sheetId="1" r:id="rId1"/>
    <sheet name="Sheet1" sheetId="2" r:id="rId2"/>
  </sheets>
  <definedNames>
    <definedName name="_xlnm._FilterDatabase" localSheetId="0" hidden="1">PMED!$B$15:$J$30</definedName>
    <definedName name="_xlnm.Print_Area" localSheetId="0">PMED!$B$1:$J$31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28" i="1"/>
  <c r="J27" i="1"/>
  <c r="J26" i="1"/>
  <c r="J25" i="1"/>
  <c r="J24" i="1" l="1"/>
  <c r="J23" i="1"/>
  <c r="E14" i="2" l="1"/>
  <c r="C14" i="2"/>
  <c r="F12" i="2"/>
  <c r="D11" i="2"/>
  <c r="F11" i="2" s="1"/>
  <c r="F10" i="2"/>
  <c r="D9" i="2"/>
  <c r="F9" i="2" s="1"/>
  <c r="F8" i="2"/>
  <c r="D14" i="2" l="1"/>
  <c r="F14" i="2" s="1"/>
  <c r="J30" i="1" l="1"/>
  <c r="J29" i="1"/>
  <c r="J22" i="1"/>
  <c r="H6" i="1" s="1"/>
  <c r="J21" i="1"/>
  <c r="J20" i="1"/>
  <c r="J19" i="1"/>
  <c r="J18" i="1"/>
  <c r="J17" i="1"/>
  <c r="J16" i="1"/>
  <c r="J31" i="1" l="1"/>
  <c r="H7" i="1"/>
  <c r="H8" i="1"/>
  <c r="H5" i="1"/>
  <c r="J33" i="1" l="1"/>
  <c r="C7" i="1"/>
  <c r="C10" i="1" s="1"/>
  <c r="G8" i="1"/>
  <c r="G7" i="1" l="1"/>
  <c r="I6" i="1"/>
  <c r="G6" i="1"/>
  <c r="G5" i="1"/>
</calcChain>
</file>

<file path=xl/sharedStrings.xml><?xml version="1.0" encoding="utf-8"?>
<sst xmlns="http://schemas.openxmlformats.org/spreadsheetml/2006/main" count="70" uniqueCount="54">
  <si>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</si>
  <si>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</si>
  <si>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</si>
  <si>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</si>
  <si>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</si>
  <si>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</si>
  <si>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</si>
  <si>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</si>
  <si>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</si>
  <si>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</si>
  <si>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</si>
  <si>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</si>
  <si>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</si>
  <si>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Balance</t>
  </si>
  <si>
    <t>Total</t>
  </si>
  <si>
    <t>Honorarium</t>
  </si>
  <si>
    <t>f.</t>
  </si>
  <si>
    <t>-</t>
  </si>
  <si>
    <t>e.</t>
  </si>
  <si>
    <t>c.</t>
  </si>
  <si>
    <t>b.</t>
  </si>
  <si>
    <t>a.</t>
  </si>
  <si>
    <t>Items</t>
  </si>
  <si>
    <t>Penang Centre of Medical Tourism</t>
  </si>
  <si>
    <t>Budget for 2018</t>
  </si>
  <si>
    <t>Proposed Budget for 2018
RM</t>
  </si>
  <si>
    <t>Budget 2017
RM</t>
  </si>
  <si>
    <t>Actual (Till Sept'17)
RM</t>
  </si>
  <si>
    <t>Balance
RM</t>
  </si>
  <si>
    <t>Remarks</t>
  </si>
  <si>
    <t>Membership fee (13 members)</t>
  </si>
  <si>
    <t>Website Maintenance, hosting &amp; domain registration - 5 languages, English, Bahasa Indonesia, Mandarin, Vietnamese, Myanmar</t>
  </si>
  <si>
    <t>Roadshows (Jakarta, Surabaya, Yangon, Ho Chi Minh City, Hanoi, Bandung, Haikou, Qatar)</t>
  </si>
  <si>
    <t>Printing of collateral, promotional material, banners, souvenirs, name cards</t>
  </si>
  <si>
    <t>d.</t>
  </si>
  <si>
    <t>Hosting of fam trips and reciprocal visits by doctors, clinics and referral hospitals</t>
  </si>
  <si>
    <t>Miscellaneous Expenses</t>
  </si>
  <si>
    <t>Printing of promotional materials, refreshment for meetings, Hosting of Fam trips and reciprocal visits by doctors, clinics, and referral hospital</t>
  </si>
  <si>
    <t>Printing of name cards</t>
  </si>
  <si>
    <t>Refreshment/Lunch</t>
  </si>
  <si>
    <t>Printing of promotional material</t>
  </si>
  <si>
    <t>Biz Match Medan</t>
  </si>
  <si>
    <t>Website Maintenance &amp; Domain</t>
  </si>
  <si>
    <t xml:space="preserve">Membership fee collection (12 Ordinary,3 Associates) </t>
  </si>
  <si>
    <t>AirAsia Traver Fair @ Jakarta</t>
  </si>
  <si>
    <t>ITE Ho Chi Minh</t>
  </si>
  <si>
    <t>Penang Centre of Medical Tourism (Actual as of 31.12.2018)</t>
  </si>
  <si>
    <t xml:space="preserve">MHTC Insight 2018 </t>
  </si>
  <si>
    <t>Biz Opportunities Forum</t>
  </si>
  <si>
    <t>Penang Seminar @ Guangzhou</t>
  </si>
  <si>
    <t xml:space="preserve">Indonesia Blogger FAM </t>
  </si>
  <si>
    <t>Citilink In-flight Magazine</t>
  </si>
  <si>
    <t>(-) Membership fee collection</t>
  </si>
  <si>
    <t>Net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</si>
</sst>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4">
    <xf numFmtId="0" fontId="0" fillId="0" borderId="0" xfId="0"/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right" vertical="center" indent="1"/>
    </xf>
    <xf numFmtId="9" fontId="12" fillId="4" borderId="2" xfId="0" applyNumberFormat="1" applyFont="1" applyFill="1" applyBorder="1" applyAlignment="1">
      <alignment horizontal="center" vertical="center"/>
    </xf>
    <xf numFmtId="38" fontId="13" fillId="7" borderId="2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center"/>
    </xf>
    <xf numFmtId="44" fontId="17" fillId="4" borderId="0" xfId="0" applyNumberFormat="1" applyFont="1" applyFill="1" applyBorder="1" applyAlignment="1">
      <alignment horizontal="center" vertical="center"/>
    </xf>
    <xf numFmtId="9" fontId="12" fillId="8" borderId="3" xfId="0" applyNumberFormat="1" applyFont="1" applyFill="1" applyBorder="1" applyAlignment="1">
      <alignment horizontal="center" vertical="center"/>
    </xf>
    <xf numFmtId="164" fontId="12" fillId="9" borderId="3" xfId="0" applyNumberFormat="1" applyFont="1" applyFill="1" applyBorder="1" applyAlignment="1">
      <alignment horizontal="center" vertical="center"/>
    </xf>
    <xf numFmtId="9" fontId="12" fillId="10" borderId="3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43" fontId="12" fillId="4" borderId="0" xfId="1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indent="2"/>
    </xf>
    <xf numFmtId="0" fontId="13" fillId="6" borderId="0" xfId="0" applyFont="1" applyFill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right" vertical="center" indent="2"/>
    </xf>
    <xf numFmtId="43" fontId="7" fillId="11" borderId="7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4" fontId="7" fillId="2" borderId="10" xfId="0" applyNumberFormat="1" applyFont="1" applyFill="1" applyBorder="1" applyAlignment="1">
      <alignment horizontal="right" vertical="center" indent="2"/>
    </xf>
    <xf numFmtId="0" fontId="7" fillId="2" borderId="11" xfId="0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 indent="2"/>
    </xf>
    <xf numFmtId="43" fontId="14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43" fontId="7" fillId="0" borderId="0" xfId="0" applyNumberFormat="1" applyFont="1"/>
    <xf numFmtId="0" fontId="19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165" fontId="22" fillId="0" borderId="0" xfId="1" applyNumberFormat="1" applyFont="1"/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165" fontId="24" fillId="0" borderId="18" xfId="1" applyNumberFormat="1" applyFont="1" applyBorder="1" applyAlignment="1">
      <alignment horizontal="center" vertical="center" wrapText="1"/>
    </xf>
    <xf numFmtId="165" fontId="24" fillId="0" borderId="19" xfId="1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165" fontId="24" fillId="0" borderId="23" xfId="1" applyNumberFormat="1" applyFont="1" applyBorder="1" applyAlignment="1">
      <alignment horizontal="center" vertical="center" wrapText="1"/>
    </xf>
    <xf numFmtId="165" fontId="24" fillId="0" borderId="24" xfId="1" applyNumberFormat="1" applyFont="1" applyBorder="1" applyAlignment="1">
      <alignment horizontal="center" vertical="center" wrapText="1"/>
    </xf>
    <xf numFmtId="165" fontId="24" fillId="0" borderId="20" xfId="1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/>
    </xf>
    <xf numFmtId="165" fontId="22" fillId="0" borderId="23" xfId="1" applyNumberFormat="1" applyFont="1" applyBorder="1" applyAlignment="1">
      <alignment horizontal="center" vertical="center" wrapText="1"/>
    </xf>
    <xf numFmtId="165" fontId="22" fillId="0" borderId="25" xfId="1" applyNumberFormat="1" applyFont="1" applyBorder="1" applyAlignment="1">
      <alignment vertical="center"/>
    </xf>
    <xf numFmtId="43" fontId="22" fillId="0" borderId="20" xfId="1" applyFont="1" applyBorder="1" applyAlignment="1">
      <alignment horizontal="center" vertical="center" wrapText="1"/>
    </xf>
    <xf numFmtId="165" fontId="22" fillId="0" borderId="21" xfId="1" applyNumberFormat="1" applyFont="1" applyBorder="1" applyAlignment="1">
      <alignment vertical="center"/>
    </xf>
    <xf numFmtId="49" fontId="22" fillId="0" borderId="22" xfId="0" applyNumberFormat="1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vertical="center" wrapText="1"/>
    </xf>
    <xf numFmtId="43" fontId="22" fillId="0" borderId="26" xfId="1" applyFont="1" applyBorder="1" applyAlignment="1">
      <alignment vertical="center"/>
    </xf>
    <xf numFmtId="165" fontId="22" fillId="0" borderId="20" xfId="1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43" fontId="22" fillId="0" borderId="26" xfId="1" applyFont="1" applyBorder="1" applyAlignment="1">
      <alignment horizontal="right" vertical="center"/>
    </xf>
    <xf numFmtId="0" fontId="22" fillId="0" borderId="22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43" fontId="22" fillId="0" borderId="27" xfId="1" applyFont="1" applyBorder="1" applyAlignment="1">
      <alignment horizontal="center" vertical="center" wrapText="1"/>
    </xf>
    <xf numFmtId="43" fontId="22" fillId="0" borderId="27" xfId="1" applyFont="1" applyBorder="1" applyAlignment="1">
      <alignment vertical="center"/>
    </xf>
    <xf numFmtId="0" fontId="24" fillId="0" borderId="17" xfId="0" applyFont="1" applyBorder="1" applyAlignment="1">
      <alignment vertical="center" wrapText="1"/>
    </xf>
    <xf numFmtId="43" fontId="24" fillId="0" borderId="28" xfId="1" applyFont="1" applyBorder="1" applyAlignment="1">
      <alignment vertical="center"/>
    </xf>
    <xf numFmtId="43" fontId="24" fillId="0" borderId="29" xfId="1" applyFont="1" applyBorder="1" applyAlignment="1">
      <alignment vertical="center"/>
    </xf>
    <xf numFmtId="43" fontId="24" fillId="0" borderId="20" xfId="1" applyFont="1" applyBorder="1" applyAlignment="1">
      <alignment vertical="center"/>
    </xf>
    <xf numFmtId="0" fontId="24" fillId="0" borderId="22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165" fontId="22" fillId="0" borderId="0" xfId="1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22" fillId="0" borderId="0" xfId="1" applyFont="1"/>
    <xf numFmtId="3" fontId="22" fillId="0" borderId="0" xfId="0" applyNumberFormat="1" applyFont="1"/>
    <xf numFmtId="43" fontId="0" fillId="0" borderId="0" xfId="1" applyFont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 indent="1"/>
    </xf>
    <xf numFmtId="0" fontId="10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6" fontId="16" fillId="6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0" fontId="23" fillId="0" borderId="0" xfId="0" applyFont="1" applyAlignment="1">
      <alignment horizont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43" fontId="14" fillId="7" borderId="0" xfId="0" applyNumberFormat="1" applyFont="1" applyFill="1" applyBorder="1" applyAlignment="1">
      <alignment horizontal="center" vertical="center"/>
    </xf>
    <xf numFmtId="0" fontId="7" fillId="6" borderId="0" xfId="0" applyFont="1" applyFill="1"/>
    <xf numFmtId="0" fontId="25" fillId="6" borderId="0" xfId="0" applyFont="1" applyFill="1"/>
    <xf numFmtId="43" fontId="25" fillId="6" borderId="0" xfId="0" applyNumberFormat="1" applyFont="1" applyFill="1"/>
    <xf numFmtId="0" fontId="27" fillId="6" borderId="13" xfId="0" applyFont="1" applyFill="1" applyBorder="1"/>
    <xf numFmtId="0" fontId="27" fillId="6" borderId="13" xfId="0" applyFont="1" applyFill="1" applyBorder="1" applyAlignment="1">
      <alignment horizontal="left" indent="1"/>
    </xf>
    <xf numFmtId="0" fontId="26" fillId="6" borderId="13" xfId="0" applyFont="1" applyFill="1" applyBorder="1" applyAlignment="1">
      <alignment horizontal="right" vertical="center"/>
    </xf>
    <xf numFmtId="44" fontId="26" fillId="6" borderId="13" xfId="0" applyNumberFormat="1" applyFont="1" applyFill="1" applyBorder="1" applyAlignment="1">
      <alignment horizontal="right" vertical="center"/>
    </xf>
    <xf numFmtId="0" fontId="27" fillId="6" borderId="0" xfId="0" applyFont="1" applyFill="1"/>
    <xf numFmtId="0" fontId="27" fillId="6" borderId="0" xfId="0" applyFont="1" applyFill="1" applyAlignment="1">
      <alignment horizontal="right"/>
    </xf>
    <xf numFmtId="44" fontId="27" fillId="6" borderId="0" xfId="0" applyNumberFormat="1" applyFont="1" applyFill="1"/>
    <xf numFmtId="0" fontId="26" fillId="6" borderId="0" xfId="0" applyFont="1" applyFill="1"/>
    <xf numFmtId="0" fontId="26" fillId="6" borderId="0" xfId="0" applyFont="1" applyFill="1" applyAlignment="1">
      <alignment horizontal="right"/>
    </xf>
    <xf numFmtId="44" fontId="26" fillId="6" borderId="0" xfId="0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68364602571"/>
          <c:y val="0.14892413591118184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20E6-4FE3-8025-E468EC0BA55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2B49-4AB9-BB32-A9252EE34BE8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5.4589935517318838E-3"/>
                  <c:y val="-9.769981799684961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20708.86</c:v>
                </c:pt>
                <c:pt idx="1">
                  <c:v>3820.8</c:v>
                </c:pt>
                <c:pt idx="2">
                  <c:v>7474.4999999999991</c:v>
                </c:pt>
                <c:pt idx="3">
                  <c:v>94803.17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314326</xdr:rowOff>
    </xdr:from>
    <xdr:to>
      <xdr:col>10</xdr:col>
      <xdr:colOff>219075</xdr:colOff>
      <xdr:row>10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59531</xdr:rowOff>
    </xdr:from>
    <xdr:to>
      <xdr:col>1</xdr:col>
      <xdr:colOff>600075</xdr:colOff>
      <xdr:row>3</xdr:row>
      <xdr:rowOff>180975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9936B261-C0F4-4F6E-99A4-6B9E1B09F6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8" y="59531"/>
          <a:ext cx="983457" cy="9215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"/>
  <sheetViews>
    <sheetView showGridLines="0" tabSelected="1" zoomScaleNormal="100" workbookViewId="0">
      <selection activeCell="C14" sqref="B14:J33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4.140625" style="2" customWidth="1"/>
    <col min="10" max="10" width="16.7109375" style="2" customWidth="1"/>
    <col min="11" max="11" width="4.28515625" style="2" customWidth="1"/>
    <col min="17" max="16384" width="9.14062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46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93" t="s">
        <v>1</v>
      </c>
      <c r="C3" s="93"/>
      <c r="D3" s="93"/>
      <c r="E3" s="94" t="s">
        <v>2</v>
      </c>
      <c r="F3" s="94"/>
      <c r="G3" s="94"/>
      <c r="H3" s="94"/>
      <c r="I3" s="94"/>
      <c r="J3" s="94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36">
        <v>150000</v>
      </c>
      <c r="D5" s="7"/>
      <c r="E5" s="9"/>
      <c r="F5" s="11" t="s">
        <v>4</v>
      </c>
      <c r="G5" s="12">
        <f>H5/$C$7</f>
        <v>0.16330964463962769</v>
      </c>
      <c r="H5" s="13">
        <f>SUMIF($F$16:$F$30,"="&amp;F5,$J$16:$J$30)</f>
        <v>20708.86</v>
      </c>
      <c r="I5" s="9"/>
      <c r="J5" s="9"/>
    </row>
    <row r="6" spans="2:10" s="6" customFormat="1" ht="22.5" customHeight="1" thickTop="1" thickBot="1" x14ac:dyDescent="0.3">
      <c r="B6" s="7"/>
      <c r="C6" s="14" t="s">
        <v>5</v>
      </c>
      <c r="D6" s="7"/>
      <c r="E6" s="9"/>
      <c r="F6" s="11" t="s">
        <v>6</v>
      </c>
      <c r="G6" s="16">
        <f>H6/$C$7</f>
        <v>3.0130750328076463E-2</v>
      </c>
      <c r="H6" s="13">
        <f>SUMIF($F$16:$F$30,"="&amp;F6,$J$16:$J$30)</f>
        <v>3820.8</v>
      </c>
      <c r="I6" s="95">
        <f>C7</f>
        <v>126807.33</v>
      </c>
      <c r="J6" s="95"/>
    </row>
    <row r="7" spans="2:10" s="6" customFormat="1" ht="22.5" customHeight="1" thickTop="1" thickBot="1" x14ac:dyDescent="0.3">
      <c r="B7" s="7"/>
      <c r="C7" s="15">
        <f>J31</f>
        <v>126807.33</v>
      </c>
      <c r="D7" s="7"/>
      <c r="E7" s="9"/>
      <c r="F7" s="11" t="s">
        <v>7</v>
      </c>
      <c r="G7" s="17">
        <f>H7/$C$7</f>
        <v>5.8943753488067283E-2</v>
      </c>
      <c r="H7" s="13">
        <f>SUMIF($F$16:$F$30,"="&amp;F7,$J$16:$J$30)</f>
        <v>7474.4999999999991</v>
      </c>
      <c r="I7" s="95"/>
      <c r="J7" s="95"/>
    </row>
    <row r="8" spans="2:10" s="6" customFormat="1" ht="22.5" customHeight="1" thickTop="1" thickBot="1" x14ac:dyDescent="0.3">
      <c r="B8" s="7"/>
      <c r="C8" s="8" t="s">
        <v>13</v>
      </c>
      <c r="D8" s="7"/>
      <c r="E8" s="9"/>
      <c r="F8" s="11" t="s">
        <v>8</v>
      </c>
      <c r="G8" s="18">
        <f>H8/$C$7</f>
        <v>0.74761585154422849</v>
      </c>
      <c r="H8" s="13">
        <f>SUMIF($F$16:$F$30,"="&amp;F8,$J$16:$J$30)</f>
        <v>94803.17</v>
      </c>
      <c r="I8" s="9"/>
      <c r="J8" s="9"/>
    </row>
    <row r="9" spans="2:10" s="6" customFormat="1" ht="22.5" customHeight="1" thickTop="1" x14ac:dyDescent="0.25">
      <c r="B9" s="7"/>
      <c r="C9" s="8"/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100">
        <f>C5-C7</f>
        <v>23192.67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43"/>
      <c r="C12" s="44"/>
      <c r="D12" s="44"/>
      <c r="E12" s="44"/>
      <c r="F12" s="44"/>
      <c r="G12" s="44"/>
      <c r="H12" s="44"/>
      <c r="I12" s="96"/>
      <c r="J12" s="96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19"/>
      <c r="C14" s="20" t="s">
        <v>43</v>
      </c>
      <c r="D14" s="21"/>
      <c r="E14" s="21"/>
      <c r="F14" s="21"/>
      <c r="G14" s="21"/>
      <c r="H14" s="21"/>
      <c r="I14" s="21"/>
      <c r="J14" s="22">
        <v>27000</v>
      </c>
    </row>
    <row r="15" spans="2:10" ht="22.5" customHeight="1" x14ac:dyDescent="0.25">
      <c r="B15" s="92" t="s">
        <v>9</v>
      </c>
      <c r="C15" s="92"/>
      <c r="D15" s="92"/>
      <c r="E15" s="92"/>
      <c r="F15" s="23" t="s">
        <v>10</v>
      </c>
      <c r="G15" s="23"/>
      <c r="H15" s="24"/>
      <c r="I15" s="25" t="s">
        <v>11</v>
      </c>
      <c r="J15" s="26" t="s">
        <v>12</v>
      </c>
    </row>
    <row r="16" spans="2:10" ht="18.75" customHeight="1" x14ac:dyDescent="0.25">
      <c r="B16" s="27"/>
      <c r="C16" s="87"/>
      <c r="D16" s="27"/>
      <c r="E16" s="27"/>
      <c r="F16" s="28"/>
      <c r="G16" s="27"/>
      <c r="H16" s="37"/>
      <c r="I16" s="29"/>
      <c r="J16" s="30">
        <f t="shared" ref="J16:J28" si="0">IF(ISBLANK(I16),0,IF(ISBLANK(H16),I16,H16*I16))</f>
        <v>0</v>
      </c>
    </row>
    <row r="17" spans="2:16" ht="18.75" customHeight="1" x14ac:dyDescent="0.25">
      <c r="B17" s="31"/>
      <c r="C17" s="88" t="s">
        <v>38</v>
      </c>
      <c r="D17" s="31"/>
      <c r="E17" s="31"/>
      <c r="F17" s="41" t="s">
        <v>7</v>
      </c>
      <c r="G17" s="31"/>
      <c r="H17" s="38"/>
      <c r="I17" s="33">
        <v>165.39999999999998</v>
      </c>
      <c r="J17" s="30">
        <f t="shared" si="0"/>
        <v>165.39999999999998</v>
      </c>
    </row>
    <row r="18" spans="2:16" ht="18.75" customHeight="1" x14ac:dyDescent="0.25">
      <c r="B18" s="31"/>
      <c r="C18" s="88" t="s">
        <v>39</v>
      </c>
      <c r="D18" s="31"/>
      <c r="E18" s="31"/>
      <c r="F18" s="32" t="s">
        <v>8</v>
      </c>
      <c r="G18" s="31"/>
      <c r="H18" s="38"/>
      <c r="I18" s="33">
        <v>95.05</v>
      </c>
      <c r="J18" s="30">
        <f t="shared" si="0"/>
        <v>95.05</v>
      </c>
    </row>
    <row r="19" spans="2:16" ht="18.75" customHeight="1" x14ac:dyDescent="0.25">
      <c r="B19" s="31"/>
      <c r="C19" s="88" t="s">
        <v>40</v>
      </c>
      <c r="D19" s="31"/>
      <c r="E19" s="31"/>
      <c r="F19" s="89" t="s">
        <v>7</v>
      </c>
      <c r="G19" s="31"/>
      <c r="H19" s="38"/>
      <c r="I19" s="33">
        <v>7309.0999999999995</v>
      </c>
      <c r="J19" s="30">
        <f t="shared" si="0"/>
        <v>7309.0999999999995</v>
      </c>
    </row>
    <row r="20" spans="2:16" ht="18.75" customHeight="1" x14ac:dyDescent="0.2">
      <c r="B20" s="31"/>
      <c r="C20" s="88" t="s">
        <v>41</v>
      </c>
      <c r="D20" s="31"/>
      <c r="E20" s="31"/>
      <c r="F20" s="89" t="s">
        <v>4</v>
      </c>
      <c r="G20" s="31"/>
      <c r="H20" s="38"/>
      <c r="I20" s="33">
        <v>1026.1199999999999</v>
      </c>
      <c r="J20" s="30">
        <f t="shared" si="0"/>
        <v>1026.1199999999999</v>
      </c>
      <c r="L20" s="2"/>
      <c r="M20" s="2"/>
      <c r="N20" s="2"/>
      <c r="O20" s="2"/>
      <c r="P20" s="2"/>
    </row>
    <row r="21" spans="2:16" ht="18.75" customHeight="1" x14ac:dyDescent="0.2">
      <c r="B21" s="31"/>
      <c r="C21" s="88" t="s">
        <v>15</v>
      </c>
      <c r="D21" s="31"/>
      <c r="E21" s="31"/>
      <c r="F21" s="89" t="s">
        <v>8</v>
      </c>
      <c r="G21" s="31"/>
      <c r="H21" s="38"/>
      <c r="I21" s="33">
        <v>16500</v>
      </c>
      <c r="J21" s="30">
        <f t="shared" si="0"/>
        <v>16500</v>
      </c>
      <c r="L21" s="2"/>
      <c r="M21" s="2"/>
      <c r="N21" s="2"/>
      <c r="O21" s="2"/>
      <c r="P21" s="2"/>
    </row>
    <row r="22" spans="2:16" ht="18.75" customHeight="1" x14ac:dyDescent="0.2">
      <c r="B22" s="31"/>
      <c r="C22" s="88" t="s">
        <v>42</v>
      </c>
      <c r="D22" s="31"/>
      <c r="E22" s="31"/>
      <c r="F22" s="89" t="s">
        <v>6</v>
      </c>
      <c r="G22" s="31"/>
      <c r="H22" s="38"/>
      <c r="I22" s="33">
        <v>3820.8</v>
      </c>
      <c r="J22" s="30">
        <f t="shared" si="0"/>
        <v>3820.8</v>
      </c>
      <c r="L22" s="2"/>
      <c r="M22" s="2"/>
      <c r="N22" s="2"/>
      <c r="O22" s="2"/>
      <c r="P22" s="2"/>
    </row>
    <row r="23" spans="2:16" ht="18.75" customHeight="1" x14ac:dyDescent="0.2">
      <c r="B23" s="31"/>
      <c r="C23" s="90" t="s">
        <v>44</v>
      </c>
      <c r="D23" s="31"/>
      <c r="E23" s="31"/>
      <c r="F23" s="91" t="s">
        <v>4</v>
      </c>
      <c r="G23" s="31"/>
      <c r="H23" s="38"/>
      <c r="I23" s="33">
        <v>3811.81</v>
      </c>
      <c r="J23" s="30">
        <f t="shared" si="0"/>
        <v>3811.81</v>
      </c>
      <c r="L23" s="2"/>
      <c r="M23" s="2"/>
      <c r="N23" s="2"/>
      <c r="O23" s="2"/>
      <c r="P23" s="2"/>
    </row>
    <row r="24" spans="2:16" ht="18.75" customHeight="1" x14ac:dyDescent="0.2">
      <c r="B24" s="31"/>
      <c r="C24" s="90" t="s">
        <v>45</v>
      </c>
      <c r="D24" s="31"/>
      <c r="E24" s="31"/>
      <c r="F24" s="91" t="s">
        <v>4</v>
      </c>
      <c r="G24" s="31"/>
      <c r="H24" s="38"/>
      <c r="I24" s="33">
        <v>9621.17</v>
      </c>
      <c r="J24" s="30">
        <f t="shared" si="0"/>
        <v>9621.17</v>
      </c>
      <c r="L24" s="2"/>
      <c r="M24" s="2"/>
      <c r="N24" s="2"/>
      <c r="O24" s="2"/>
      <c r="P24" s="2"/>
    </row>
    <row r="25" spans="2:16" ht="18.75" customHeight="1" x14ac:dyDescent="0.2">
      <c r="B25" s="31"/>
      <c r="C25" s="98" t="s">
        <v>47</v>
      </c>
      <c r="D25" s="31"/>
      <c r="E25" s="31"/>
      <c r="F25" s="99" t="s">
        <v>4</v>
      </c>
      <c r="G25" s="31"/>
      <c r="H25" s="38"/>
      <c r="I25" s="33">
        <v>535.4</v>
      </c>
      <c r="J25" s="30">
        <f t="shared" si="0"/>
        <v>535.4</v>
      </c>
      <c r="L25" s="2"/>
      <c r="M25" s="2"/>
      <c r="N25" s="2"/>
      <c r="O25" s="2"/>
      <c r="P25" s="2"/>
    </row>
    <row r="26" spans="2:16" ht="18.75" customHeight="1" x14ac:dyDescent="0.2">
      <c r="B26" s="31"/>
      <c r="C26" s="98" t="s">
        <v>48</v>
      </c>
      <c r="D26" s="31"/>
      <c r="E26" s="31"/>
      <c r="F26" s="99" t="s">
        <v>4</v>
      </c>
      <c r="G26" s="31"/>
      <c r="H26" s="38"/>
      <c r="I26" s="33">
        <v>1317.99</v>
      </c>
      <c r="J26" s="30">
        <f t="shared" si="0"/>
        <v>1317.99</v>
      </c>
      <c r="L26" s="2"/>
      <c r="M26" s="2"/>
      <c r="N26" s="2"/>
      <c r="O26" s="2"/>
      <c r="P26" s="2"/>
    </row>
    <row r="27" spans="2:16" ht="18.75" customHeight="1" x14ac:dyDescent="0.2">
      <c r="B27" s="31"/>
      <c r="C27" s="98" t="s">
        <v>49</v>
      </c>
      <c r="D27" s="31"/>
      <c r="E27" s="31"/>
      <c r="F27" s="99" t="s">
        <v>4</v>
      </c>
      <c r="G27" s="31"/>
      <c r="H27" s="38"/>
      <c r="I27" s="33">
        <v>4396.37</v>
      </c>
      <c r="J27" s="30">
        <f t="shared" si="0"/>
        <v>4396.37</v>
      </c>
      <c r="L27" s="2"/>
      <c r="M27" s="2"/>
      <c r="N27" s="2"/>
      <c r="O27" s="2"/>
      <c r="P27" s="2"/>
    </row>
    <row r="28" spans="2:16" ht="18.75" customHeight="1" x14ac:dyDescent="0.2">
      <c r="B28" s="31"/>
      <c r="C28" s="98" t="s">
        <v>50</v>
      </c>
      <c r="D28" s="31"/>
      <c r="E28" s="31"/>
      <c r="F28" s="41" t="s">
        <v>8</v>
      </c>
      <c r="G28" s="31"/>
      <c r="H28" s="38"/>
      <c r="I28" s="33">
        <v>38442.120000000003</v>
      </c>
      <c r="J28" s="30">
        <f t="shared" si="0"/>
        <v>38442.120000000003</v>
      </c>
      <c r="L28" s="2"/>
      <c r="M28" s="2"/>
      <c r="N28" s="2"/>
      <c r="O28" s="2"/>
      <c r="P28" s="2"/>
    </row>
    <row r="29" spans="2:16" ht="18.75" customHeight="1" x14ac:dyDescent="0.2">
      <c r="B29" s="31"/>
      <c r="C29" s="98" t="s">
        <v>51</v>
      </c>
      <c r="D29" s="31"/>
      <c r="E29" s="31"/>
      <c r="F29" s="32" t="s">
        <v>8</v>
      </c>
      <c r="G29" s="31"/>
      <c r="H29" s="38"/>
      <c r="I29" s="33">
        <v>39766</v>
      </c>
      <c r="J29" s="30">
        <f>IF(ISBLANK(I29),0,IF(ISBLANK(H29),I29,H29*I29))</f>
        <v>39766</v>
      </c>
      <c r="L29" s="2"/>
      <c r="M29" s="2"/>
      <c r="N29" s="2"/>
      <c r="O29" s="2"/>
      <c r="P29" s="2"/>
    </row>
    <row r="30" spans="2:16" ht="18.75" customHeight="1" thickBot="1" x14ac:dyDescent="0.25">
      <c r="B30" s="31"/>
      <c r="C30" s="31"/>
      <c r="D30" s="31"/>
      <c r="E30" s="31"/>
      <c r="F30" s="34"/>
      <c r="G30" s="39"/>
      <c r="H30" s="40"/>
      <c r="I30" s="35"/>
      <c r="J30" s="30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">
      <c r="B31" s="104"/>
      <c r="C31" s="105"/>
      <c r="D31" s="104"/>
      <c r="E31" s="104"/>
      <c r="F31" s="104"/>
      <c r="G31" s="104"/>
      <c r="H31" s="104"/>
      <c r="I31" s="106" t="s">
        <v>5</v>
      </c>
      <c r="J31" s="107">
        <f>SUBTOTAL(9,J16:J30)</f>
        <v>126807.33</v>
      </c>
      <c r="L31" s="2"/>
      <c r="M31" s="2"/>
      <c r="N31" s="2"/>
      <c r="O31" s="2"/>
      <c r="P31" s="2"/>
    </row>
    <row r="32" spans="2:16" ht="14.25" x14ac:dyDescent="0.2">
      <c r="B32" s="108"/>
      <c r="C32" s="108"/>
      <c r="D32" s="108"/>
      <c r="E32" s="108"/>
      <c r="F32" s="108"/>
      <c r="G32" s="108"/>
      <c r="H32" s="108"/>
      <c r="I32" s="109" t="s">
        <v>52</v>
      </c>
      <c r="J32" s="110">
        <f>J14</f>
        <v>27000</v>
      </c>
      <c r="L32" s="2"/>
      <c r="M32" s="2"/>
      <c r="N32" s="2"/>
      <c r="O32" s="2"/>
      <c r="P32" s="2"/>
    </row>
    <row r="33" spans="2:16" ht="19.5" customHeight="1" x14ac:dyDescent="0.25">
      <c r="B33" s="108"/>
      <c r="C33" s="108"/>
      <c r="D33" s="108"/>
      <c r="E33" s="108"/>
      <c r="F33" s="108"/>
      <c r="G33" s="108"/>
      <c r="H33" s="111"/>
      <c r="I33" s="112" t="s">
        <v>53</v>
      </c>
      <c r="J33" s="113">
        <f>J31-J32</f>
        <v>99807.33</v>
      </c>
      <c r="L33" s="2"/>
      <c r="M33" s="2"/>
      <c r="N33" s="2"/>
      <c r="O33" s="2"/>
      <c r="P33" s="2"/>
    </row>
    <row r="34" spans="2:16" ht="14.25" x14ac:dyDescent="0.2">
      <c r="B34" s="101"/>
      <c r="C34" s="102"/>
      <c r="D34" s="102"/>
      <c r="E34" s="102"/>
      <c r="F34" s="102"/>
      <c r="G34" s="102"/>
      <c r="H34" s="102"/>
      <c r="I34" s="102"/>
      <c r="J34" s="103"/>
      <c r="L34" s="2"/>
      <c r="M34" s="2"/>
      <c r="N34" s="2"/>
      <c r="O34" s="2"/>
      <c r="P34" s="2"/>
    </row>
    <row r="35" spans="2:16" ht="14.25" x14ac:dyDescent="0.2">
      <c r="J35" s="42"/>
      <c r="L35" s="2"/>
      <c r="M35" s="2"/>
      <c r="N35" s="2"/>
      <c r="O35" s="2"/>
      <c r="P35" s="2"/>
    </row>
    <row r="36" spans="2:16" ht="14.25" x14ac:dyDescent="0.2">
      <c r="L36" s="2"/>
      <c r="M36" s="2"/>
      <c r="N36" s="2"/>
      <c r="O36" s="2"/>
      <c r="P36" s="2"/>
    </row>
    <row r="37" spans="2:16" ht="14.25" x14ac:dyDescent="0.2">
      <c r="L37" s="2"/>
      <c r="M37" s="2"/>
      <c r="N37" s="2"/>
      <c r="O37" s="2"/>
      <c r="P37" s="2"/>
    </row>
    <row r="38" spans="2:16" ht="14.25" x14ac:dyDescent="0.2">
      <c r="L38" s="2"/>
      <c r="M38" s="2"/>
      <c r="N38" s="2"/>
      <c r="O38" s="2"/>
      <c r="P38" s="2"/>
    </row>
    <row r="39" spans="2:16" ht="14.25" x14ac:dyDescent="0.2">
      <c r="L39" s="2"/>
      <c r="M39" s="2"/>
      <c r="N39" s="2"/>
      <c r="O39" s="2"/>
      <c r="P39" s="2"/>
    </row>
    <row r="40" spans="2:16" ht="14.25" x14ac:dyDescent="0.2">
      <c r="L40" s="2"/>
      <c r="M40" s="2"/>
      <c r="N40" s="2"/>
      <c r="O40" s="2"/>
      <c r="P40" s="2"/>
    </row>
    <row r="41" spans="2:16" ht="14.25" x14ac:dyDescent="0.2">
      <c r="L41" s="2"/>
      <c r="M41" s="2"/>
      <c r="N41" s="2"/>
      <c r="O41" s="2"/>
      <c r="P41" s="2"/>
    </row>
    <row r="42" spans="2:16" ht="14.25" x14ac:dyDescent="0.2">
      <c r="L42" s="2"/>
      <c r="M42" s="2"/>
      <c r="N42" s="2"/>
      <c r="O42" s="2"/>
      <c r="P42" s="2"/>
    </row>
    <row r="43" spans="2:16" ht="14.25" x14ac:dyDescent="0.2">
      <c r="L43" s="2"/>
      <c r="M43" s="2"/>
      <c r="N43" s="2"/>
      <c r="O43" s="2"/>
      <c r="P43" s="2"/>
    </row>
    <row r="44" spans="2:16" ht="14.25" x14ac:dyDescent="0.2">
      <c r="L44" s="2"/>
      <c r="M44" s="2"/>
      <c r="N44" s="2"/>
      <c r="O44" s="2"/>
      <c r="P44" s="2"/>
    </row>
    <row r="45" spans="2:16" ht="14.25" x14ac:dyDescent="0.2">
      <c r="L45" s="2"/>
      <c r="M45" s="2"/>
      <c r="N45" s="2"/>
      <c r="O45" s="2"/>
      <c r="P45" s="2"/>
    </row>
  </sheetData>
  <mergeCells count="5">
    <mergeCell ref="B15:E15"/>
    <mergeCell ref="B3:D3"/>
    <mergeCell ref="E3:J3"/>
    <mergeCell ref="I6:J7"/>
    <mergeCell ref="I12:J12"/>
  </mergeCells>
  <dataValidations count="1">
    <dataValidation type="list" allowBlank="1" showInputMessage="1" showErrorMessage="1" sqref="F16:F30" xr:uid="{00000000-0002-0000-0000-000000000000}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5"/>
  <sheetViews>
    <sheetView topLeftCell="A4" workbookViewId="0">
      <selection activeCell="C13" sqref="B13:C13"/>
    </sheetView>
  </sheetViews>
  <sheetFormatPr defaultColWidth="9.140625" defaultRowHeight="18" x14ac:dyDescent="0.25"/>
  <cols>
    <col min="1" max="1" width="9.140625" style="45"/>
    <col min="2" max="2" width="75" style="46" customWidth="1"/>
    <col min="3" max="3" width="23.85546875" style="47" customWidth="1"/>
    <col min="4" max="5" width="20.42578125" style="46" customWidth="1"/>
    <col min="6" max="6" width="21.7109375" style="46" customWidth="1"/>
    <col min="7" max="7" width="13.140625" style="46" bestFit="1" customWidth="1"/>
    <col min="8" max="8" width="9.140625" style="46"/>
    <col min="9" max="9" width="15.140625" style="46" bestFit="1" customWidth="1"/>
    <col min="10" max="16384" width="9.140625" style="46"/>
  </cols>
  <sheetData>
    <row r="2" spans="1:12" ht="23.25" customHeight="1" x14ac:dyDescent="0.35">
      <c r="B2" s="97" t="s">
        <v>23</v>
      </c>
      <c r="C2" s="97"/>
    </row>
    <row r="3" spans="1:12" ht="21.75" customHeight="1" x14ac:dyDescent="0.35">
      <c r="B3" s="97" t="s">
        <v>24</v>
      </c>
      <c r="C3" s="97"/>
    </row>
    <row r="5" spans="1:12" ht="15" customHeight="1" thickBot="1" x14ac:dyDescent="0.4">
      <c r="B5" s="97"/>
      <c r="C5" s="97"/>
    </row>
    <row r="6" spans="1:12" s="55" customFormat="1" ht="31.5" customHeight="1" x14ac:dyDescent="0.25">
      <c r="A6" s="48"/>
      <c r="B6" s="49" t="s">
        <v>22</v>
      </c>
      <c r="C6" s="50" t="s">
        <v>25</v>
      </c>
      <c r="D6" s="51" t="s">
        <v>26</v>
      </c>
      <c r="E6" s="52" t="s">
        <v>27</v>
      </c>
      <c r="F6" s="53" t="s">
        <v>28</v>
      </c>
      <c r="G6" s="54" t="s">
        <v>29</v>
      </c>
    </row>
    <row r="7" spans="1:12" s="55" customFormat="1" x14ac:dyDescent="0.25">
      <c r="A7" s="48"/>
      <c r="B7" s="56" t="s">
        <v>30</v>
      </c>
      <c r="C7" s="57"/>
      <c r="D7" s="58"/>
      <c r="E7" s="59">
        <v>-24000</v>
      </c>
      <c r="F7" s="53"/>
      <c r="G7" s="54"/>
    </row>
    <row r="8" spans="1:12" s="67" customFormat="1" ht="54" x14ac:dyDescent="0.25">
      <c r="A8" s="60" t="s">
        <v>21</v>
      </c>
      <c r="B8" s="61" t="s">
        <v>31</v>
      </c>
      <c r="C8" s="62">
        <v>9000</v>
      </c>
      <c r="D8" s="63">
        <v>12480</v>
      </c>
      <c r="E8" s="64">
        <v>954</v>
      </c>
      <c r="F8" s="65">
        <f>+D8-E8</f>
        <v>11526</v>
      </c>
      <c r="G8" s="66"/>
    </row>
    <row r="9" spans="1:12" s="71" customFormat="1" ht="36" x14ac:dyDescent="0.25">
      <c r="A9" s="60" t="s">
        <v>20</v>
      </c>
      <c r="B9" s="68" t="s">
        <v>32</v>
      </c>
      <c r="C9" s="69">
        <v>130000</v>
      </c>
      <c r="D9" s="63">
        <f>4*15000</f>
        <v>60000</v>
      </c>
      <c r="E9" s="70">
        <v>52030.239999999998</v>
      </c>
      <c r="F9" s="65">
        <f>+D9-E9</f>
        <v>7969.760000000002</v>
      </c>
      <c r="G9" s="66"/>
    </row>
    <row r="10" spans="1:12" s="71" customFormat="1" ht="36" x14ac:dyDescent="0.25">
      <c r="A10" s="60" t="s">
        <v>19</v>
      </c>
      <c r="B10" s="68" t="s">
        <v>33</v>
      </c>
      <c r="C10" s="72" t="s">
        <v>17</v>
      </c>
      <c r="D10" s="63">
        <v>2400</v>
      </c>
      <c r="E10" s="70">
        <v>41355.699999999997</v>
      </c>
      <c r="F10" s="65">
        <f t="shared" ref="F10:F12" si="0">+D10-E10</f>
        <v>-38955.699999999997</v>
      </c>
      <c r="G10" s="66"/>
    </row>
    <row r="11" spans="1:12" s="71" customFormat="1" ht="36" x14ac:dyDescent="0.25">
      <c r="A11" s="60" t="s">
        <v>34</v>
      </c>
      <c r="B11" s="68" t="s">
        <v>35</v>
      </c>
      <c r="C11" s="72" t="s">
        <v>17</v>
      </c>
      <c r="D11" s="63">
        <f>4*15000</f>
        <v>60000</v>
      </c>
      <c r="E11" s="70">
        <v>0</v>
      </c>
      <c r="F11" s="65">
        <f t="shared" si="0"/>
        <v>60000</v>
      </c>
      <c r="G11" s="73"/>
      <c r="H11" s="74"/>
    </row>
    <row r="12" spans="1:12" s="71" customFormat="1" x14ac:dyDescent="0.25">
      <c r="A12" s="60" t="s">
        <v>18</v>
      </c>
      <c r="B12" s="68" t="s">
        <v>36</v>
      </c>
      <c r="C12" s="72" t="s">
        <v>17</v>
      </c>
      <c r="D12" s="63">
        <v>11520</v>
      </c>
      <c r="E12" s="70">
        <v>0</v>
      </c>
      <c r="F12" s="65">
        <f t="shared" si="0"/>
        <v>11520</v>
      </c>
      <c r="G12" s="73"/>
    </row>
    <row r="13" spans="1:12" s="71" customFormat="1" ht="54" x14ac:dyDescent="0.25">
      <c r="A13" s="60" t="s">
        <v>16</v>
      </c>
      <c r="B13" s="68" t="s">
        <v>37</v>
      </c>
      <c r="C13" s="75">
        <v>11000</v>
      </c>
      <c r="D13" s="76">
        <v>3600</v>
      </c>
      <c r="E13" s="70"/>
      <c r="F13" s="65"/>
      <c r="G13" s="73"/>
    </row>
    <row r="14" spans="1:12" s="82" customFormat="1" ht="18.75" thickBot="1" x14ac:dyDescent="0.3">
      <c r="A14" s="48"/>
      <c r="B14" s="77" t="s">
        <v>14</v>
      </c>
      <c r="C14" s="78">
        <f>SUM(C7:C13)</f>
        <v>150000</v>
      </c>
      <c r="D14" s="79">
        <f>SUM(D8:D13)</f>
        <v>150000</v>
      </c>
      <c r="E14" s="80">
        <f>SUM(E7:E12)</f>
        <v>70339.94</v>
      </c>
      <c r="F14" s="65">
        <f>+D14-E14</f>
        <v>79660.06</v>
      </c>
      <c r="G14" s="81"/>
    </row>
    <row r="15" spans="1:12" s="71" customFormat="1" x14ac:dyDescent="0.25">
      <c r="A15" s="67"/>
      <c r="C15" s="83"/>
      <c r="D15" s="83"/>
      <c r="L15" s="84"/>
    </row>
    <row r="16" spans="1:12" x14ac:dyDescent="0.25">
      <c r="I16" s="85"/>
    </row>
    <row r="17" spans="4:9" x14ac:dyDescent="0.25">
      <c r="I17" s="85"/>
    </row>
    <row r="18" spans="4:9" x14ac:dyDescent="0.25">
      <c r="D18" s="86"/>
      <c r="I18" s="85"/>
    </row>
    <row r="19" spans="4:9" x14ac:dyDescent="0.25">
      <c r="I19" s="85"/>
    </row>
    <row r="20" spans="4:9" x14ac:dyDescent="0.25">
      <c r="I20" s="85"/>
    </row>
    <row r="21" spans="4:9" x14ac:dyDescent="0.25">
      <c r="I21" s="85"/>
    </row>
    <row r="22" spans="4:9" x14ac:dyDescent="0.25">
      <c r="I22" s="85"/>
    </row>
    <row r="23" spans="4:9" x14ac:dyDescent="0.25">
      <c r="I23" s="85"/>
    </row>
    <row r="24" spans="4:9" x14ac:dyDescent="0.25">
      <c r="I24" s="85"/>
    </row>
    <row r="25" spans="4:9" x14ac:dyDescent="0.25">
      <c r="I25" s="85"/>
    </row>
  </sheetData>
  <mergeCells count="3">
    <mergeCell ref="B2:C2"/>
    <mergeCell ref="B3:C3"/>
    <mergeCell ref="B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PMED</vt:lpstr>
      <vt:lpstr>Sheet1</vt:lpstr>
      <vt:lpstr>PMED!Print_Area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2018-01-09T04:31:49Z</cp:lastPrinted>
  <dcterms:created xsi:type="dcterms:W3CDTF">2017-03-03T07:55:24Z</dcterms:created>
  <dcterms:modified xsi:type="dcterms:W3CDTF">2019-01-23T03:49:02Z</dcterms:modified>
</cp:coreProperties>
</file>