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 activeTab="2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NTC!$A$1:$I$74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F67" i="5" l="1"/>
  <c r="C67" i="4"/>
  <c r="G87" i="4" l="1"/>
  <c r="G58" i="5"/>
  <c r="F22" i="4"/>
  <c r="F23" i="4" s="1"/>
  <c r="E88" i="4"/>
  <c r="E89" i="4"/>
  <c r="E90" i="4"/>
  <c r="E91" i="4"/>
  <c r="E92" i="4"/>
  <c r="E93" i="4"/>
  <c r="E94" i="4"/>
  <c r="E95" i="4"/>
  <c r="E87" i="4"/>
  <c r="C96" i="4"/>
  <c r="F96" i="4"/>
  <c r="F15" i="4"/>
  <c r="D15" i="4"/>
  <c r="D96" i="4" l="1"/>
  <c r="E69" i="4"/>
  <c r="H98" i="4"/>
  <c r="H96" i="4" l="1"/>
  <c r="G9" i="5" l="1"/>
  <c r="G65" i="4" l="1"/>
  <c r="E65" i="4"/>
  <c r="G68" i="4" l="1"/>
  <c r="G91" i="4" l="1"/>
  <c r="F64" i="5" l="1"/>
  <c r="I22" i="4" l="1"/>
  <c r="F20" i="3" l="1"/>
  <c r="D20" i="3"/>
  <c r="C20" i="3"/>
  <c r="L74" i="4" l="1"/>
  <c r="L73" i="4"/>
  <c r="L70" i="4"/>
  <c r="L71" i="4"/>
  <c r="L69" i="4"/>
  <c r="L86" i="4"/>
  <c r="L93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4" i="5" l="1"/>
  <c r="F74" i="5"/>
  <c r="G64" i="5" l="1"/>
  <c r="F58" i="5"/>
  <c r="G50" i="5"/>
  <c r="G67" i="5" s="1"/>
  <c r="F50" i="5"/>
  <c r="F44" i="5" l="1"/>
  <c r="G44" i="5"/>
  <c r="G37" i="5"/>
  <c r="F37" i="5"/>
  <c r="G29" i="5"/>
  <c r="F29" i="5"/>
  <c r="F22" i="5"/>
  <c r="G22" i="5"/>
  <c r="G10" i="5"/>
  <c r="G11" i="5"/>
  <c r="G12" i="5"/>
  <c r="G13" i="5"/>
  <c r="G14" i="5"/>
  <c r="G15" i="5"/>
  <c r="D16" i="5"/>
  <c r="E16" i="5"/>
  <c r="F16" i="5"/>
  <c r="E35" i="3"/>
  <c r="E37" i="3"/>
  <c r="E34" i="3"/>
  <c r="E26" i="3"/>
  <c r="E25" i="3"/>
  <c r="E15" i="3"/>
  <c r="E16" i="3"/>
  <c r="E17" i="3"/>
  <c r="E18" i="3"/>
  <c r="E14" i="3"/>
  <c r="E10" i="3"/>
  <c r="E11" i="3" s="1"/>
  <c r="D38" i="3"/>
  <c r="F38" i="3"/>
  <c r="C38" i="3"/>
  <c r="D31" i="3"/>
  <c r="E31" i="3"/>
  <c r="F31" i="3"/>
  <c r="C31" i="3"/>
  <c r="D27" i="3"/>
  <c r="F27" i="3"/>
  <c r="C27" i="3"/>
  <c r="D11" i="3"/>
  <c r="D22" i="3" s="1"/>
  <c r="F11" i="3"/>
  <c r="C11" i="3"/>
  <c r="C22" i="3" s="1"/>
  <c r="E38" i="3" l="1"/>
  <c r="E20" i="3"/>
  <c r="E22" i="3" s="1"/>
  <c r="E27" i="3"/>
  <c r="F22" i="3"/>
  <c r="G16" i="5"/>
  <c r="I16" i="5"/>
  <c r="C40" i="3"/>
  <c r="D40" i="3"/>
  <c r="F40" i="3"/>
  <c r="E40" i="3" l="1"/>
  <c r="I15" i="4"/>
  <c r="I23" i="4" s="1"/>
  <c r="I96" i="4"/>
  <c r="G95" i="4"/>
  <c r="G94" i="4"/>
  <c r="G93" i="4"/>
  <c r="G92" i="4"/>
  <c r="G90" i="4"/>
  <c r="G89" i="4"/>
  <c r="G88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71" i="4"/>
  <c r="G70" i="4"/>
  <c r="G69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I98" i="4" l="1"/>
  <c r="I100" i="4" s="1"/>
  <c r="I102" i="4" s="1"/>
  <c r="G22" i="4"/>
  <c r="G96" i="4"/>
  <c r="E80" i="4" l="1"/>
  <c r="E32" i="4"/>
  <c r="E28" i="4"/>
  <c r="D22" i="4"/>
  <c r="H22" i="4"/>
  <c r="C22" i="4"/>
  <c r="C23" i="4" s="1"/>
  <c r="C98" i="4" s="1"/>
  <c r="E14" i="4"/>
  <c r="G15" i="4"/>
  <c r="G23" i="4" s="1"/>
  <c r="H15" i="4"/>
  <c r="C15" i="4"/>
  <c r="E86" i="4"/>
  <c r="E85" i="4"/>
  <c r="E84" i="4"/>
  <c r="E83" i="4"/>
  <c r="E82" i="4"/>
  <c r="E81" i="4"/>
  <c r="E79" i="4"/>
  <c r="E78" i="4"/>
  <c r="E77" i="4"/>
  <c r="E76" i="4"/>
  <c r="E75" i="4"/>
  <c r="E66" i="4"/>
  <c r="E74" i="4"/>
  <c r="E73" i="4"/>
  <c r="E72" i="4"/>
  <c r="E71" i="4"/>
  <c r="E70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96" i="4" s="1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D23" i="4" l="1"/>
  <c r="D98" i="4" s="1"/>
  <c r="D100" i="4" s="1"/>
  <c r="D102" i="4" s="1"/>
  <c r="D107" i="4" s="1"/>
  <c r="F107" i="4"/>
  <c r="I107" i="4"/>
  <c r="E15" i="4"/>
  <c r="H23" i="4"/>
  <c r="E22" i="4"/>
  <c r="H100" i="4" l="1"/>
  <c r="H102" i="4" s="1"/>
  <c r="H107" i="4" s="1"/>
  <c r="E23" i="4"/>
  <c r="E98" i="4" s="1"/>
  <c r="G98" i="4"/>
  <c r="G100" i="4" s="1"/>
  <c r="G102" i="4" s="1"/>
  <c r="G107" i="4" s="1"/>
  <c r="E100" i="4" l="1"/>
  <c r="E102" i="4" s="1"/>
  <c r="E107" i="4" s="1"/>
  <c r="C100" i="4"/>
  <c r="C102" i="4" s="1"/>
  <c r="C107" i="4" s="1"/>
</calcChain>
</file>

<file path=xl/sharedStrings.xml><?xml version="1.0" encoding="utf-8"?>
<sst xmlns="http://schemas.openxmlformats.org/spreadsheetml/2006/main" count="223" uniqueCount="197">
  <si>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</si>
  <si>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</si>
  <si>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</si>
  <si>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</si>
  <si>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</si>
  <si>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</si>
  <si>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</si>
  <si>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</si>
  <si>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</si>
  <si>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</si>
  <si>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</si>
  <si>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</si>
  <si>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</si>
  <si>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</si>
  <si>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</si>
  <si>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</si>
  <si>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</si>
  <si>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</si>
  <si>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</si>
  <si>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</si>
  <si>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</si>
  <si>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</si>
  <si>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</si>
  <si>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</si>
  <si>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</si>
  <si>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</si>
  <si>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</si>
  <si>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</si>
  <si>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</si>
  <si>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</si>
  <si>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</si>
  <si>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</si>
  <si>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</si>
  <si>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</si>
  <si>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</si>
  <si>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</si>
  <si>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</si>
  <si>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</si>
  <si>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</si>
  <si>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</si>
  <si>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</si>
  <si>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</si>
  <si>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</si>
  <si>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</si>
  <si>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</si>
  <si>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</si>
  <si>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</si>
  <si>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</si>
  <si>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</si>
  <si>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</si>
  <si>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</si>
  <si>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</si>
  <si>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</si>
  <si>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</si>
  <si>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</si>
  <si>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</si>
  <si>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</si>
  <si>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</si>
  <si>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</si>
  <si>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</si>
  <si>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</si>
  <si>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</si>
  <si>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</si>
  <si>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</si>
  <si>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</si>
  <si>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</si>
  <si>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</si>
  <si>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</si>
  <si>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</si>
  <si>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</si>
  <si>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</si>
  <si>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</si>
  <si>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</si>
  <si>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</si>
  <si>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</si>
  <si>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</si>
  <si>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</si>
  <si>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</si>
  <si>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</si>
  <si>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</si>
  <si>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</si>
  <si>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</si>
  <si>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</si>
  <si>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</si>
  <si>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</si>
  <si>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</si>
  <si>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</si>
  <si>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</si>
  <si>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</si>
  <si>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</si>
  <si>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</si>
  <si>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</si>
  <si>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</si>
  <si>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</si>
  <si>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</si>
  <si>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</si>
  <si>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</si>
  <si>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</si>
  <si>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</si>
  <si>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</si>
  <si>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</si>
  <si>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</si>
  <si>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</si>
  <si>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</si>
  <si>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</si>
  <si>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</si>
  <si>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</si>
  <si>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</si>
  <si>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</si>
  <si>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</si>
  <si>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</si>
  <si>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</si>
  <si>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</si>
  <si>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</si>
  <si>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</si>
  <si>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</si>
  <si>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</si>
  <si>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</si>
  <si>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</si>
  <si>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</si>
  <si>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</si>
  <si>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</si>
  <si>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</si>
  <si>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</si>
  <si>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</si>
  <si>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</si>
  <si>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</si>
  <si>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</si>
  <si>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</si>
  <si>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</si>
  <si>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</si>
  <si>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</si>
  <si>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</si>
  <si>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</si>
  <si>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</si>
  <si>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</si>
  <si>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</si>
  <si>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</si>
  <si>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</si>
  <si>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</si>
  <si>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</si>
  <si>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</si>
  <si>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</si>
  <si>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</si>
  <si>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</si>
  <si>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</si>
  <si>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</si>
  <si>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</si>
  <si>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</si>
  <si>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</si>
  <si>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</si>
  <si>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</si>
  <si>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</si>
  <si>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</si>
  <si>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</si>
  <si>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</si>
  <si>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</si>
  <si>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</si>
  <si>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</si>
  <si>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</si>
  <si>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</si>
  <si>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</si>
  <si>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</si>
  <si>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</si>
  <si>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</si>
  <si>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</si>
  <si>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</si>
  <si>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</si>
  <si>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</si>
  <si>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</si>
  <si>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</si>
  <si>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</si>
  <si>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</si>
  <si>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</si>
  <si>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</si>
  <si>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</si>
  <si>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</si>
  <si>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</si>
  <si>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</si>
  <si>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</si>
  <si>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</si>
  <si>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</si>
  <si>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</si>
  <si>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As at Nov 2017</t>
  </si>
  <si>
    <t>As at Nov 2016</t>
  </si>
  <si>
    <t>FOR THE FINANCIAL PERIOD ENDED NOV 30, 2017</t>
  </si>
  <si>
    <t>Forecast   (11+1)              FYE 2017</t>
  </si>
  <si>
    <t>Actual YTD                 Nov 2016</t>
  </si>
  <si>
    <t>Balance as of 31 Nov 2017
(RM)</t>
  </si>
  <si>
    <t>Nov 2017</t>
  </si>
  <si>
    <t>Nov 2016</t>
  </si>
  <si>
    <t>Portion of government grant utilised as at 30 Nov 2017</t>
  </si>
  <si>
    <t>Balance as at 30 Nov 2017</t>
  </si>
  <si>
    <t xml:space="preserve">Government grant received as at 30 Nov </t>
  </si>
  <si>
    <t>Interest from RHB STMMD (Jan-Nov)</t>
  </si>
  <si>
    <t>AS AT NOV 30, 2017</t>
  </si>
  <si>
    <t>&lt;YTD Nov 2017&gt;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</si>
</sst>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41" fontId="11" fillId="0" borderId="6" xfId="4" applyFont="1" applyFill="1" applyBorder="1"/>
    <xf numFmtId="164" fontId="6" fillId="0" borderId="14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15" xfId="0" applyNumberFormat="1" applyFont="1" applyBorder="1"/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20" sqref="C20"/>
    </sheetView>
  </sheetViews>
  <sheetFormatPr defaultColWidth="7.85546875" defaultRowHeight="18" customHeight="1" x14ac:dyDescent="0.3"/>
  <cols>
    <col min="1" max="1" width="42.140625" style="64" customWidth="1"/>
    <col min="2" max="2" width="6.7109375" style="63" customWidth="1"/>
    <col min="3" max="3" width="21.28515625" style="64" bestFit="1" customWidth="1"/>
    <col min="4" max="4" width="21.85546875" style="64" customWidth="1"/>
    <col min="5" max="5" width="17" style="64" customWidth="1"/>
    <col min="6" max="14" width="18.42578125" style="64" customWidth="1"/>
    <col min="15" max="16384" width="7.85546875" style="64"/>
  </cols>
  <sheetData>
    <row r="1" spans="1:6" ht="18" customHeight="1" x14ac:dyDescent="0.3">
      <c r="A1" s="62" t="s">
        <v>34</v>
      </c>
    </row>
    <row r="2" spans="1:6" ht="18" customHeight="1" x14ac:dyDescent="0.3">
      <c r="A2" s="62" t="s">
        <v>22</v>
      </c>
    </row>
    <row r="3" spans="1:6" ht="18" customHeight="1" x14ac:dyDescent="0.3">
      <c r="A3" s="112" t="s">
        <v>195</v>
      </c>
    </row>
    <row r="4" spans="1:6" ht="18" customHeight="1" x14ac:dyDescent="0.3">
      <c r="A4" s="62"/>
    </row>
    <row r="5" spans="1:6" ht="18" customHeight="1" x14ac:dyDescent="0.3">
      <c r="A5" s="65"/>
    </row>
    <row r="6" spans="1:6" ht="18" customHeight="1" x14ac:dyDescent="0.3">
      <c r="A6" s="65"/>
      <c r="B6" s="66"/>
      <c r="C6" s="67"/>
      <c r="D6" s="68"/>
      <c r="E6" s="69" t="s">
        <v>14</v>
      </c>
      <c r="F6" s="69" t="s">
        <v>17</v>
      </c>
    </row>
    <row r="7" spans="1:6" ht="18" customHeight="1" x14ac:dyDescent="0.3">
      <c r="A7" s="70"/>
      <c r="B7" s="71"/>
      <c r="C7" s="113" t="s">
        <v>183</v>
      </c>
      <c r="D7" s="22" t="s">
        <v>184</v>
      </c>
      <c r="E7" s="72" t="s">
        <v>15</v>
      </c>
      <c r="F7" s="73" t="s">
        <v>16</v>
      </c>
    </row>
    <row r="8" spans="1:6" s="75" customFormat="1" ht="18" customHeight="1" x14ac:dyDescent="0.3">
      <c r="A8" s="74"/>
      <c r="B8" s="71" t="s">
        <v>0</v>
      </c>
      <c r="C8" s="69" t="s">
        <v>11</v>
      </c>
      <c r="D8" s="69" t="s">
        <v>11</v>
      </c>
      <c r="E8" s="69" t="s">
        <v>11</v>
      </c>
      <c r="F8" s="69" t="s">
        <v>11</v>
      </c>
    </row>
    <row r="9" spans="1:6" ht="18" customHeight="1" x14ac:dyDescent="0.3">
      <c r="A9" s="76" t="s">
        <v>26</v>
      </c>
      <c r="C9" s="77"/>
      <c r="D9" s="63"/>
      <c r="E9" s="77"/>
      <c r="F9" s="77"/>
    </row>
    <row r="10" spans="1:6" ht="18" customHeight="1" x14ac:dyDescent="0.3">
      <c r="A10" s="78" t="s">
        <v>122</v>
      </c>
      <c r="B10" s="63">
        <v>1</v>
      </c>
      <c r="C10" s="77">
        <v>152271.01</v>
      </c>
      <c r="D10" s="63">
        <v>172261</v>
      </c>
      <c r="E10" s="77">
        <f>C10-D10</f>
        <v>-19989.989999999991</v>
      </c>
      <c r="F10" s="77">
        <v>137866.40999999997</v>
      </c>
    </row>
    <row r="11" spans="1:6" ht="18" customHeight="1" x14ac:dyDescent="0.3">
      <c r="A11" s="79"/>
      <c r="C11" s="80">
        <f>SUM(C10:C10)</f>
        <v>152271.01</v>
      </c>
      <c r="D11" s="80">
        <f>SUM(D10:D10)</f>
        <v>172261</v>
      </c>
      <c r="E11" s="80">
        <f>SUM(E10:E10)</f>
        <v>-19989.989999999991</v>
      </c>
      <c r="F11" s="80">
        <f>SUM(F10:F10)</f>
        <v>137866.40999999997</v>
      </c>
    </row>
    <row r="12" spans="1:6" ht="18" customHeight="1" x14ac:dyDescent="0.3">
      <c r="A12" s="79"/>
      <c r="C12" s="77"/>
      <c r="D12" s="63"/>
      <c r="E12" s="77"/>
      <c r="F12" s="77"/>
    </row>
    <row r="13" spans="1:6" ht="18" customHeight="1" x14ac:dyDescent="0.3">
      <c r="A13" s="81" t="s">
        <v>27</v>
      </c>
      <c r="C13" s="77"/>
      <c r="D13" s="63"/>
      <c r="E13" s="77"/>
      <c r="F13" s="77"/>
    </row>
    <row r="14" spans="1:6" ht="18" customHeight="1" x14ac:dyDescent="0.3">
      <c r="A14" s="82" t="s">
        <v>139</v>
      </c>
      <c r="C14" s="77">
        <v>-3000</v>
      </c>
      <c r="D14" s="63">
        <v>0</v>
      </c>
      <c r="E14" s="77">
        <f>C14-D14</f>
        <v>-3000</v>
      </c>
      <c r="F14" s="77">
        <v>0</v>
      </c>
    </row>
    <row r="15" spans="1:6" ht="18" customHeight="1" x14ac:dyDescent="0.3">
      <c r="A15" s="82" t="s">
        <v>124</v>
      </c>
      <c r="B15" s="63">
        <v>2</v>
      </c>
      <c r="C15" s="77">
        <v>154829.53999999998</v>
      </c>
      <c r="D15" s="63">
        <v>46012</v>
      </c>
      <c r="E15" s="77">
        <f t="shared" ref="E15:E18" si="0">C15-D15</f>
        <v>108817.53999999998</v>
      </c>
      <c r="F15" s="77">
        <v>2112733.83</v>
      </c>
    </row>
    <row r="16" spans="1:6" ht="18" customHeight="1" x14ac:dyDescent="0.3">
      <c r="A16" s="82" t="s">
        <v>126</v>
      </c>
      <c r="C16" s="77">
        <v>1669.02</v>
      </c>
      <c r="D16" s="63">
        <v>1307</v>
      </c>
      <c r="E16" s="77">
        <f t="shared" si="0"/>
        <v>362.02</v>
      </c>
      <c r="F16" s="77">
        <v>0</v>
      </c>
    </row>
    <row r="17" spans="1:6" ht="18" hidden="1" customHeight="1" x14ac:dyDescent="0.3">
      <c r="A17" s="82" t="s">
        <v>125</v>
      </c>
      <c r="C17" s="77"/>
      <c r="D17" s="63"/>
      <c r="E17" s="77">
        <f t="shared" si="0"/>
        <v>0</v>
      </c>
      <c r="F17" s="77">
        <v>0</v>
      </c>
    </row>
    <row r="18" spans="1:6" ht="18" customHeight="1" x14ac:dyDescent="0.3">
      <c r="A18" s="82" t="s">
        <v>123</v>
      </c>
      <c r="B18" s="63">
        <v>3</v>
      </c>
      <c r="C18" s="77">
        <v>3419282.33</v>
      </c>
      <c r="D18" s="63">
        <v>2756892.79</v>
      </c>
      <c r="E18" s="77">
        <f t="shared" si="0"/>
        <v>662389.54</v>
      </c>
      <c r="F18" s="77">
        <v>2420165.81</v>
      </c>
    </row>
    <row r="19" spans="1:6" ht="18" customHeight="1" x14ac:dyDescent="0.3">
      <c r="A19" s="83"/>
      <c r="C19" s="77"/>
      <c r="D19" s="63"/>
      <c r="E19" s="77"/>
      <c r="F19" s="77">
        <v>0</v>
      </c>
    </row>
    <row r="20" spans="1:6" ht="18" customHeight="1" x14ac:dyDescent="0.3">
      <c r="A20" s="79" t="s">
        <v>23</v>
      </c>
      <c r="C20" s="80">
        <f>SUM(C14:C19)</f>
        <v>3572780.89</v>
      </c>
      <c r="D20" s="80">
        <f>SUM(D14:D19)</f>
        <v>2804211.79</v>
      </c>
      <c r="E20" s="80">
        <f>SUM(E14:E19)</f>
        <v>768569.1</v>
      </c>
      <c r="F20" s="80">
        <f>SUM(F14:F19)</f>
        <v>4532899.6400000006</v>
      </c>
    </row>
    <row r="21" spans="1:6" ht="18" customHeight="1" x14ac:dyDescent="0.3">
      <c r="A21" s="84"/>
      <c r="C21" s="77"/>
      <c r="D21" s="63"/>
      <c r="E21" s="77"/>
      <c r="F21" s="77"/>
    </row>
    <row r="22" spans="1:6" s="87" customFormat="1" ht="18" customHeight="1" thickBot="1" x14ac:dyDescent="0.35">
      <c r="A22" s="65" t="s">
        <v>32</v>
      </c>
      <c r="B22" s="85"/>
      <c r="C22" s="86">
        <f>C11+C20</f>
        <v>3725051.9000000004</v>
      </c>
      <c r="D22" s="86">
        <f>D11+D20</f>
        <v>2976472.79</v>
      </c>
      <c r="E22" s="86">
        <f>E11+E20</f>
        <v>748579.11</v>
      </c>
      <c r="F22" s="86">
        <f>F11+F20</f>
        <v>4670766.0500000007</v>
      </c>
    </row>
    <row r="23" spans="1:6" s="87" customFormat="1" ht="18" customHeight="1" thickTop="1" x14ac:dyDescent="0.3">
      <c r="A23" s="65"/>
      <c r="B23" s="85"/>
      <c r="C23" s="88"/>
      <c r="D23" s="85"/>
      <c r="E23" s="88"/>
      <c r="F23" s="88"/>
    </row>
    <row r="24" spans="1:6" ht="18" customHeight="1" x14ac:dyDescent="0.3">
      <c r="A24" s="89" t="s">
        <v>28</v>
      </c>
      <c r="C24" s="77"/>
      <c r="D24" s="63"/>
      <c r="E24" s="77"/>
      <c r="F24" s="77"/>
    </row>
    <row r="25" spans="1:6" ht="18" customHeight="1" x14ac:dyDescent="0.3">
      <c r="A25" s="90" t="s">
        <v>120</v>
      </c>
      <c r="C25" s="77">
        <v>100003</v>
      </c>
      <c r="D25" s="63">
        <v>100003</v>
      </c>
      <c r="E25" s="77">
        <f>C25-D25</f>
        <v>0</v>
      </c>
      <c r="F25" s="77">
        <v>100003</v>
      </c>
    </row>
    <row r="26" spans="1:6" ht="18" customHeight="1" x14ac:dyDescent="0.3">
      <c r="A26" s="90" t="s">
        <v>121</v>
      </c>
      <c r="C26" s="77">
        <v>-100003</v>
      </c>
      <c r="D26" s="63">
        <v>-100003</v>
      </c>
      <c r="E26" s="77">
        <f>C26-D26</f>
        <v>0</v>
      </c>
      <c r="F26" s="77">
        <v>-100003</v>
      </c>
    </row>
    <row r="27" spans="1:6" ht="18" customHeight="1" x14ac:dyDescent="0.3">
      <c r="A27" s="90" t="s">
        <v>24</v>
      </c>
      <c r="C27" s="80">
        <f>SUM(C25:C26)</f>
        <v>0</v>
      </c>
      <c r="D27" s="80">
        <f t="shared" ref="D27:F27" si="1">SUM(D25:D26)</f>
        <v>0</v>
      </c>
      <c r="E27" s="80">
        <f t="shared" si="1"/>
        <v>0</v>
      </c>
      <c r="F27" s="80">
        <f t="shared" si="1"/>
        <v>0</v>
      </c>
    </row>
    <row r="28" spans="1:6" ht="18" customHeight="1" x14ac:dyDescent="0.3">
      <c r="A28" s="89"/>
      <c r="C28" s="77"/>
      <c r="D28" s="63"/>
      <c r="E28" s="77"/>
      <c r="F28" s="77"/>
    </row>
    <row r="29" spans="1:6" ht="18" customHeight="1" x14ac:dyDescent="0.3">
      <c r="A29" s="89" t="s">
        <v>29</v>
      </c>
      <c r="C29" s="77">
        <v>0</v>
      </c>
      <c r="D29" s="63">
        <v>0</v>
      </c>
      <c r="E29" s="77">
        <v>0</v>
      </c>
      <c r="F29" s="77">
        <v>0</v>
      </c>
    </row>
    <row r="30" spans="1:6" ht="18" customHeight="1" x14ac:dyDescent="0.3">
      <c r="A30" s="90"/>
      <c r="C30" s="77"/>
      <c r="D30" s="63"/>
      <c r="E30" s="77"/>
      <c r="F30" s="77"/>
    </row>
    <row r="31" spans="1:6" ht="18" customHeight="1" x14ac:dyDescent="0.3">
      <c r="A31" s="91" t="s">
        <v>25</v>
      </c>
      <c r="C31" s="80">
        <f>SUM(C30:C30)</f>
        <v>0</v>
      </c>
      <c r="D31" s="80">
        <f>SUM(D30:D30)</f>
        <v>0</v>
      </c>
      <c r="E31" s="80">
        <f>SUM(E30:E30)</f>
        <v>0</v>
      </c>
      <c r="F31" s="80">
        <f>SUM(F30:F30)</f>
        <v>0</v>
      </c>
    </row>
    <row r="32" spans="1:6" ht="18" customHeight="1" x14ac:dyDescent="0.3">
      <c r="A32" s="91"/>
      <c r="C32" s="115"/>
      <c r="D32" s="63"/>
      <c r="E32" s="77"/>
      <c r="F32" s="77"/>
    </row>
    <row r="33" spans="1:6" ht="18" customHeight="1" x14ac:dyDescent="0.3">
      <c r="A33" s="81" t="s">
        <v>30</v>
      </c>
      <c r="C33" s="77"/>
      <c r="D33" s="63"/>
      <c r="E33" s="77"/>
      <c r="F33" s="77"/>
    </row>
    <row r="34" spans="1:6" ht="18" customHeight="1" x14ac:dyDescent="0.3">
      <c r="A34" s="82" t="s">
        <v>152</v>
      </c>
      <c r="B34" s="63">
        <v>4</v>
      </c>
      <c r="C34" s="116">
        <v>61310.850000000006</v>
      </c>
      <c r="D34" s="63">
        <v>110874.5</v>
      </c>
      <c r="E34" s="77">
        <f>C34-D34</f>
        <v>-49563.649999999994</v>
      </c>
      <c r="F34" s="77">
        <v>1357853.16</v>
      </c>
    </row>
    <row r="35" spans="1:6" ht="18" customHeight="1" x14ac:dyDescent="0.3">
      <c r="A35" s="82" t="s">
        <v>127</v>
      </c>
      <c r="B35" s="63">
        <v>5</v>
      </c>
      <c r="C35" s="77">
        <v>3663741.0500000007</v>
      </c>
      <c r="D35" s="63">
        <v>2865598</v>
      </c>
      <c r="E35" s="77">
        <f t="shared" ref="E35:E37" si="2">C35-D35</f>
        <v>798143.05000000075</v>
      </c>
      <c r="F35" s="77">
        <v>3311253.79</v>
      </c>
    </row>
    <row r="36" spans="1:6" ht="18" hidden="1" customHeight="1" x14ac:dyDescent="0.3">
      <c r="A36" s="110" t="s">
        <v>181</v>
      </c>
      <c r="C36" s="77"/>
      <c r="D36" s="63">
        <v>0</v>
      </c>
      <c r="E36" s="77"/>
      <c r="F36" s="77"/>
    </row>
    <row r="37" spans="1:6" ht="18" customHeight="1" x14ac:dyDescent="0.3">
      <c r="A37" s="82" t="s">
        <v>128</v>
      </c>
      <c r="C37" s="77">
        <v>0</v>
      </c>
      <c r="D37" s="63">
        <v>0</v>
      </c>
      <c r="E37" s="77">
        <f t="shared" si="2"/>
        <v>0</v>
      </c>
      <c r="F37" s="77">
        <v>1659.1</v>
      </c>
    </row>
    <row r="38" spans="1:6" ht="18" customHeight="1" x14ac:dyDescent="0.3">
      <c r="A38" s="92" t="s">
        <v>1</v>
      </c>
      <c r="C38" s="80">
        <f>SUM(C34:C37)</f>
        <v>3725051.9000000008</v>
      </c>
      <c r="D38" s="80">
        <f t="shared" ref="D38:F38" si="3">SUM(D34:D37)</f>
        <v>2976472.5</v>
      </c>
      <c r="E38" s="80">
        <f t="shared" si="3"/>
        <v>748579.40000000072</v>
      </c>
      <c r="F38" s="80">
        <f t="shared" si="3"/>
        <v>4670766.05</v>
      </c>
    </row>
    <row r="39" spans="1:6" ht="18" customHeight="1" x14ac:dyDescent="0.3">
      <c r="A39" s="93"/>
      <c r="C39" s="77"/>
      <c r="D39" s="63"/>
      <c r="E39" s="77"/>
      <c r="F39" s="77"/>
    </row>
    <row r="40" spans="1:6" ht="18" customHeight="1" thickBot="1" x14ac:dyDescent="0.35">
      <c r="A40" s="93" t="s">
        <v>31</v>
      </c>
      <c r="C40" s="94">
        <f>C27+C38</f>
        <v>3725051.9000000008</v>
      </c>
      <c r="D40" s="94">
        <f t="shared" ref="D40:F40" si="4">D27+D38</f>
        <v>2976472.5</v>
      </c>
      <c r="E40" s="94">
        <f t="shared" si="4"/>
        <v>748579.40000000072</v>
      </c>
      <c r="F40" s="94">
        <f t="shared" si="4"/>
        <v>4670766.05</v>
      </c>
    </row>
    <row r="41" spans="1:6" ht="18" customHeight="1" thickTop="1" x14ac:dyDescent="0.3">
      <c r="A41" s="79"/>
    </row>
    <row r="42" spans="1:6" ht="18" customHeight="1" x14ac:dyDescent="0.3">
      <c r="A42" s="79"/>
    </row>
    <row r="43" spans="1:6" ht="18" customHeight="1" x14ac:dyDescent="0.3">
      <c r="A43" s="79"/>
    </row>
    <row r="44" spans="1:6" ht="18" customHeight="1" x14ac:dyDescent="0.3">
      <c r="A44" s="95"/>
    </row>
    <row r="45" spans="1:6" ht="18" customHeight="1" x14ac:dyDescent="0.3">
      <c r="A45" s="95"/>
    </row>
    <row r="46" spans="1:6" ht="18" customHeight="1" x14ac:dyDescent="0.3">
      <c r="A46" s="95"/>
    </row>
    <row r="47" spans="1:6" ht="18" customHeight="1" x14ac:dyDescent="0.3">
      <c r="A47" s="95"/>
    </row>
    <row r="48" spans="1:6" ht="18" customHeight="1" x14ac:dyDescent="0.3">
      <c r="A48" s="79"/>
    </row>
    <row r="49" spans="1:1" ht="18" customHeight="1" x14ac:dyDescent="0.3">
      <c r="A49" s="79"/>
    </row>
    <row r="50" spans="1:1" ht="18" customHeight="1" x14ac:dyDescent="0.3">
      <c r="A50" s="79"/>
    </row>
    <row r="51" spans="1:1" ht="18" customHeight="1" x14ac:dyDescent="0.3">
      <c r="A51" s="79"/>
    </row>
    <row r="52" spans="1:1" ht="18" customHeight="1" x14ac:dyDescent="0.3">
      <c r="A52" s="79"/>
    </row>
    <row r="53" spans="1:1" ht="18" customHeight="1" x14ac:dyDescent="0.3">
      <c r="A53" s="90"/>
    </row>
    <row r="54" spans="1:1" ht="18" customHeight="1" x14ac:dyDescent="0.3">
      <c r="A54" s="96"/>
    </row>
    <row r="55" spans="1:1" ht="18" customHeight="1" x14ac:dyDescent="0.3">
      <c r="A55" s="96"/>
    </row>
    <row r="56" spans="1:1" ht="18" customHeight="1" x14ac:dyDescent="0.3">
      <c r="A56" s="96"/>
    </row>
    <row r="57" spans="1:1" ht="18" customHeight="1" x14ac:dyDescent="0.3">
      <c r="A57" s="96"/>
    </row>
    <row r="58" spans="1:1" ht="18" customHeight="1" x14ac:dyDescent="0.3">
      <c r="A58" s="96"/>
    </row>
    <row r="59" spans="1:1" ht="18" customHeight="1" x14ac:dyDescent="0.3">
      <c r="A59" s="96"/>
    </row>
    <row r="60" spans="1:1" ht="18" customHeight="1" x14ac:dyDescent="0.3">
      <c r="A60" s="96"/>
    </row>
    <row r="61" spans="1:1" ht="18" customHeight="1" x14ac:dyDescent="0.3">
      <c r="A61" s="96"/>
    </row>
    <row r="62" spans="1:1" ht="18" customHeight="1" x14ac:dyDescent="0.3">
      <c r="A62" s="96"/>
    </row>
    <row r="63" spans="1:1" ht="18" customHeight="1" x14ac:dyDescent="0.3">
      <c r="A63" s="96"/>
    </row>
    <row r="64" spans="1:1" ht="18" customHeight="1" x14ac:dyDescent="0.3">
      <c r="A64" s="96"/>
    </row>
    <row r="65" spans="1:1" ht="18" customHeight="1" x14ac:dyDescent="0.3">
      <c r="A65" s="96"/>
    </row>
    <row r="66" spans="1:1" ht="18" customHeight="1" x14ac:dyDescent="0.3">
      <c r="A66" s="97"/>
    </row>
    <row r="67" spans="1:1" ht="18" customHeight="1" x14ac:dyDescent="0.3">
      <c r="A67" s="97"/>
    </row>
    <row r="68" spans="1:1" ht="18" customHeight="1" x14ac:dyDescent="0.3">
      <c r="A68" s="97"/>
    </row>
    <row r="69" spans="1:1" ht="18" customHeight="1" x14ac:dyDescent="0.3">
      <c r="A69" s="97"/>
    </row>
    <row r="148" spans="1:1" ht="18" customHeight="1" x14ac:dyDescent="0.3">
      <c r="A148" s="98"/>
    </row>
    <row r="149" spans="1:1" ht="18" customHeight="1" x14ac:dyDescent="0.3">
      <c r="A149" s="98"/>
    </row>
    <row r="150" spans="1:1" ht="18" customHeight="1" x14ac:dyDescent="0.3">
      <c r="A150" s="98"/>
    </row>
    <row r="151" spans="1:1" ht="18" customHeight="1" x14ac:dyDescent="0.3">
      <c r="A151" s="98"/>
    </row>
    <row r="152" spans="1:1" ht="18" customHeight="1" x14ac:dyDescent="0.3">
      <c r="A152" s="98"/>
    </row>
    <row r="153" spans="1:1" ht="18" customHeight="1" x14ac:dyDescent="0.3">
      <c r="A153" s="98"/>
    </row>
    <row r="154" spans="1:1" ht="18" customHeight="1" x14ac:dyDescent="0.3">
      <c r="A154" s="99"/>
    </row>
    <row r="191" spans="1:1" ht="18" customHeight="1" x14ac:dyDescent="0.3">
      <c r="A191" s="100"/>
    </row>
    <row r="192" spans="1:1" ht="18" customHeight="1" x14ac:dyDescent="0.3">
      <c r="A192" s="101"/>
    </row>
    <row r="193" spans="1:1" ht="18" customHeight="1" x14ac:dyDescent="0.3">
      <c r="A193" s="101"/>
    </row>
    <row r="194" spans="1:1" ht="18" customHeight="1" x14ac:dyDescent="0.3">
      <c r="A194" s="102"/>
    </row>
    <row r="195" spans="1:1" ht="18" customHeight="1" x14ac:dyDescent="0.3">
      <c r="A195" s="98"/>
    </row>
    <row r="236" spans="1:1" ht="18" customHeight="1" x14ac:dyDescent="0.3">
      <c r="A236" s="101"/>
    </row>
    <row r="237" spans="1:1" ht="18" customHeight="1" x14ac:dyDescent="0.3">
      <c r="A237" s="102"/>
    </row>
    <row r="238" spans="1:1" ht="18" customHeight="1" x14ac:dyDescent="0.3">
      <c r="A238" s="98"/>
    </row>
    <row r="239" spans="1:1" ht="18" customHeight="1" x14ac:dyDescent="0.3">
      <c r="A239" s="98"/>
    </row>
    <row r="240" spans="1:1" ht="18" customHeight="1" x14ac:dyDescent="0.3">
      <c r="A240" s="103"/>
    </row>
    <row r="241" spans="1:1" ht="18" customHeight="1" x14ac:dyDescent="0.3">
      <c r="A241" s="104"/>
    </row>
    <row r="242" spans="1:1" ht="18" customHeight="1" x14ac:dyDescent="0.3">
      <c r="A242" s="105"/>
    </row>
    <row r="243" spans="1:1" ht="18" customHeight="1" x14ac:dyDescent="0.3">
      <c r="A243" s="105"/>
    </row>
    <row r="244" spans="1:1" ht="18" customHeight="1" x14ac:dyDescent="0.3">
      <c r="A244" s="105"/>
    </row>
    <row r="245" spans="1:1" ht="18" customHeight="1" x14ac:dyDescent="0.3">
      <c r="A245" s="106"/>
    </row>
    <row r="246" spans="1:1" ht="18" customHeight="1" x14ac:dyDescent="0.3">
      <c r="A246" s="105"/>
    </row>
    <row r="247" spans="1:1" ht="18" customHeight="1" x14ac:dyDescent="0.3">
      <c r="A247" s="105"/>
    </row>
    <row r="248" spans="1:1" ht="18" customHeight="1" x14ac:dyDescent="0.3">
      <c r="A248" s="105"/>
    </row>
    <row r="249" spans="1:1" ht="18" customHeight="1" x14ac:dyDescent="0.3">
      <c r="A249" s="107"/>
    </row>
    <row r="250" spans="1:1" ht="18" customHeight="1" x14ac:dyDescent="0.3">
      <c r="A250" s="107"/>
    </row>
    <row r="251" spans="1:1" ht="18" customHeight="1" x14ac:dyDescent="0.3">
      <c r="A251" s="105"/>
    </row>
    <row r="252" spans="1:1" ht="18" customHeight="1" x14ac:dyDescent="0.3">
      <c r="A252" s="105"/>
    </row>
    <row r="253" spans="1:1" ht="18" customHeight="1" x14ac:dyDescent="0.3">
      <c r="A253" s="105"/>
    </row>
    <row r="254" spans="1:1" ht="18" customHeight="1" x14ac:dyDescent="0.3">
      <c r="A254" s="105"/>
    </row>
    <row r="255" spans="1:1" ht="18" customHeight="1" x14ac:dyDescent="0.3">
      <c r="A255" s="105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M109"/>
  <sheetViews>
    <sheetView zoomScale="85" zoomScaleNormal="85" zoomScaleSheetLayoutView="85" workbookViewId="0">
      <pane xSplit="2" ySplit="9" topLeftCell="C65" activePane="bottomRight" state="frozen"/>
      <selection activeCell="A14" sqref="A14"/>
      <selection pane="topRight" activeCell="A14" sqref="A14"/>
      <selection pane="bottomLeft" activeCell="A14" sqref="A14"/>
      <selection pane="bottomRight" activeCell="C67" sqref="C67"/>
    </sheetView>
  </sheetViews>
  <sheetFormatPr defaultColWidth="7.85546875" defaultRowHeight="18" customHeight="1" x14ac:dyDescent="0.3"/>
  <cols>
    <col min="1" max="1" width="46.7109375" style="8" customWidth="1"/>
    <col min="2" max="2" width="6.28515625" style="8" customWidth="1"/>
    <col min="3" max="3" width="20.5703125" style="29" customWidth="1"/>
    <col min="4" max="4" width="18.42578125" style="29" customWidth="1"/>
    <col min="5" max="5" width="16.85546875" style="29" customWidth="1"/>
    <col min="6" max="6" width="15.7109375" style="29" customWidth="1"/>
    <col min="7" max="7" width="19.7109375" style="29" customWidth="1"/>
    <col min="8" max="8" width="18.7109375" style="29" customWidth="1"/>
    <col min="9" max="9" width="24" style="29" customWidth="1"/>
    <col min="10" max="10" width="10.7109375" style="29" customWidth="1"/>
    <col min="11" max="12" width="18.42578125" style="57" hidden="1" customWidth="1"/>
    <col min="13" max="15" width="18.42578125" style="8" customWidth="1"/>
    <col min="16" max="16384" width="7.85546875" style="8"/>
  </cols>
  <sheetData>
    <row r="1" spans="1:12" ht="18" customHeight="1" x14ac:dyDescent="0.3">
      <c r="A1" s="24" t="s">
        <v>34</v>
      </c>
    </row>
    <row r="2" spans="1:12" ht="18" customHeight="1" x14ac:dyDescent="0.3">
      <c r="A2" s="24" t="s">
        <v>12</v>
      </c>
      <c r="B2" s="9"/>
    </row>
    <row r="3" spans="1:12" ht="18" customHeight="1" x14ac:dyDescent="0.3">
      <c r="A3" s="24" t="s">
        <v>185</v>
      </c>
      <c r="B3" s="9"/>
    </row>
    <row r="4" spans="1:12" ht="18" customHeight="1" x14ac:dyDescent="0.3">
      <c r="A4" s="9"/>
      <c r="B4" s="9"/>
    </row>
    <row r="5" spans="1:12" ht="18" customHeight="1" x14ac:dyDescent="0.3">
      <c r="A5" s="9"/>
      <c r="B5" s="9"/>
    </row>
    <row r="6" spans="1:12" ht="18" customHeight="1" x14ac:dyDescent="0.3">
      <c r="A6" s="9"/>
      <c r="B6" s="9"/>
      <c r="C6" s="119" t="s">
        <v>196</v>
      </c>
      <c r="D6" s="120"/>
      <c r="E6" s="121"/>
      <c r="F6" s="1"/>
      <c r="G6" s="2"/>
      <c r="H6" s="2"/>
      <c r="I6" s="2"/>
    </row>
    <row r="7" spans="1:12" ht="56.25" x14ac:dyDescent="0.3">
      <c r="C7" s="3" t="s">
        <v>9</v>
      </c>
      <c r="D7" s="4" t="s">
        <v>175</v>
      </c>
      <c r="E7" s="5" t="s">
        <v>176</v>
      </c>
      <c r="F7" s="3" t="s">
        <v>187</v>
      </c>
      <c r="G7" s="6" t="s">
        <v>10</v>
      </c>
      <c r="H7" s="6" t="s">
        <v>13</v>
      </c>
      <c r="I7" s="7" t="s">
        <v>186</v>
      </c>
      <c r="K7" s="57" t="s">
        <v>177</v>
      </c>
    </row>
    <row r="8" spans="1:12" s="10" customFormat="1" ht="18" customHeight="1" x14ac:dyDescent="0.3">
      <c r="A8" s="11"/>
      <c r="B8" s="12" t="s">
        <v>0</v>
      </c>
      <c r="C8" s="22" t="s">
        <v>11</v>
      </c>
      <c r="D8" s="25" t="s">
        <v>11</v>
      </c>
      <c r="E8" s="23" t="s">
        <v>11</v>
      </c>
      <c r="F8" s="25" t="s">
        <v>11</v>
      </c>
      <c r="G8" s="26" t="s">
        <v>11</v>
      </c>
      <c r="H8" s="113" t="s">
        <v>11</v>
      </c>
      <c r="I8" s="25" t="s">
        <v>11</v>
      </c>
      <c r="J8" s="30"/>
      <c r="K8" s="58"/>
      <c r="L8" s="58"/>
    </row>
    <row r="9" spans="1:12" ht="18" customHeight="1" x14ac:dyDescent="0.3">
      <c r="A9" s="15" t="s">
        <v>18</v>
      </c>
      <c r="B9" s="14"/>
      <c r="C9" s="31"/>
      <c r="D9" s="32"/>
      <c r="E9" s="33"/>
      <c r="F9" s="32"/>
      <c r="G9" s="33"/>
      <c r="H9" s="32"/>
      <c r="I9" s="32"/>
    </row>
    <row r="10" spans="1:12" ht="18" customHeight="1" x14ac:dyDescent="0.3">
      <c r="A10" s="13" t="s">
        <v>35</v>
      </c>
      <c r="B10" s="14"/>
      <c r="C10" s="31">
        <v>13273.8</v>
      </c>
      <c r="D10" s="32">
        <v>16000</v>
      </c>
      <c r="E10" s="33">
        <f>C10-D10</f>
        <v>-2726.2000000000007</v>
      </c>
      <c r="F10" s="32">
        <v>22392</v>
      </c>
      <c r="G10" s="33">
        <f>C10-F10</f>
        <v>-9118.2000000000007</v>
      </c>
      <c r="H10" s="32">
        <v>24400.2</v>
      </c>
      <c r="I10" s="32">
        <v>14573.799999999997</v>
      </c>
    </row>
    <row r="11" spans="1:12" ht="18" customHeight="1" x14ac:dyDescent="0.3">
      <c r="A11" s="13"/>
      <c r="B11" s="14"/>
      <c r="C11" s="31"/>
      <c r="D11" s="32"/>
      <c r="E11" s="33"/>
      <c r="F11" s="32"/>
      <c r="G11" s="33"/>
      <c r="H11" s="32"/>
      <c r="I11" s="32"/>
    </row>
    <row r="12" spans="1:12" ht="18" customHeight="1" x14ac:dyDescent="0.3">
      <c r="A12" s="13" t="s">
        <v>36</v>
      </c>
      <c r="B12" s="14"/>
      <c r="C12" s="31"/>
      <c r="D12" s="32"/>
      <c r="E12" s="33"/>
      <c r="F12" s="32"/>
      <c r="G12" s="33"/>
      <c r="H12" s="32"/>
      <c r="I12" s="32"/>
    </row>
    <row r="13" spans="1:12" ht="18" customHeight="1" x14ac:dyDescent="0.3">
      <c r="A13" s="13" t="s">
        <v>37</v>
      </c>
      <c r="B13" s="14"/>
      <c r="C13" s="31"/>
      <c r="D13" s="32"/>
      <c r="E13" s="33"/>
      <c r="F13" s="32"/>
      <c r="G13" s="33"/>
      <c r="H13" s="32"/>
      <c r="I13" s="32"/>
    </row>
    <row r="14" spans="1:12" ht="18" customHeight="1" x14ac:dyDescent="0.3">
      <c r="A14" s="13" t="s">
        <v>38</v>
      </c>
      <c r="B14" s="14"/>
      <c r="C14" s="34">
        <v>7635.57</v>
      </c>
      <c r="D14" s="35">
        <v>6560</v>
      </c>
      <c r="E14" s="36">
        <f>C14-D14</f>
        <v>1075.5699999999997</v>
      </c>
      <c r="F14" s="35">
        <v>14909</v>
      </c>
      <c r="G14" s="36">
        <f>C14-F14</f>
        <v>-7273.43</v>
      </c>
      <c r="H14" s="35">
        <v>16038.53</v>
      </c>
      <c r="I14" s="35">
        <v>8035.57</v>
      </c>
    </row>
    <row r="15" spans="1:12" ht="18" customHeight="1" x14ac:dyDescent="0.3">
      <c r="A15" s="15" t="s">
        <v>2</v>
      </c>
      <c r="B15" s="14"/>
      <c r="C15" s="31">
        <f>C10-C14</f>
        <v>5638.23</v>
      </c>
      <c r="D15" s="31">
        <f>D10-D14</f>
        <v>9440</v>
      </c>
      <c r="E15" s="31">
        <f t="shared" ref="E15" si="0">E10-E14</f>
        <v>-3801.7700000000004</v>
      </c>
      <c r="F15" s="31">
        <f>F10-F14</f>
        <v>7483</v>
      </c>
      <c r="G15" s="31">
        <f t="shared" ref="G15" si="1">G10-G14</f>
        <v>-1844.7700000000004</v>
      </c>
      <c r="H15" s="32">
        <f t="shared" ref="H15" si="2">H10-H14</f>
        <v>8361.67</v>
      </c>
      <c r="I15" s="32">
        <f>I10-I14</f>
        <v>6538.2299999999977</v>
      </c>
    </row>
    <row r="16" spans="1:12" ht="18" customHeight="1" x14ac:dyDescent="0.3">
      <c r="A16" s="13"/>
      <c r="B16" s="14"/>
      <c r="C16" s="31"/>
      <c r="D16" s="32"/>
      <c r="E16" s="33"/>
      <c r="F16" s="32"/>
      <c r="G16" s="33"/>
      <c r="H16" s="32"/>
      <c r="I16" s="32"/>
    </row>
    <row r="17" spans="1:13" ht="18" customHeight="1" x14ac:dyDescent="0.3">
      <c r="A17" s="15" t="s">
        <v>45</v>
      </c>
      <c r="B17" s="14"/>
      <c r="C17" s="31"/>
      <c r="D17" s="32"/>
      <c r="E17" s="33"/>
      <c r="F17" s="32"/>
      <c r="G17" s="33"/>
      <c r="H17" s="32"/>
      <c r="I17" s="32"/>
    </row>
    <row r="18" spans="1:13" ht="18" customHeight="1" x14ac:dyDescent="0.3">
      <c r="A18" s="13" t="s">
        <v>39</v>
      </c>
      <c r="B18" s="14"/>
      <c r="C18" s="31">
        <v>7608815.8400000008</v>
      </c>
      <c r="D18" s="32">
        <v>11933315</v>
      </c>
      <c r="E18" s="33">
        <f t="shared" ref="E18:E21" si="3">C18-D18</f>
        <v>-4324499.1599999992</v>
      </c>
      <c r="F18" s="32">
        <v>6621478.79</v>
      </c>
      <c r="G18" s="33">
        <f t="shared" ref="G18:G21" si="4">C18-F18</f>
        <v>987337.05000000075</v>
      </c>
      <c r="H18" s="32">
        <v>8141581.5499999998</v>
      </c>
      <c r="I18" s="32">
        <v>9623386.9600000009</v>
      </c>
      <c r="M18" s="108"/>
    </row>
    <row r="19" spans="1:13" ht="18" customHeight="1" x14ac:dyDescent="0.3">
      <c r="A19" s="13" t="s">
        <v>40</v>
      </c>
      <c r="B19" s="14"/>
      <c r="C19" s="31">
        <v>4790804.3899999997</v>
      </c>
      <c r="D19" s="32">
        <v>5987916</v>
      </c>
      <c r="E19" s="33">
        <f t="shared" si="3"/>
        <v>-1197111.6100000003</v>
      </c>
      <c r="F19" s="32">
        <v>921744</v>
      </c>
      <c r="G19" s="33">
        <f t="shared" si="4"/>
        <v>3869060.3899999997</v>
      </c>
      <c r="H19" s="32">
        <v>1229227.49</v>
      </c>
      <c r="I19" s="32">
        <v>4830074.3899999997</v>
      </c>
      <c r="M19" s="108"/>
    </row>
    <row r="20" spans="1:13" ht="18" customHeight="1" x14ac:dyDescent="0.3">
      <c r="A20" s="13" t="s">
        <v>41</v>
      </c>
      <c r="B20" s="14"/>
      <c r="C20" s="31">
        <v>345.68</v>
      </c>
      <c r="D20" s="32">
        <v>480</v>
      </c>
      <c r="E20" s="33">
        <f t="shared" si="3"/>
        <v>-134.32</v>
      </c>
      <c r="F20" s="32">
        <v>507</v>
      </c>
      <c r="G20" s="33">
        <f t="shared" si="4"/>
        <v>-161.32</v>
      </c>
      <c r="H20" s="32">
        <v>551.39</v>
      </c>
      <c r="I20" s="32">
        <v>378.14999999999992</v>
      </c>
      <c r="M20" s="108"/>
    </row>
    <row r="21" spans="1:13" ht="18" customHeight="1" x14ac:dyDescent="0.3">
      <c r="A21" s="13" t="s">
        <v>42</v>
      </c>
      <c r="B21" s="14">
        <v>6</v>
      </c>
      <c r="C21" s="34">
        <v>111922.71</v>
      </c>
      <c r="D21" s="35">
        <v>85000</v>
      </c>
      <c r="E21" s="36">
        <f t="shared" si="3"/>
        <v>26922.710000000006</v>
      </c>
      <c r="F21" s="35">
        <v>5084</v>
      </c>
      <c r="G21" s="36">
        <f t="shared" si="4"/>
        <v>106838.71</v>
      </c>
      <c r="H21" s="35">
        <v>12861.4</v>
      </c>
      <c r="I21" s="35">
        <v>119172.70999999999</v>
      </c>
      <c r="M21" s="108"/>
    </row>
    <row r="22" spans="1:13" ht="18" customHeight="1" x14ac:dyDescent="0.3">
      <c r="A22" s="13" t="s">
        <v>43</v>
      </c>
      <c r="B22" s="14"/>
      <c r="C22" s="31">
        <f>SUM(C18:C21)</f>
        <v>12511888.620000001</v>
      </c>
      <c r="D22" s="31">
        <f t="shared" ref="D22:I22" si="5">SUM(D18:D21)</f>
        <v>18006711</v>
      </c>
      <c r="E22" s="31">
        <f t="shared" si="5"/>
        <v>-5494822.3799999999</v>
      </c>
      <c r="F22" s="31">
        <f t="shared" ref="F22" si="6">SUM(F18:F21)</f>
        <v>7548813.79</v>
      </c>
      <c r="G22" s="31">
        <f>SUM(G18:G21)</f>
        <v>4963074.83</v>
      </c>
      <c r="H22" s="32">
        <f t="shared" si="5"/>
        <v>9384221.8300000001</v>
      </c>
      <c r="I22" s="32">
        <f t="shared" si="5"/>
        <v>14573012.210000003</v>
      </c>
      <c r="M22" s="108"/>
    </row>
    <row r="23" spans="1:13" ht="18" customHeight="1" x14ac:dyDescent="0.3">
      <c r="A23" s="13" t="s">
        <v>44</v>
      </c>
      <c r="B23" s="14"/>
      <c r="C23" s="31">
        <f>C22+C15</f>
        <v>12517526.850000001</v>
      </c>
      <c r="D23" s="31">
        <f>D22+D15</f>
        <v>18016151</v>
      </c>
      <c r="E23" s="31">
        <f t="shared" ref="E23:H23" si="7">E22+E15</f>
        <v>-5498624.1499999994</v>
      </c>
      <c r="F23" s="31">
        <f>F22+F15</f>
        <v>7556296.79</v>
      </c>
      <c r="G23" s="31">
        <f>G22+G15</f>
        <v>4961230.0600000005</v>
      </c>
      <c r="H23" s="32">
        <f t="shared" si="7"/>
        <v>9392583.5</v>
      </c>
      <c r="I23" s="32">
        <f>I22+I15</f>
        <v>14579550.440000003</v>
      </c>
      <c r="M23" s="108"/>
    </row>
    <row r="24" spans="1:13" ht="18" customHeight="1" x14ac:dyDescent="0.3">
      <c r="A24" s="27"/>
      <c r="B24" s="14"/>
      <c r="C24" s="31"/>
      <c r="D24" s="32"/>
      <c r="E24" s="33"/>
      <c r="F24" s="32"/>
      <c r="G24" s="33"/>
      <c r="H24" s="32"/>
      <c r="I24" s="32"/>
      <c r="M24" s="108"/>
    </row>
    <row r="25" spans="1:13" ht="18" customHeight="1" x14ac:dyDescent="0.3">
      <c r="A25" s="28" t="s">
        <v>33</v>
      </c>
      <c r="B25" s="14"/>
      <c r="C25" s="31"/>
      <c r="D25" s="32"/>
      <c r="E25" s="33"/>
      <c r="F25" s="32"/>
      <c r="G25" s="33"/>
      <c r="H25" s="32"/>
      <c r="I25" s="32"/>
      <c r="M25" s="108"/>
    </row>
    <row r="26" spans="1:13" ht="18" customHeight="1" x14ac:dyDescent="0.3">
      <c r="A26" s="16" t="s">
        <v>46</v>
      </c>
      <c r="B26" s="14"/>
      <c r="C26" s="31">
        <v>1011672.04</v>
      </c>
      <c r="D26" s="32">
        <v>1200060</v>
      </c>
      <c r="E26" s="33">
        <f t="shared" ref="E26:E62" si="8">C26-D26</f>
        <v>-188387.95999999996</v>
      </c>
      <c r="F26" s="32">
        <v>921096</v>
      </c>
      <c r="G26" s="33">
        <f t="shared" ref="G26:G91" si="9">C26-F26</f>
        <v>90576.040000000037</v>
      </c>
      <c r="H26" s="32">
        <v>1008439.17</v>
      </c>
      <c r="I26" s="32">
        <v>1109042.04</v>
      </c>
      <c r="K26" s="57">
        <v>1200060</v>
      </c>
      <c r="L26" s="57">
        <f>K26/12*7</f>
        <v>700035</v>
      </c>
      <c r="M26" s="60"/>
    </row>
    <row r="27" spans="1:13" ht="18" customHeight="1" x14ac:dyDescent="0.3">
      <c r="A27" s="16" t="s">
        <v>47</v>
      </c>
      <c r="B27" s="14"/>
      <c r="C27" s="31">
        <v>7700</v>
      </c>
      <c r="D27" s="32">
        <v>8400</v>
      </c>
      <c r="E27" s="33">
        <f t="shared" si="8"/>
        <v>-700</v>
      </c>
      <c r="F27" s="32">
        <v>6300</v>
      </c>
      <c r="G27" s="33">
        <f t="shared" si="9"/>
        <v>1400</v>
      </c>
      <c r="H27" s="32">
        <v>7000</v>
      </c>
      <c r="I27" s="32">
        <v>8400</v>
      </c>
      <c r="K27" s="57">
        <v>8400</v>
      </c>
      <c r="L27" s="57">
        <f t="shared" ref="L27:L33" si="10">K27/12*7</f>
        <v>4900</v>
      </c>
    </row>
    <row r="28" spans="1:13" ht="18" customHeight="1" x14ac:dyDescent="0.3">
      <c r="A28" s="16" t="s">
        <v>48</v>
      </c>
      <c r="B28" s="14"/>
      <c r="C28" s="31">
        <v>65003.18</v>
      </c>
      <c r="D28" s="32">
        <v>200010</v>
      </c>
      <c r="E28" s="33">
        <f t="shared" si="8"/>
        <v>-135006.82</v>
      </c>
      <c r="F28" s="32">
        <v>58702</v>
      </c>
      <c r="G28" s="33">
        <f t="shared" si="9"/>
        <v>6301.18</v>
      </c>
      <c r="H28" s="32">
        <v>111250.26</v>
      </c>
      <c r="I28" s="32">
        <v>105003.18</v>
      </c>
      <c r="K28" s="57">
        <v>200010</v>
      </c>
      <c r="L28" s="57">
        <f t="shared" si="10"/>
        <v>116672.5</v>
      </c>
    </row>
    <row r="29" spans="1:13" ht="18" customHeight="1" x14ac:dyDescent="0.3">
      <c r="A29" s="16" t="s">
        <v>49</v>
      </c>
      <c r="B29" s="14"/>
      <c r="C29" s="31">
        <v>124350</v>
      </c>
      <c r="D29" s="32">
        <v>182009</v>
      </c>
      <c r="E29" s="33">
        <f t="shared" si="8"/>
        <v>-57659</v>
      </c>
      <c r="F29" s="32">
        <v>111839</v>
      </c>
      <c r="G29" s="33">
        <f t="shared" si="9"/>
        <v>12511</v>
      </c>
      <c r="H29" s="32">
        <v>122466</v>
      </c>
      <c r="I29" s="32">
        <v>143650</v>
      </c>
      <c r="K29" s="57">
        <v>182009.1</v>
      </c>
      <c r="L29" s="57">
        <f t="shared" si="10"/>
        <v>106171.97500000001</v>
      </c>
    </row>
    <row r="30" spans="1:13" ht="18" customHeight="1" x14ac:dyDescent="0.3">
      <c r="A30" s="16" t="s">
        <v>50</v>
      </c>
      <c r="B30" s="14"/>
      <c r="C30" s="31">
        <v>13332.15</v>
      </c>
      <c r="D30" s="32">
        <v>15000</v>
      </c>
      <c r="E30" s="33">
        <f t="shared" si="8"/>
        <v>-1667.8500000000004</v>
      </c>
      <c r="F30" s="32">
        <v>11018</v>
      </c>
      <c r="G30" s="33">
        <f t="shared" si="9"/>
        <v>2314.1499999999996</v>
      </c>
      <c r="H30" s="32">
        <v>12165.25</v>
      </c>
      <c r="I30" s="32">
        <v>14582.150000000001</v>
      </c>
      <c r="K30" s="57">
        <v>15000</v>
      </c>
      <c r="L30" s="57">
        <f t="shared" si="10"/>
        <v>8750</v>
      </c>
    </row>
    <row r="31" spans="1:13" ht="18" customHeight="1" x14ac:dyDescent="0.3">
      <c r="A31" s="16" t="s">
        <v>51</v>
      </c>
      <c r="B31" s="14"/>
      <c r="C31" s="31">
        <v>1440</v>
      </c>
      <c r="D31" s="32">
        <v>8240</v>
      </c>
      <c r="E31" s="33">
        <f t="shared" si="8"/>
        <v>-6800</v>
      </c>
      <c r="F31" s="32">
        <v>2566</v>
      </c>
      <c r="G31" s="33">
        <f t="shared" si="9"/>
        <v>-1126</v>
      </c>
      <c r="H31" s="32">
        <v>3532.68</v>
      </c>
      <c r="I31" s="32">
        <v>3640</v>
      </c>
      <c r="K31" s="57">
        <v>8240</v>
      </c>
      <c r="L31" s="57">
        <f t="shared" si="10"/>
        <v>4806.6666666666661</v>
      </c>
    </row>
    <row r="32" spans="1:13" ht="18" customHeight="1" x14ac:dyDescent="0.3">
      <c r="A32" s="16" t="s">
        <v>52</v>
      </c>
      <c r="B32" s="14"/>
      <c r="C32" s="31">
        <v>1832.99</v>
      </c>
      <c r="D32" s="32">
        <v>2400</v>
      </c>
      <c r="E32" s="33">
        <f t="shared" si="8"/>
        <v>-567.01</v>
      </c>
      <c r="F32" s="32">
        <v>5211</v>
      </c>
      <c r="G32" s="33">
        <f t="shared" si="9"/>
        <v>-3378.01</v>
      </c>
      <c r="H32" s="32">
        <v>5390.44</v>
      </c>
      <c r="I32" s="32">
        <v>1982.99</v>
      </c>
      <c r="K32" s="57">
        <v>2400</v>
      </c>
      <c r="L32" s="57">
        <f>K32/12*7</f>
        <v>1400</v>
      </c>
    </row>
    <row r="33" spans="1:12" ht="18" customHeight="1" x14ac:dyDescent="0.3">
      <c r="A33" s="16" t="s">
        <v>53</v>
      </c>
      <c r="B33" s="14"/>
      <c r="C33" s="31">
        <v>45202.69</v>
      </c>
      <c r="D33" s="32">
        <v>45000</v>
      </c>
      <c r="E33" s="33">
        <f t="shared" si="8"/>
        <v>202.69000000000233</v>
      </c>
      <c r="F33" s="32">
        <v>41463</v>
      </c>
      <c r="G33" s="33">
        <f t="shared" si="9"/>
        <v>3739.6900000000023</v>
      </c>
      <c r="H33" s="32">
        <v>41752.620000000003</v>
      </c>
      <c r="I33" s="32">
        <v>45202.689999999995</v>
      </c>
      <c r="K33" s="57">
        <v>45000</v>
      </c>
      <c r="L33" s="57">
        <f t="shared" si="10"/>
        <v>26250</v>
      </c>
    </row>
    <row r="34" spans="1:12" ht="18" customHeight="1" x14ac:dyDescent="0.3">
      <c r="A34" s="16" t="s">
        <v>54</v>
      </c>
      <c r="B34" s="14"/>
      <c r="C34" s="31">
        <v>17843.13</v>
      </c>
      <c r="D34" s="32">
        <v>20000</v>
      </c>
      <c r="E34" s="33">
        <f t="shared" si="8"/>
        <v>-2156.869999999999</v>
      </c>
      <c r="F34" s="32">
        <v>0</v>
      </c>
      <c r="G34" s="33">
        <f t="shared" si="9"/>
        <v>17843.13</v>
      </c>
      <c r="H34" s="32"/>
      <c r="I34" s="32">
        <v>17843.13</v>
      </c>
      <c r="K34" s="57">
        <v>20000</v>
      </c>
      <c r="L34" s="57">
        <v>0</v>
      </c>
    </row>
    <row r="35" spans="1:12" ht="18" customHeight="1" x14ac:dyDescent="0.3">
      <c r="A35" s="16" t="s">
        <v>55</v>
      </c>
      <c r="B35" s="14"/>
      <c r="C35" s="31">
        <v>2771.75</v>
      </c>
      <c r="D35" s="32">
        <v>10000</v>
      </c>
      <c r="E35" s="33">
        <f t="shared" si="8"/>
        <v>-7228.25</v>
      </c>
      <c r="F35" s="32">
        <v>5999</v>
      </c>
      <c r="G35" s="33">
        <f t="shared" si="9"/>
        <v>-3227.25</v>
      </c>
      <c r="H35" s="32">
        <v>6563.35</v>
      </c>
      <c r="I35" s="32">
        <v>2771.75</v>
      </c>
      <c r="K35" s="57">
        <v>10000</v>
      </c>
      <c r="L35" s="57">
        <f t="shared" ref="L35:L40" si="11">K35/12*7</f>
        <v>5833.3333333333339</v>
      </c>
    </row>
    <row r="36" spans="1:12" ht="18" customHeight="1" x14ac:dyDescent="0.3">
      <c r="A36" s="16" t="s">
        <v>56</v>
      </c>
      <c r="B36" s="14"/>
      <c r="C36" s="31">
        <v>12619.61</v>
      </c>
      <c r="D36" s="32">
        <v>21000</v>
      </c>
      <c r="E36" s="33">
        <f t="shared" si="8"/>
        <v>-8380.39</v>
      </c>
      <c r="F36" s="32">
        <v>14407</v>
      </c>
      <c r="G36" s="33">
        <f t="shared" si="9"/>
        <v>-1787.3899999999994</v>
      </c>
      <c r="H36" s="32">
        <v>16354.66</v>
      </c>
      <c r="I36" s="32">
        <v>14219.61</v>
      </c>
      <c r="K36" s="57">
        <v>21000</v>
      </c>
      <c r="L36" s="57">
        <f t="shared" si="11"/>
        <v>12250</v>
      </c>
    </row>
    <row r="37" spans="1:12" ht="18" customHeight="1" x14ac:dyDescent="0.3">
      <c r="A37" s="16" t="s">
        <v>57</v>
      </c>
      <c r="B37" s="14"/>
      <c r="C37" s="31">
        <v>12932.53</v>
      </c>
      <c r="D37" s="32">
        <v>105000</v>
      </c>
      <c r="E37" s="33">
        <f t="shared" si="8"/>
        <v>-92067.47</v>
      </c>
      <c r="F37" s="32">
        <v>14880</v>
      </c>
      <c r="G37" s="33">
        <f t="shared" si="9"/>
        <v>-1947.4699999999993</v>
      </c>
      <c r="H37" s="32">
        <v>20193.34</v>
      </c>
      <c r="I37" s="32">
        <v>14932.53</v>
      </c>
      <c r="K37" s="57">
        <v>105000</v>
      </c>
      <c r="L37" s="57">
        <f t="shared" si="11"/>
        <v>61250</v>
      </c>
    </row>
    <row r="38" spans="1:12" ht="18" customHeight="1" x14ac:dyDescent="0.3">
      <c r="A38" s="16" t="s">
        <v>58</v>
      </c>
      <c r="B38" s="14"/>
      <c r="C38" s="31">
        <v>7844</v>
      </c>
      <c r="D38" s="32">
        <v>25000</v>
      </c>
      <c r="E38" s="33">
        <f t="shared" si="8"/>
        <v>-17156</v>
      </c>
      <c r="F38" s="32">
        <v>2900</v>
      </c>
      <c r="G38" s="33">
        <f t="shared" si="9"/>
        <v>4944</v>
      </c>
      <c r="H38" s="32">
        <v>2900</v>
      </c>
      <c r="I38" s="32">
        <v>7844</v>
      </c>
      <c r="K38" s="57">
        <v>25000</v>
      </c>
      <c r="L38" s="57">
        <f t="shared" si="11"/>
        <v>14583.333333333334</v>
      </c>
    </row>
    <row r="39" spans="1:12" ht="18" customHeight="1" x14ac:dyDescent="0.3">
      <c r="A39" s="16" t="s">
        <v>59</v>
      </c>
      <c r="B39" s="14"/>
      <c r="C39" s="31">
        <v>0</v>
      </c>
      <c r="D39" s="32">
        <v>4000</v>
      </c>
      <c r="E39" s="33">
        <f t="shared" si="8"/>
        <v>-4000</v>
      </c>
      <c r="F39" s="32"/>
      <c r="G39" s="33">
        <f t="shared" si="9"/>
        <v>0</v>
      </c>
      <c r="H39" s="32"/>
      <c r="I39" s="32">
        <v>0</v>
      </c>
      <c r="K39" s="57">
        <v>4000</v>
      </c>
      <c r="L39" s="57">
        <f t="shared" si="11"/>
        <v>2333.333333333333</v>
      </c>
    </row>
    <row r="40" spans="1:12" ht="18" customHeight="1" x14ac:dyDescent="0.3">
      <c r="A40" s="16" t="s">
        <v>60</v>
      </c>
      <c r="B40" s="14"/>
      <c r="C40" s="31">
        <v>0</v>
      </c>
      <c r="D40" s="32">
        <v>6800</v>
      </c>
      <c r="E40" s="33">
        <f t="shared" si="8"/>
        <v>-6800</v>
      </c>
      <c r="F40" s="32">
        <v>2500</v>
      </c>
      <c r="G40" s="33">
        <f t="shared" si="9"/>
        <v>-2500</v>
      </c>
      <c r="H40" s="32">
        <v>3609.9</v>
      </c>
      <c r="I40" s="32">
        <v>4500</v>
      </c>
      <c r="K40" s="57">
        <v>6800</v>
      </c>
      <c r="L40" s="57">
        <f t="shared" si="11"/>
        <v>3966.6666666666665</v>
      </c>
    </row>
    <row r="41" spans="1:12" ht="18" customHeight="1" x14ac:dyDescent="0.3">
      <c r="A41" s="16" t="s">
        <v>61</v>
      </c>
      <c r="B41" s="14"/>
      <c r="C41" s="31">
        <v>0</v>
      </c>
      <c r="D41" s="32">
        <v>12000</v>
      </c>
      <c r="E41" s="33">
        <f t="shared" si="8"/>
        <v>-12000</v>
      </c>
      <c r="F41" s="32"/>
      <c r="G41" s="33">
        <f t="shared" si="9"/>
        <v>0</v>
      </c>
      <c r="H41" s="32"/>
      <c r="I41" s="32">
        <v>5000</v>
      </c>
      <c r="K41" s="57">
        <v>12000</v>
      </c>
      <c r="L41" s="57">
        <v>0</v>
      </c>
    </row>
    <row r="42" spans="1:12" ht="18" customHeight="1" x14ac:dyDescent="0.3">
      <c r="A42" s="16" t="s">
        <v>62</v>
      </c>
      <c r="B42" s="14"/>
      <c r="C42" s="31">
        <v>38255.980000000003</v>
      </c>
      <c r="D42" s="32">
        <v>42636</v>
      </c>
      <c r="E42" s="33">
        <f t="shared" si="8"/>
        <v>-4380.0199999999968</v>
      </c>
      <c r="F42" s="32">
        <v>36959</v>
      </c>
      <c r="G42" s="33">
        <f t="shared" si="9"/>
        <v>1296.9800000000032</v>
      </c>
      <c r="H42" s="32">
        <v>40537.870000000003</v>
      </c>
      <c r="I42" s="32">
        <v>44055.979999999996</v>
      </c>
      <c r="K42" s="57">
        <v>42636</v>
      </c>
      <c r="L42" s="57">
        <f>K42/12*7</f>
        <v>24871</v>
      </c>
    </row>
    <row r="43" spans="1:12" ht="18" customHeight="1" x14ac:dyDescent="0.3">
      <c r="A43" s="16" t="s">
        <v>63</v>
      </c>
      <c r="B43" s="14"/>
      <c r="C43" s="31">
        <v>14265.73</v>
      </c>
      <c r="D43" s="32">
        <v>20000</v>
      </c>
      <c r="E43" s="33">
        <f t="shared" si="8"/>
        <v>-5734.27</v>
      </c>
      <c r="F43" s="32">
        <v>16674</v>
      </c>
      <c r="G43" s="33">
        <f t="shared" si="9"/>
        <v>-2408.2700000000004</v>
      </c>
      <c r="H43" s="32">
        <v>18081.5</v>
      </c>
      <c r="I43" s="32">
        <v>16265.73</v>
      </c>
      <c r="K43" s="57">
        <v>20000</v>
      </c>
      <c r="L43" s="57">
        <f>K43/12*7</f>
        <v>11666.666666666668</v>
      </c>
    </row>
    <row r="44" spans="1:12" ht="18" customHeight="1" x14ac:dyDescent="0.3">
      <c r="A44" s="16" t="s">
        <v>64</v>
      </c>
      <c r="B44" s="14"/>
      <c r="C44" s="31">
        <v>119164.24</v>
      </c>
      <c r="D44" s="32">
        <v>136300</v>
      </c>
      <c r="E44" s="33">
        <f t="shared" si="8"/>
        <v>-17135.759999999995</v>
      </c>
      <c r="F44" s="32">
        <v>117346</v>
      </c>
      <c r="G44" s="33">
        <f t="shared" si="9"/>
        <v>1818.2400000000052</v>
      </c>
      <c r="H44" s="32">
        <v>128014.08</v>
      </c>
      <c r="I44" s="32">
        <v>129832.23999999998</v>
      </c>
      <c r="K44" s="57">
        <v>136300</v>
      </c>
      <c r="L44" s="57">
        <f>K44/12*7</f>
        <v>79508.333333333343</v>
      </c>
    </row>
    <row r="45" spans="1:12" ht="18" customHeight="1" x14ac:dyDescent="0.3">
      <c r="A45" s="16" t="s">
        <v>65</v>
      </c>
      <c r="B45" s="14"/>
      <c r="C45" s="31">
        <v>5294.33</v>
      </c>
      <c r="D45" s="32">
        <v>6000</v>
      </c>
      <c r="E45" s="33">
        <f t="shared" si="8"/>
        <v>-705.67000000000007</v>
      </c>
      <c r="F45" s="32">
        <v>6201</v>
      </c>
      <c r="G45" s="33">
        <f t="shared" si="9"/>
        <v>-906.67000000000007</v>
      </c>
      <c r="H45" s="32">
        <v>6703.95</v>
      </c>
      <c r="I45" s="32">
        <v>5694.329999999999</v>
      </c>
      <c r="K45" s="57">
        <v>6000</v>
      </c>
      <c r="L45" s="57">
        <f t="shared" ref="L45:L52" si="12">K45/12*7</f>
        <v>3500</v>
      </c>
    </row>
    <row r="46" spans="1:12" ht="18" customHeight="1" x14ac:dyDescent="0.3">
      <c r="A46" s="16" t="s">
        <v>66</v>
      </c>
      <c r="B46" s="14"/>
      <c r="C46" s="31">
        <v>19042.39</v>
      </c>
      <c r="D46" s="32">
        <v>20000</v>
      </c>
      <c r="E46" s="33">
        <f t="shared" si="8"/>
        <v>-957.61000000000058</v>
      </c>
      <c r="F46" s="32">
        <v>18859</v>
      </c>
      <c r="G46" s="33">
        <f t="shared" si="9"/>
        <v>183.38999999999942</v>
      </c>
      <c r="H46" s="32">
        <v>19197.939999999999</v>
      </c>
      <c r="I46" s="32">
        <v>21542.39</v>
      </c>
      <c r="K46" s="57">
        <v>20000</v>
      </c>
      <c r="L46" s="57">
        <f t="shared" si="12"/>
        <v>11666.666666666668</v>
      </c>
    </row>
    <row r="47" spans="1:12" ht="18" customHeight="1" x14ac:dyDescent="0.3">
      <c r="A47" s="16" t="s">
        <v>67</v>
      </c>
      <c r="B47" s="14"/>
      <c r="C47" s="31">
        <v>1607.7</v>
      </c>
      <c r="D47" s="32">
        <v>2000</v>
      </c>
      <c r="E47" s="33">
        <f t="shared" si="8"/>
        <v>-392.29999999999995</v>
      </c>
      <c r="F47" s="32">
        <v>846</v>
      </c>
      <c r="G47" s="33">
        <f t="shared" si="9"/>
        <v>761.7</v>
      </c>
      <c r="H47" s="32">
        <v>1759.2</v>
      </c>
      <c r="I47" s="32">
        <v>2007.7</v>
      </c>
      <c r="K47" s="57">
        <v>2000</v>
      </c>
      <c r="L47" s="57">
        <f t="shared" si="12"/>
        <v>1166.6666666666665</v>
      </c>
    </row>
    <row r="48" spans="1:12" ht="18" customHeight="1" x14ac:dyDescent="0.3">
      <c r="A48" s="16" t="s">
        <v>68</v>
      </c>
      <c r="B48" s="14"/>
      <c r="C48" s="31">
        <v>26980.47</v>
      </c>
      <c r="D48" s="32">
        <v>31000</v>
      </c>
      <c r="E48" s="33">
        <f t="shared" si="8"/>
        <v>-4019.5299999999988</v>
      </c>
      <c r="F48" s="32">
        <v>27669</v>
      </c>
      <c r="G48" s="33">
        <f t="shared" si="9"/>
        <v>-688.52999999999884</v>
      </c>
      <c r="H48" s="32">
        <v>30605.11</v>
      </c>
      <c r="I48" s="32">
        <v>29980.47</v>
      </c>
      <c r="K48" s="57">
        <v>31000</v>
      </c>
      <c r="L48" s="57">
        <f t="shared" si="12"/>
        <v>18083.333333333336</v>
      </c>
    </row>
    <row r="49" spans="1:12" ht="18" customHeight="1" x14ac:dyDescent="0.3">
      <c r="A49" s="16" t="s">
        <v>69</v>
      </c>
      <c r="B49" s="14"/>
      <c r="C49" s="31">
        <v>1719.05</v>
      </c>
      <c r="D49" s="32">
        <v>2100</v>
      </c>
      <c r="E49" s="33">
        <f t="shared" si="8"/>
        <v>-380.95000000000005</v>
      </c>
      <c r="F49" s="32">
        <v>701</v>
      </c>
      <c r="G49" s="33">
        <f t="shared" si="9"/>
        <v>1018.05</v>
      </c>
      <c r="H49" s="32">
        <v>1755.4</v>
      </c>
      <c r="I49" s="32">
        <v>1769.05</v>
      </c>
      <c r="K49" s="57">
        <v>2100</v>
      </c>
      <c r="L49" s="57">
        <f t="shared" si="12"/>
        <v>1225</v>
      </c>
    </row>
    <row r="50" spans="1:12" ht="18" customHeight="1" x14ac:dyDescent="0.3">
      <c r="A50" s="16" t="s">
        <v>70</v>
      </c>
      <c r="B50" s="14"/>
      <c r="C50" s="31">
        <v>189.5</v>
      </c>
      <c r="D50" s="32">
        <v>1500</v>
      </c>
      <c r="E50" s="33">
        <f t="shared" si="8"/>
        <v>-1310.5</v>
      </c>
      <c r="F50" s="32">
        <v>378</v>
      </c>
      <c r="G50" s="33">
        <f t="shared" si="9"/>
        <v>-188.5</v>
      </c>
      <c r="H50" s="32">
        <v>728</v>
      </c>
      <c r="I50" s="32">
        <v>189.5</v>
      </c>
      <c r="K50" s="57">
        <v>1500</v>
      </c>
      <c r="L50" s="57">
        <f t="shared" si="12"/>
        <v>875</v>
      </c>
    </row>
    <row r="51" spans="1:12" ht="18" customHeight="1" x14ac:dyDescent="0.3">
      <c r="A51" s="16" t="s">
        <v>71</v>
      </c>
      <c r="B51" s="14"/>
      <c r="C51" s="31">
        <v>3735.75</v>
      </c>
      <c r="D51" s="32">
        <v>5500</v>
      </c>
      <c r="E51" s="33">
        <f t="shared" si="8"/>
        <v>-1764.25</v>
      </c>
      <c r="F51" s="32">
        <v>3878</v>
      </c>
      <c r="G51" s="33">
        <f t="shared" si="9"/>
        <v>-142.25</v>
      </c>
      <c r="H51" s="32">
        <v>4104.05</v>
      </c>
      <c r="I51" s="32">
        <v>4235.75</v>
      </c>
      <c r="K51" s="57">
        <v>5500</v>
      </c>
      <c r="L51" s="57">
        <f t="shared" si="12"/>
        <v>3208.333333333333</v>
      </c>
    </row>
    <row r="52" spans="1:12" ht="18" customHeight="1" x14ac:dyDescent="0.3">
      <c r="A52" s="16" t="s">
        <v>72</v>
      </c>
      <c r="B52" s="14"/>
      <c r="C52" s="31">
        <v>19387.72</v>
      </c>
      <c r="D52" s="32">
        <v>31000</v>
      </c>
      <c r="E52" s="33">
        <f t="shared" si="8"/>
        <v>-11612.279999999999</v>
      </c>
      <c r="F52" s="32">
        <v>27143</v>
      </c>
      <c r="G52" s="33">
        <f t="shared" si="9"/>
        <v>-7755.2799999999988</v>
      </c>
      <c r="H52" s="32">
        <v>31067.48</v>
      </c>
      <c r="I52" s="32">
        <v>24896.719999999998</v>
      </c>
      <c r="K52" s="57">
        <v>31000</v>
      </c>
      <c r="L52" s="57">
        <f t="shared" si="12"/>
        <v>18083.333333333336</v>
      </c>
    </row>
    <row r="53" spans="1:12" ht="18" customHeight="1" x14ac:dyDescent="0.3">
      <c r="A53" s="16" t="s">
        <v>73</v>
      </c>
      <c r="B53" s="14"/>
      <c r="C53" s="31">
        <v>0</v>
      </c>
      <c r="D53" s="32">
        <v>5300</v>
      </c>
      <c r="E53" s="33">
        <f t="shared" si="8"/>
        <v>-5300</v>
      </c>
      <c r="F53" s="32"/>
      <c r="G53" s="33">
        <f t="shared" si="9"/>
        <v>0</v>
      </c>
      <c r="H53" s="32"/>
      <c r="I53" s="32">
        <v>0</v>
      </c>
      <c r="K53" s="57">
        <v>5300</v>
      </c>
      <c r="L53" s="57">
        <v>0</v>
      </c>
    </row>
    <row r="54" spans="1:12" ht="18" customHeight="1" x14ac:dyDescent="0.3">
      <c r="A54" s="16" t="s">
        <v>74</v>
      </c>
      <c r="B54" s="14"/>
      <c r="C54" s="31">
        <v>0</v>
      </c>
      <c r="D54" s="32">
        <v>3000</v>
      </c>
      <c r="E54" s="33">
        <f t="shared" si="8"/>
        <v>-3000</v>
      </c>
      <c r="F54" s="32"/>
      <c r="G54" s="33">
        <f t="shared" si="9"/>
        <v>0</v>
      </c>
      <c r="H54" s="32">
        <v>1412</v>
      </c>
      <c r="I54" s="32">
        <v>0</v>
      </c>
      <c r="K54" s="57">
        <v>3000</v>
      </c>
      <c r="L54" s="57">
        <v>0</v>
      </c>
    </row>
    <row r="55" spans="1:12" ht="18" customHeight="1" x14ac:dyDescent="0.3">
      <c r="A55" s="16" t="s">
        <v>75</v>
      </c>
      <c r="B55" s="14"/>
      <c r="C55" s="31">
        <v>0</v>
      </c>
      <c r="D55" s="32">
        <v>12250</v>
      </c>
      <c r="E55" s="33">
        <f t="shared" si="8"/>
        <v>-12250</v>
      </c>
      <c r="F55" s="32"/>
      <c r="G55" s="33">
        <f t="shared" si="9"/>
        <v>0</v>
      </c>
      <c r="H55" s="32">
        <v>9850</v>
      </c>
      <c r="I55" s="32">
        <v>12250</v>
      </c>
      <c r="K55" s="57">
        <v>12250</v>
      </c>
      <c r="L55" s="57">
        <v>0</v>
      </c>
    </row>
    <row r="56" spans="1:12" ht="18" customHeight="1" x14ac:dyDescent="0.3">
      <c r="A56" s="16" t="s">
        <v>76</v>
      </c>
      <c r="B56" s="14"/>
      <c r="C56" s="31">
        <v>0</v>
      </c>
      <c r="D56" s="32">
        <v>5000</v>
      </c>
      <c r="E56" s="33">
        <f t="shared" si="8"/>
        <v>-5000</v>
      </c>
      <c r="F56" s="32"/>
      <c r="G56" s="33">
        <f t="shared" si="9"/>
        <v>0</v>
      </c>
      <c r="H56" s="32">
        <v>5000</v>
      </c>
      <c r="I56" s="32">
        <v>5000</v>
      </c>
      <c r="K56" s="57">
        <v>5000</v>
      </c>
      <c r="L56" s="57">
        <v>0</v>
      </c>
    </row>
    <row r="57" spans="1:12" ht="18" customHeight="1" x14ac:dyDescent="0.3">
      <c r="A57" s="16" t="s">
        <v>77</v>
      </c>
      <c r="B57" s="14"/>
      <c r="C57" s="31">
        <v>9024.7999999999993</v>
      </c>
      <c r="D57" s="32">
        <v>9900</v>
      </c>
      <c r="E57" s="33">
        <f t="shared" si="8"/>
        <v>-875.20000000000073</v>
      </c>
      <c r="F57" s="32">
        <v>8194</v>
      </c>
      <c r="G57" s="33">
        <f t="shared" si="9"/>
        <v>830.79999999999927</v>
      </c>
      <c r="H57" s="32">
        <v>8194</v>
      </c>
      <c r="I57" s="32">
        <v>10224.799999999999</v>
      </c>
      <c r="K57" s="57">
        <v>9900</v>
      </c>
      <c r="L57" s="57">
        <f>K57/12*7</f>
        <v>5775</v>
      </c>
    </row>
    <row r="58" spans="1:12" ht="18" customHeight="1" x14ac:dyDescent="0.3">
      <c r="A58" s="16" t="s">
        <v>78</v>
      </c>
      <c r="B58" s="14"/>
      <c r="C58" s="31">
        <v>1939.8</v>
      </c>
      <c r="D58" s="32">
        <v>3000</v>
      </c>
      <c r="E58" s="33">
        <f t="shared" si="8"/>
        <v>-1060.2</v>
      </c>
      <c r="F58" s="32">
        <v>1418</v>
      </c>
      <c r="G58" s="33">
        <f t="shared" si="9"/>
        <v>521.79999999999995</v>
      </c>
      <c r="H58" s="32">
        <v>2053.8000000000002</v>
      </c>
      <c r="I58" s="32">
        <v>2580.8000000000002</v>
      </c>
      <c r="K58" s="57">
        <v>3000</v>
      </c>
      <c r="L58" s="57">
        <f t="shared" ref="L58:L59" si="13">K58/12*7</f>
        <v>1750</v>
      </c>
    </row>
    <row r="59" spans="1:12" ht="18" customHeight="1" x14ac:dyDescent="0.3">
      <c r="A59" s="16" t="s">
        <v>79</v>
      </c>
      <c r="B59" s="14"/>
      <c r="C59" s="31">
        <v>3572.2</v>
      </c>
      <c r="D59" s="32">
        <v>3000</v>
      </c>
      <c r="E59" s="33">
        <f t="shared" si="8"/>
        <v>572.19999999999982</v>
      </c>
      <c r="F59" s="32">
        <v>3943</v>
      </c>
      <c r="G59" s="33">
        <f t="shared" si="9"/>
        <v>-370.80000000000018</v>
      </c>
      <c r="H59" s="32">
        <v>3943.2</v>
      </c>
      <c r="I59" s="32">
        <v>3572.2</v>
      </c>
      <c r="K59" s="57">
        <v>3000</v>
      </c>
      <c r="L59" s="57">
        <f t="shared" si="13"/>
        <v>1750</v>
      </c>
    </row>
    <row r="60" spans="1:12" ht="18" customHeight="1" x14ac:dyDescent="0.3">
      <c r="A60" s="16" t="s">
        <v>80</v>
      </c>
      <c r="B60" s="14"/>
      <c r="C60" s="31">
        <v>986.04000000000008</v>
      </c>
      <c r="D60" s="32">
        <v>1000</v>
      </c>
      <c r="E60" s="33">
        <f t="shared" si="8"/>
        <v>-13.959999999999923</v>
      </c>
      <c r="F60" s="32">
        <v>673</v>
      </c>
      <c r="G60" s="33">
        <f t="shared" si="9"/>
        <v>313.04000000000008</v>
      </c>
      <c r="H60" s="32">
        <v>756.03</v>
      </c>
      <c r="I60" s="32">
        <v>1086</v>
      </c>
      <c r="K60" s="57">
        <v>1000</v>
      </c>
      <c r="L60" s="57">
        <f>K60/12*7</f>
        <v>583.33333333333326</v>
      </c>
    </row>
    <row r="61" spans="1:12" ht="18" customHeight="1" x14ac:dyDescent="0.3">
      <c r="A61" s="16" t="s">
        <v>81</v>
      </c>
      <c r="B61" s="14"/>
      <c r="C61" s="31">
        <v>150</v>
      </c>
      <c r="D61" s="32">
        <v>180</v>
      </c>
      <c r="E61" s="33">
        <f t="shared" si="8"/>
        <v>-30</v>
      </c>
      <c r="F61" s="32">
        <v>150</v>
      </c>
      <c r="G61" s="33">
        <f t="shared" si="9"/>
        <v>0</v>
      </c>
      <c r="H61" s="32">
        <v>150</v>
      </c>
      <c r="I61" s="32">
        <v>150</v>
      </c>
      <c r="K61" s="57">
        <v>180</v>
      </c>
      <c r="L61" s="57">
        <v>180</v>
      </c>
    </row>
    <row r="62" spans="1:12" ht="18" customHeight="1" x14ac:dyDescent="0.3">
      <c r="A62" s="16" t="s">
        <v>82</v>
      </c>
      <c r="B62" s="14"/>
      <c r="C62" s="31">
        <v>302.52999999999997</v>
      </c>
      <c r="D62" s="32">
        <v>1000</v>
      </c>
      <c r="E62" s="33">
        <f t="shared" si="8"/>
        <v>-697.47</v>
      </c>
      <c r="F62" s="32">
        <v>851</v>
      </c>
      <c r="G62" s="33">
        <f t="shared" si="9"/>
        <v>-548.47</v>
      </c>
      <c r="H62" s="32">
        <v>851.19</v>
      </c>
      <c r="I62" s="32">
        <v>302.52999999999997</v>
      </c>
      <c r="K62" s="57">
        <v>1000</v>
      </c>
      <c r="L62" s="57">
        <f t="shared" ref="L62" si="14">K62/12*7</f>
        <v>583.33333333333326</v>
      </c>
    </row>
    <row r="63" spans="1:12" ht="18" customHeight="1" x14ac:dyDescent="0.3">
      <c r="A63" s="16" t="s">
        <v>83</v>
      </c>
      <c r="B63" s="14"/>
      <c r="C63" s="31">
        <v>330</v>
      </c>
      <c r="D63" s="32">
        <v>330</v>
      </c>
      <c r="E63" s="33">
        <f>C63-D63</f>
        <v>0</v>
      </c>
      <c r="F63" s="32">
        <v>330</v>
      </c>
      <c r="G63" s="33">
        <f>C63-F63</f>
        <v>0</v>
      </c>
      <c r="H63" s="32">
        <v>330</v>
      </c>
      <c r="I63" s="32">
        <v>330</v>
      </c>
      <c r="K63" s="57">
        <v>330</v>
      </c>
      <c r="L63" s="57">
        <v>330</v>
      </c>
    </row>
    <row r="64" spans="1:12" ht="18" customHeight="1" x14ac:dyDescent="0.3">
      <c r="A64" s="16" t="s">
        <v>84</v>
      </c>
      <c r="B64" s="14"/>
      <c r="C64" s="31">
        <v>0</v>
      </c>
      <c r="D64" s="32">
        <v>1000</v>
      </c>
      <c r="E64" s="33">
        <f>C64-D64</f>
        <v>-1000</v>
      </c>
      <c r="F64" s="32">
        <v>0</v>
      </c>
      <c r="G64" s="33">
        <f t="shared" si="9"/>
        <v>0</v>
      </c>
      <c r="H64" s="32">
        <v>0</v>
      </c>
      <c r="I64" s="32">
        <v>0</v>
      </c>
      <c r="K64" s="57">
        <v>1000</v>
      </c>
      <c r="L64" s="57">
        <v>0</v>
      </c>
    </row>
    <row r="65" spans="1:13" ht="18" customHeight="1" x14ac:dyDescent="0.3">
      <c r="A65" s="16" t="s">
        <v>180</v>
      </c>
      <c r="B65" s="14"/>
      <c r="C65" s="31">
        <v>1</v>
      </c>
      <c r="D65" s="32">
        <v>0</v>
      </c>
      <c r="E65" s="33">
        <f>C65-D65</f>
        <v>1</v>
      </c>
      <c r="F65" s="32">
        <v>0</v>
      </c>
      <c r="G65" s="33">
        <f t="shared" si="9"/>
        <v>1</v>
      </c>
      <c r="H65" s="32">
        <v>0</v>
      </c>
      <c r="I65" s="32">
        <v>1</v>
      </c>
    </row>
    <row r="66" spans="1:13" ht="18" customHeight="1" x14ac:dyDescent="0.3">
      <c r="A66" s="16" t="s">
        <v>92</v>
      </c>
      <c r="B66" s="14"/>
      <c r="C66" s="32">
        <v>0</v>
      </c>
      <c r="D66" s="32">
        <v>0</v>
      </c>
      <c r="E66" s="33">
        <f>C66-D66</f>
        <v>0</v>
      </c>
      <c r="F66" s="32"/>
      <c r="G66" s="33">
        <f>C66-F66</f>
        <v>0</v>
      </c>
      <c r="H66" s="32">
        <v>42894.62</v>
      </c>
      <c r="I66" s="32">
        <v>0</v>
      </c>
      <c r="K66" s="57">
        <v>0</v>
      </c>
    </row>
    <row r="67" spans="1:13" ht="18" customHeight="1" x14ac:dyDescent="0.3">
      <c r="A67" s="16"/>
      <c r="B67" s="14"/>
      <c r="C67" s="31">
        <f>SUM(C26:C66)</f>
        <v>1590493.2999999998</v>
      </c>
      <c r="D67" s="31"/>
      <c r="E67" s="31"/>
      <c r="F67" s="31"/>
      <c r="G67" s="31"/>
      <c r="H67" s="32"/>
      <c r="I67" s="32"/>
    </row>
    <row r="68" spans="1:13" ht="18" customHeight="1" x14ac:dyDescent="0.3">
      <c r="A68" s="28" t="s">
        <v>85</v>
      </c>
      <c r="B68" s="14"/>
      <c r="C68" s="31"/>
      <c r="D68" s="32"/>
      <c r="E68" s="33"/>
      <c r="F68" s="32"/>
      <c r="G68" s="33">
        <f t="shared" si="9"/>
        <v>0</v>
      </c>
      <c r="H68" s="32"/>
      <c r="I68" s="32"/>
    </row>
    <row r="69" spans="1:13" ht="18" customHeight="1" x14ac:dyDescent="0.3">
      <c r="A69" s="16" t="s">
        <v>86</v>
      </c>
      <c r="B69" s="14"/>
      <c r="C69" s="31">
        <v>438850.03</v>
      </c>
      <c r="D69" s="32">
        <v>845000</v>
      </c>
      <c r="E69" s="33">
        <f>C69-D69</f>
        <v>-406149.97</v>
      </c>
      <c r="F69" s="32">
        <v>922376</v>
      </c>
      <c r="G69" s="33">
        <f t="shared" si="9"/>
        <v>-483525.97</v>
      </c>
      <c r="H69" s="32">
        <v>1287691.4099999999</v>
      </c>
      <c r="I69" s="32">
        <v>588107.03</v>
      </c>
      <c r="K69" s="57">
        <v>845000</v>
      </c>
      <c r="L69" s="57">
        <f>K69/12*7</f>
        <v>492916.66666666669</v>
      </c>
      <c r="M69" s="60"/>
    </row>
    <row r="70" spans="1:13" ht="18" customHeight="1" x14ac:dyDescent="0.3">
      <c r="A70" s="16" t="s">
        <v>87</v>
      </c>
      <c r="B70" s="14"/>
      <c r="C70" s="31">
        <v>119767.48</v>
      </c>
      <c r="D70" s="32">
        <v>368300</v>
      </c>
      <c r="E70" s="33">
        <f t="shared" ref="E70:E95" si="15">C70-D70</f>
        <v>-248532.52000000002</v>
      </c>
      <c r="F70" s="32">
        <v>227652</v>
      </c>
      <c r="G70" s="33">
        <f t="shared" si="9"/>
        <v>-107884.52</v>
      </c>
      <c r="H70" s="32">
        <v>230092.52</v>
      </c>
      <c r="I70" s="32">
        <v>129749.47999999998</v>
      </c>
      <c r="K70" s="57">
        <v>368300</v>
      </c>
      <c r="L70" s="57">
        <f t="shared" ref="L70:L74" si="16">K70/12*7</f>
        <v>214841.66666666669</v>
      </c>
    </row>
    <row r="71" spans="1:13" ht="18" customHeight="1" x14ac:dyDescent="0.3">
      <c r="A71" s="16" t="s">
        <v>88</v>
      </c>
      <c r="B71" s="14"/>
      <c r="C71" s="32">
        <v>110161.73</v>
      </c>
      <c r="D71" s="32">
        <v>150000</v>
      </c>
      <c r="E71" s="33">
        <f t="shared" si="15"/>
        <v>-39838.270000000004</v>
      </c>
      <c r="F71" s="32">
        <v>229897</v>
      </c>
      <c r="G71" s="33">
        <f t="shared" si="9"/>
        <v>-119735.27</v>
      </c>
      <c r="H71" s="32">
        <v>249353.21</v>
      </c>
      <c r="I71" s="32">
        <v>140960.72999999998</v>
      </c>
      <c r="K71" s="57">
        <v>150000</v>
      </c>
      <c r="L71" s="57">
        <f t="shared" si="16"/>
        <v>87500</v>
      </c>
    </row>
    <row r="72" spans="1:13" ht="18" customHeight="1" x14ac:dyDescent="0.3">
      <c r="A72" s="16" t="s">
        <v>89</v>
      </c>
      <c r="B72" s="14"/>
      <c r="C72" s="32">
        <v>0</v>
      </c>
      <c r="D72" s="32"/>
      <c r="E72" s="33">
        <f t="shared" si="15"/>
        <v>0</v>
      </c>
      <c r="F72" s="32">
        <v>1227</v>
      </c>
      <c r="G72" s="33">
        <f t="shared" si="9"/>
        <v>-1227</v>
      </c>
      <c r="H72" s="32">
        <v>1226.8</v>
      </c>
      <c r="I72" s="32">
        <v>0</v>
      </c>
      <c r="K72" s="57">
        <v>0</v>
      </c>
    </row>
    <row r="73" spans="1:13" ht="18" customHeight="1" x14ac:dyDescent="0.3">
      <c r="A73" s="16" t="s">
        <v>90</v>
      </c>
      <c r="B73" s="14"/>
      <c r="C73" s="32">
        <v>344.48</v>
      </c>
      <c r="D73" s="32">
        <v>6000</v>
      </c>
      <c r="E73" s="33">
        <f t="shared" si="15"/>
        <v>-5655.52</v>
      </c>
      <c r="F73" s="32">
        <v>700</v>
      </c>
      <c r="G73" s="33">
        <f t="shared" si="9"/>
        <v>-355.52</v>
      </c>
      <c r="H73" s="32">
        <v>784.4</v>
      </c>
      <c r="I73" s="32">
        <v>2320.48</v>
      </c>
      <c r="K73" s="57">
        <v>6000</v>
      </c>
      <c r="L73" s="57">
        <f t="shared" si="16"/>
        <v>3500</v>
      </c>
    </row>
    <row r="74" spans="1:13" ht="18" customHeight="1" x14ac:dyDescent="0.3">
      <c r="A74" s="16" t="s">
        <v>91</v>
      </c>
      <c r="B74" s="14"/>
      <c r="C74" s="32">
        <v>25000</v>
      </c>
      <c r="D74" s="32">
        <v>30000</v>
      </c>
      <c r="E74" s="33">
        <f t="shared" si="15"/>
        <v>-5000</v>
      </c>
      <c r="F74" s="32">
        <v>27016</v>
      </c>
      <c r="G74" s="33">
        <f t="shared" si="9"/>
        <v>-2016</v>
      </c>
      <c r="H74" s="32">
        <v>29516</v>
      </c>
      <c r="I74" s="32">
        <v>30000</v>
      </c>
      <c r="K74" s="57">
        <v>30000</v>
      </c>
      <c r="L74" s="57">
        <f t="shared" si="16"/>
        <v>17500</v>
      </c>
    </row>
    <row r="75" spans="1:13" ht="18" customHeight="1" x14ac:dyDescent="0.3">
      <c r="A75" s="16" t="s">
        <v>112</v>
      </c>
      <c r="B75" s="14"/>
      <c r="C75" s="32">
        <v>6360</v>
      </c>
      <c r="D75" s="32">
        <v>0</v>
      </c>
      <c r="E75" s="33">
        <f t="shared" si="15"/>
        <v>6360</v>
      </c>
      <c r="F75" s="32">
        <v>4770</v>
      </c>
      <c r="G75" s="33">
        <f t="shared" si="9"/>
        <v>1590</v>
      </c>
      <c r="H75" s="32">
        <v>4770</v>
      </c>
      <c r="I75" s="32">
        <v>6360</v>
      </c>
      <c r="K75" s="57">
        <v>0</v>
      </c>
    </row>
    <row r="76" spans="1:13" ht="18" customHeight="1" x14ac:dyDescent="0.3">
      <c r="A76" s="16" t="s">
        <v>93</v>
      </c>
      <c r="B76" s="14"/>
      <c r="C76" s="32">
        <v>423081.76</v>
      </c>
      <c r="D76" s="32">
        <v>1750000</v>
      </c>
      <c r="E76" s="33">
        <f t="shared" si="15"/>
        <v>-1326918.24</v>
      </c>
      <c r="F76" s="32">
        <v>473187</v>
      </c>
      <c r="G76" s="33">
        <f t="shared" si="9"/>
        <v>-50105.239999999991</v>
      </c>
      <c r="H76" s="32">
        <v>473187.29</v>
      </c>
      <c r="I76" s="32">
        <v>813081.76</v>
      </c>
      <c r="K76" s="57">
        <v>1750000</v>
      </c>
      <c r="L76" s="57">
        <f>K76/12*7</f>
        <v>1020833.3333333334</v>
      </c>
    </row>
    <row r="77" spans="1:13" ht="18" customHeight="1" x14ac:dyDescent="0.3">
      <c r="A77" s="16" t="s">
        <v>94</v>
      </c>
      <c r="B77" s="14"/>
      <c r="C77" s="32">
        <v>26465</v>
      </c>
      <c r="D77" s="32">
        <v>66000</v>
      </c>
      <c r="E77" s="33">
        <f t="shared" si="15"/>
        <v>-39535</v>
      </c>
      <c r="F77" s="32">
        <v>19131</v>
      </c>
      <c r="G77" s="33">
        <f t="shared" si="9"/>
        <v>7334</v>
      </c>
      <c r="H77" s="32">
        <v>33880.9</v>
      </c>
      <c r="I77" s="32">
        <v>36215</v>
      </c>
      <c r="K77" s="57">
        <v>66000</v>
      </c>
      <c r="L77" s="57">
        <f t="shared" ref="L77:L86" si="17">K77/12*7</f>
        <v>38500</v>
      </c>
    </row>
    <row r="78" spans="1:13" ht="18" customHeight="1" x14ac:dyDescent="0.3">
      <c r="A78" s="16" t="s">
        <v>95</v>
      </c>
      <c r="B78" s="14"/>
      <c r="C78" s="32">
        <v>30479.9</v>
      </c>
      <c r="D78" s="32">
        <v>27000</v>
      </c>
      <c r="E78" s="33">
        <f t="shared" si="15"/>
        <v>3479.9000000000015</v>
      </c>
      <c r="F78" s="32">
        <v>9381</v>
      </c>
      <c r="G78" s="33">
        <f t="shared" si="9"/>
        <v>21098.9</v>
      </c>
      <c r="H78" s="32">
        <v>10281</v>
      </c>
      <c r="I78" s="32">
        <v>30479.9</v>
      </c>
      <c r="K78" s="57">
        <v>27000</v>
      </c>
      <c r="L78" s="57">
        <f t="shared" si="17"/>
        <v>15750</v>
      </c>
    </row>
    <row r="79" spans="1:13" ht="18" customHeight="1" x14ac:dyDescent="0.3">
      <c r="A79" s="16" t="s">
        <v>96</v>
      </c>
      <c r="B79" s="14"/>
      <c r="C79" s="31">
        <v>24380</v>
      </c>
      <c r="D79" s="32">
        <v>84800</v>
      </c>
      <c r="E79" s="33">
        <f t="shared" si="15"/>
        <v>-60420</v>
      </c>
      <c r="F79" s="32">
        <v>79818</v>
      </c>
      <c r="G79" s="33">
        <f t="shared" si="9"/>
        <v>-55438</v>
      </c>
      <c r="H79" s="32">
        <v>101214.39999999999</v>
      </c>
      <c r="I79" s="32">
        <v>78392</v>
      </c>
      <c r="K79" s="57">
        <v>84800</v>
      </c>
      <c r="L79" s="57">
        <f t="shared" si="17"/>
        <v>49466.666666666672</v>
      </c>
    </row>
    <row r="80" spans="1:13" ht="18" customHeight="1" x14ac:dyDescent="0.3">
      <c r="A80" s="16" t="s">
        <v>97</v>
      </c>
      <c r="B80" s="14"/>
      <c r="C80" s="31">
        <v>552734.13</v>
      </c>
      <c r="D80" s="32">
        <v>765000</v>
      </c>
      <c r="E80" s="33">
        <f t="shared" si="15"/>
        <v>-212265.87</v>
      </c>
      <c r="F80" s="32">
        <v>72440</v>
      </c>
      <c r="G80" s="33">
        <f t="shared" si="9"/>
        <v>480294.13</v>
      </c>
      <c r="H80" s="32">
        <v>116821.02</v>
      </c>
      <c r="I80" s="32">
        <v>630805.13</v>
      </c>
      <c r="K80" s="57">
        <v>765000</v>
      </c>
      <c r="L80" s="57">
        <f>K80/12*7</f>
        <v>446250</v>
      </c>
    </row>
    <row r="81" spans="1:13" ht="18" customHeight="1" x14ac:dyDescent="0.3">
      <c r="A81" s="16" t="s">
        <v>98</v>
      </c>
      <c r="B81" s="14"/>
      <c r="C81" s="31">
        <v>526409.54</v>
      </c>
      <c r="D81" s="32">
        <v>1280000</v>
      </c>
      <c r="E81" s="33">
        <f t="shared" si="15"/>
        <v>-753590.46</v>
      </c>
      <c r="F81" s="32">
        <v>239092</v>
      </c>
      <c r="G81" s="33">
        <f t="shared" si="9"/>
        <v>287317.54000000004</v>
      </c>
      <c r="H81" s="32">
        <v>683996.76</v>
      </c>
      <c r="I81" s="32">
        <v>1147733.54</v>
      </c>
      <c r="K81" s="57">
        <v>1280000</v>
      </c>
      <c r="L81" s="57">
        <f t="shared" si="17"/>
        <v>746666.66666666674</v>
      </c>
    </row>
    <row r="82" spans="1:13" ht="18" customHeight="1" x14ac:dyDescent="0.3">
      <c r="A82" s="16" t="s">
        <v>99</v>
      </c>
      <c r="B82" s="14"/>
      <c r="C82" s="31">
        <v>79712</v>
      </c>
      <c r="D82" s="32">
        <v>200000</v>
      </c>
      <c r="E82" s="33">
        <f t="shared" si="15"/>
        <v>-120288</v>
      </c>
      <c r="F82" s="32">
        <v>119568</v>
      </c>
      <c r="G82" s="33">
        <f t="shared" si="9"/>
        <v>-39856</v>
      </c>
      <c r="H82" s="32">
        <v>199280</v>
      </c>
      <c r="I82" s="32">
        <v>199280</v>
      </c>
      <c r="K82" s="57">
        <v>200000</v>
      </c>
      <c r="L82" s="57">
        <f>K82/12*7</f>
        <v>116666.66666666667</v>
      </c>
    </row>
    <row r="83" spans="1:13" ht="18" customHeight="1" x14ac:dyDescent="0.3">
      <c r="A83" s="16" t="s">
        <v>100</v>
      </c>
      <c r="B83" s="14"/>
      <c r="C83" s="31">
        <v>47357.59</v>
      </c>
      <c r="D83" s="32">
        <v>84800</v>
      </c>
      <c r="E83" s="33">
        <f t="shared" si="15"/>
        <v>-37442.410000000003</v>
      </c>
      <c r="F83" s="32">
        <v>48838</v>
      </c>
      <c r="G83" s="33">
        <f t="shared" si="9"/>
        <v>-1480.4100000000035</v>
      </c>
      <c r="H83" s="32">
        <v>54828.24</v>
      </c>
      <c r="I83" s="32">
        <v>52677.59</v>
      </c>
      <c r="K83" s="57">
        <v>84800</v>
      </c>
      <c r="L83" s="57">
        <f t="shared" si="17"/>
        <v>49466.666666666672</v>
      </c>
    </row>
    <row r="84" spans="1:13" ht="18" customHeight="1" x14ac:dyDescent="0.3">
      <c r="A84" s="16" t="s">
        <v>101</v>
      </c>
      <c r="B84" s="14"/>
      <c r="C84" s="31">
        <v>2922221.92</v>
      </c>
      <c r="D84" s="32">
        <v>2894000</v>
      </c>
      <c r="E84" s="33">
        <f t="shared" si="15"/>
        <v>28221.919999999925</v>
      </c>
      <c r="F84" s="32">
        <v>2230579</v>
      </c>
      <c r="G84" s="33">
        <f t="shared" si="9"/>
        <v>691642.91999999993</v>
      </c>
      <c r="H84" s="32">
        <v>2455352.4000000004</v>
      </c>
      <c r="I84" s="32">
        <v>3186414.9199999995</v>
      </c>
      <c r="K84" s="57">
        <v>2894000</v>
      </c>
      <c r="L84" s="57">
        <f t="shared" si="17"/>
        <v>1688166.6666666665</v>
      </c>
    </row>
    <row r="85" spans="1:13" ht="18" customHeight="1" x14ac:dyDescent="0.3">
      <c r="A85" s="16" t="s">
        <v>102</v>
      </c>
      <c r="B85" s="14"/>
      <c r="C85" s="31">
        <v>698329.71</v>
      </c>
      <c r="D85" s="32">
        <v>1066000</v>
      </c>
      <c r="E85" s="33">
        <f t="shared" si="15"/>
        <v>-367670.29000000004</v>
      </c>
      <c r="F85" s="32">
        <v>469635</v>
      </c>
      <c r="G85" s="33">
        <f t="shared" si="9"/>
        <v>228694.70999999996</v>
      </c>
      <c r="H85" s="32">
        <v>486476.75</v>
      </c>
      <c r="I85" s="32">
        <v>731528.71000000008</v>
      </c>
      <c r="K85" s="57">
        <v>1066000</v>
      </c>
      <c r="L85" s="57">
        <f t="shared" si="17"/>
        <v>621833.33333333326</v>
      </c>
    </row>
    <row r="86" spans="1:13" ht="18" customHeight="1" x14ac:dyDescent="0.3">
      <c r="A86" s="16" t="s">
        <v>103</v>
      </c>
      <c r="B86" s="14"/>
      <c r="C86" s="31">
        <v>12909.01</v>
      </c>
      <c r="D86" s="32">
        <v>30000</v>
      </c>
      <c r="E86" s="33">
        <f t="shared" si="15"/>
        <v>-17090.989999999998</v>
      </c>
      <c r="F86" s="32">
        <v>15152</v>
      </c>
      <c r="G86" s="33">
        <f t="shared" si="9"/>
        <v>-2242.9899999999998</v>
      </c>
      <c r="H86" s="32">
        <v>21776.82</v>
      </c>
      <c r="I86" s="32">
        <v>12909.009999999998</v>
      </c>
      <c r="K86" s="57">
        <v>30000</v>
      </c>
      <c r="L86" s="57">
        <f t="shared" si="17"/>
        <v>17500</v>
      </c>
    </row>
    <row r="87" spans="1:13" ht="18" customHeight="1" x14ac:dyDescent="0.3">
      <c r="A87" s="16" t="s">
        <v>182</v>
      </c>
      <c r="B87" s="14"/>
      <c r="C87" s="31">
        <v>91664.88</v>
      </c>
      <c r="D87" s="32">
        <v>115680</v>
      </c>
      <c r="E87" s="33">
        <f t="shared" si="15"/>
        <v>-24015.119999999995</v>
      </c>
      <c r="F87" s="32">
        <v>0</v>
      </c>
      <c r="G87" s="33">
        <f t="shared" si="9"/>
        <v>91664.88</v>
      </c>
      <c r="H87" s="32"/>
      <c r="I87" s="32">
        <v>115680</v>
      </c>
    </row>
    <row r="88" spans="1:13" ht="18" customHeight="1" x14ac:dyDescent="0.3">
      <c r="A88" s="16" t="s">
        <v>104</v>
      </c>
      <c r="B88" s="14"/>
      <c r="C88" s="31">
        <v>434578.18</v>
      </c>
      <c r="D88" s="32">
        <v>450000</v>
      </c>
      <c r="E88" s="33">
        <f t="shared" si="15"/>
        <v>-15421.820000000007</v>
      </c>
      <c r="F88" s="32">
        <v>0</v>
      </c>
      <c r="G88" s="33">
        <f t="shared" si="9"/>
        <v>434578.18</v>
      </c>
      <c r="H88" s="32">
        <v>0</v>
      </c>
      <c r="I88" s="32">
        <v>434578.18</v>
      </c>
      <c r="K88" s="57">
        <v>450000</v>
      </c>
      <c r="L88" s="57">
        <v>450000</v>
      </c>
      <c r="M88" s="60"/>
    </row>
    <row r="89" spans="1:13" ht="18" customHeight="1" x14ac:dyDescent="0.3">
      <c r="A89" s="16" t="s">
        <v>105</v>
      </c>
      <c r="B89" s="14"/>
      <c r="C89" s="31">
        <v>560631.31999999995</v>
      </c>
      <c r="D89" s="32">
        <v>570000</v>
      </c>
      <c r="E89" s="33">
        <f t="shared" si="15"/>
        <v>-9368.6800000000512</v>
      </c>
      <c r="F89" s="32">
        <v>460059</v>
      </c>
      <c r="G89" s="33">
        <f t="shared" si="9"/>
        <v>100572.31999999995</v>
      </c>
      <c r="H89" s="32">
        <v>460059.22</v>
      </c>
      <c r="I89" s="32">
        <v>560631.32000000007</v>
      </c>
      <c r="K89" s="57">
        <v>570000</v>
      </c>
      <c r="L89" s="57">
        <v>570000</v>
      </c>
    </row>
    <row r="90" spans="1:13" ht="18" customHeight="1" x14ac:dyDescent="0.3">
      <c r="A90" s="16" t="s">
        <v>106</v>
      </c>
      <c r="B90" s="14"/>
      <c r="C90" s="31">
        <v>1476819.07</v>
      </c>
      <c r="D90" s="32">
        <v>1500000</v>
      </c>
      <c r="E90" s="33">
        <f t="shared" si="15"/>
        <v>-23180.929999999935</v>
      </c>
      <c r="F90" s="32">
        <v>0</v>
      </c>
      <c r="G90" s="33">
        <f t="shared" si="9"/>
        <v>1476819.07</v>
      </c>
      <c r="H90" s="32">
        <v>0</v>
      </c>
      <c r="I90" s="32">
        <v>1480292.07</v>
      </c>
      <c r="K90" s="57">
        <v>1500000</v>
      </c>
      <c r="L90" s="57">
        <v>1500000</v>
      </c>
    </row>
    <row r="91" spans="1:13" ht="18" customHeight="1" x14ac:dyDescent="0.3">
      <c r="A91" s="16" t="s">
        <v>178</v>
      </c>
      <c r="B91" s="14"/>
      <c r="C91" s="31">
        <v>296800</v>
      </c>
      <c r="D91" s="32">
        <v>300000</v>
      </c>
      <c r="E91" s="33">
        <f t="shared" si="15"/>
        <v>-3200</v>
      </c>
      <c r="F91" s="32">
        <v>0</v>
      </c>
      <c r="G91" s="33">
        <f t="shared" si="9"/>
        <v>296800</v>
      </c>
      <c r="H91" s="32">
        <v>0</v>
      </c>
      <c r="I91" s="32">
        <v>296800</v>
      </c>
    </row>
    <row r="92" spans="1:13" ht="18" customHeight="1" x14ac:dyDescent="0.3">
      <c r="A92" s="16" t="s">
        <v>107</v>
      </c>
      <c r="B92" s="14"/>
      <c r="C92" s="31">
        <v>766664.82</v>
      </c>
      <c r="D92" s="32">
        <v>800000</v>
      </c>
      <c r="E92" s="33">
        <f t="shared" si="15"/>
        <v>-33335.180000000051</v>
      </c>
      <c r="F92" s="32">
        <v>0</v>
      </c>
      <c r="G92" s="33">
        <f t="shared" ref="G92:G95" si="18">C92-F92</f>
        <v>766664.82</v>
      </c>
      <c r="H92" s="32">
        <v>0</v>
      </c>
      <c r="I92" s="32">
        <v>766664.82000000007</v>
      </c>
      <c r="K92" s="57">
        <v>800000</v>
      </c>
      <c r="L92" s="57">
        <v>800000</v>
      </c>
    </row>
    <row r="93" spans="1:13" ht="18" customHeight="1" x14ac:dyDescent="0.3">
      <c r="A93" s="16" t="s">
        <v>108</v>
      </c>
      <c r="B93" s="14"/>
      <c r="C93" s="31">
        <v>793202.21</v>
      </c>
      <c r="D93" s="32">
        <v>2160000</v>
      </c>
      <c r="E93" s="33">
        <f t="shared" si="15"/>
        <v>-1366797.79</v>
      </c>
      <c r="F93" s="32">
        <v>61454</v>
      </c>
      <c r="G93" s="33">
        <f t="shared" si="18"/>
        <v>731748.21</v>
      </c>
      <c r="H93" s="32">
        <v>61454.239999999998</v>
      </c>
      <c r="I93" s="32">
        <v>798999.21</v>
      </c>
      <c r="K93" s="57">
        <v>2160000</v>
      </c>
      <c r="L93" s="57">
        <f>K93/12*7</f>
        <v>1260000</v>
      </c>
    </row>
    <row r="94" spans="1:13" ht="18" customHeight="1" x14ac:dyDescent="0.3">
      <c r="A94" s="16" t="s">
        <v>109</v>
      </c>
      <c r="B94" s="14"/>
      <c r="C94" s="31">
        <v>354193.23</v>
      </c>
      <c r="D94" s="32">
        <v>400000</v>
      </c>
      <c r="E94" s="33">
        <f t="shared" si="15"/>
        <v>-45806.770000000019</v>
      </c>
      <c r="F94" s="32">
        <v>373231</v>
      </c>
      <c r="G94" s="33">
        <f t="shared" si="18"/>
        <v>-19037.770000000019</v>
      </c>
      <c r="H94" s="32">
        <v>368960.74</v>
      </c>
      <c r="I94" s="32">
        <v>384193.23000000004</v>
      </c>
      <c r="K94" s="57">
        <v>400000</v>
      </c>
      <c r="L94" s="57">
        <v>0</v>
      </c>
      <c r="M94" s="60"/>
    </row>
    <row r="95" spans="1:13" ht="18" customHeight="1" x14ac:dyDescent="0.3">
      <c r="A95" s="16" t="s">
        <v>110</v>
      </c>
      <c r="B95" s="14"/>
      <c r="C95" s="34">
        <v>107915.56</v>
      </c>
      <c r="D95" s="35">
        <v>107916</v>
      </c>
      <c r="E95" s="35">
        <f t="shared" si="15"/>
        <v>-0.44000000000232831</v>
      </c>
      <c r="F95" s="35">
        <v>0</v>
      </c>
      <c r="G95" s="36">
        <f t="shared" si="18"/>
        <v>107915.56</v>
      </c>
      <c r="H95" s="35">
        <v>338753.29</v>
      </c>
      <c r="I95" s="35">
        <v>107915.56</v>
      </c>
      <c r="K95" s="57">
        <v>107915.56</v>
      </c>
      <c r="L95" s="57">
        <v>107915.56</v>
      </c>
      <c r="M95" s="60"/>
    </row>
    <row r="96" spans="1:13" ht="18" customHeight="1" x14ac:dyDescent="0.3">
      <c r="A96" s="28" t="s">
        <v>111</v>
      </c>
      <c r="B96" s="14"/>
      <c r="C96" s="31">
        <f>SUM(C26:C95)</f>
        <v>14108020.150000004</v>
      </c>
      <c r="D96" s="31">
        <f>SUM(D26:D95)</f>
        <v>18258411</v>
      </c>
      <c r="E96" s="31">
        <f>SUM(E26:E95)</f>
        <v>-5740884.1499999994</v>
      </c>
      <c r="F96" s="31">
        <f>SUM(F26:F95)</f>
        <v>7556297</v>
      </c>
      <c r="G96" s="31">
        <f t="shared" ref="G96:I96" si="19">SUM(G26:G95)</f>
        <v>4961229.8500000006</v>
      </c>
      <c r="H96" s="32">
        <f>SUM(H26:H95)</f>
        <v>9389364.5</v>
      </c>
      <c r="I96" s="32">
        <f t="shared" si="19"/>
        <v>14577350.930000002</v>
      </c>
    </row>
    <row r="97" spans="1:325" ht="18" customHeight="1" x14ac:dyDescent="0.3">
      <c r="A97" s="27"/>
      <c r="B97" s="14"/>
      <c r="C97" s="34"/>
      <c r="D97" s="35"/>
      <c r="E97" s="36"/>
      <c r="F97" s="35"/>
      <c r="G97" s="36"/>
      <c r="H97" s="35"/>
      <c r="I97" s="35"/>
    </row>
    <row r="98" spans="1:325" ht="18" customHeight="1" x14ac:dyDescent="0.3">
      <c r="A98" s="15" t="s">
        <v>20</v>
      </c>
      <c r="B98" s="14"/>
      <c r="C98" s="31">
        <f>C23-C96</f>
        <v>-1590493.3000000026</v>
      </c>
      <c r="D98" s="31">
        <f t="shared" ref="D98:G98" si="20">D23-D96</f>
        <v>-242260</v>
      </c>
      <c r="E98" s="31">
        <f t="shared" si="20"/>
        <v>242260</v>
      </c>
      <c r="F98" s="31">
        <v>0</v>
      </c>
      <c r="G98" s="31">
        <f t="shared" si="20"/>
        <v>0.2099999999627471</v>
      </c>
      <c r="H98" s="32">
        <f>H23-H96</f>
        <v>3219</v>
      </c>
      <c r="I98" s="32">
        <f>I23-I96</f>
        <v>2199.5100000016391</v>
      </c>
    </row>
    <row r="99" spans="1:325" s="17" customFormat="1" ht="18" customHeight="1" x14ac:dyDescent="0.3">
      <c r="A99" s="18" t="s">
        <v>3</v>
      </c>
      <c r="B99" s="19"/>
      <c r="C99" s="34"/>
      <c r="D99" s="35"/>
      <c r="E99" s="36"/>
      <c r="F99" s="35"/>
      <c r="G99" s="36"/>
      <c r="H99" s="35"/>
      <c r="I99" s="35"/>
      <c r="J99" s="37"/>
      <c r="K99" s="59"/>
      <c r="L99" s="59"/>
    </row>
    <row r="100" spans="1:325" ht="18" customHeight="1" x14ac:dyDescent="0.3">
      <c r="A100" s="15" t="s">
        <v>19</v>
      </c>
      <c r="B100" s="19"/>
      <c r="C100" s="38">
        <f>C98-C99</f>
        <v>-1590493.3000000026</v>
      </c>
      <c r="D100" s="38">
        <f t="shared" ref="D100:I100" si="21">D98-D99</f>
        <v>-242260</v>
      </c>
      <c r="E100" s="38">
        <f t="shared" si="21"/>
        <v>242260</v>
      </c>
      <c r="F100" s="38">
        <v>0</v>
      </c>
      <c r="G100" s="38">
        <f t="shared" si="21"/>
        <v>0.2099999999627471</v>
      </c>
      <c r="H100" s="38">
        <f t="shared" si="21"/>
        <v>3219</v>
      </c>
      <c r="I100" s="38">
        <f t="shared" si="21"/>
        <v>2199.5100000016391</v>
      </c>
      <c r="J100" s="37"/>
      <c r="K100" s="59"/>
      <c r="L100" s="59"/>
      <c r="M100" s="61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17"/>
      <c r="JP100" s="17"/>
      <c r="JQ100" s="17"/>
      <c r="JR100" s="17"/>
      <c r="JS100" s="17"/>
      <c r="JT100" s="17"/>
      <c r="JU100" s="17"/>
      <c r="JV100" s="17"/>
      <c r="JW100" s="17"/>
      <c r="JX100" s="17"/>
      <c r="JY100" s="17"/>
      <c r="JZ100" s="17"/>
      <c r="KA100" s="17"/>
      <c r="KB100" s="17"/>
      <c r="KC100" s="17"/>
      <c r="KD100" s="17"/>
      <c r="KE100" s="17"/>
      <c r="KF100" s="17"/>
      <c r="KG100" s="17"/>
      <c r="KH100" s="17"/>
      <c r="KI100" s="17"/>
      <c r="KJ100" s="17"/>
      <c r="KK100" s="17"/>
      <c r="KL100" s="17"/>
      <c r="KM100" s="17"/>
      <c r="KN100" s="17"/>
      <c r="KO100" s="17"/>
      <c r="KP100" s="17"/>
      <c r="KQ100" s="17"/>
      <c r="KR100" s="17"/>
      <c r="KS100" s="17"/>
      <c r="KT100" s="17"/>
      <c r="KU100" s="17"/>
      <c r="KV100" s="17"/>
      <c r="KW100" s="17"/>
      <c r="KX100" s="17"/>
      <c r="KY100" s="17"/>
      <c r="KZ100" s="17"/>
      <c r="LA100" s="17"/>
      <c r="LB100" s="17"/>
      <c r="LC100" s="17"/>
      <c r="LD100" s="17"/>
      <c r="LE100" s="17"/>
      <c r="LF100" s="17"/>
      <c r="LG100" s="17"/>
      <c r="LH100" s="17"/>
      <c r="LI100" s="17"/>
      <c r="LJ100" s="17"/>
      <c r="LK100" s="17"/>
      <c r="LL100" s="17"/>
      <c r="LM100" s="17"/>
    </row>
    <row r="101" spans="1:325" ht="18" customHeight="1" x14ac:dyDescent="0.3">
      <c r="A101" s="13" t="s">
        <v>4</v>
      </c>
      <c r="B101" s="14"/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5">
        <v>3219</v>
      </c>
      <c r="I101" s="35">
        <v>2200</v>
      </c>
    </row>
    <row r="102" spans="1:325" ht="18" customHeight="1" x14ac:dyDescent="0.3">
      <c r="A102" s="15" t="s">
        <v>21</v>
      </c>
      <c r="B102" s="14"/>
      <c r="C102" s="31">
        <f>C100-C101</f>
        <v>-1590493.3000000026</v>
      </c>
      <c r="D102" s="31">
        <f>D100-D101</f>
        <v>-242260</v>
      </c>
      <c r="E102" s="31">
        <f t="shared" ref="E102:H102" si="22">E100-E101</f>
        <v>242260</v>
      </c>
      <c r="F102" s="31">
        <v>0</v>
      </c>
      <c r="G102" s="31">
        <f t="shared" si="22"/>
        <v>0.2099999999627471</v>
      </c>
      <c r="H102" s="32">
        <f t="shared" si="22"/>
        <v>0</v>
      </c>
      <c r="I102" s="109">
        <f>I100-I101</f>
        <v>-0.48999999836087227</v>
      </c>
    </row>
    <row r="103" spans="1:325" ht="18" customHeight="1" x14ac:dyDescent="0.3">
      <c r="A103" s="20" t="s">
        <v>5</v>
      </c>
      <c r="B103" s="21"/>
      <c r="C103" s="34">
        <v>-100003</v>
      </c>
      <c r="D103" s="34">
        <v>-100003</v>
      </c>
      <c r="E103" s="34">
        <v>-100003</v>
      </c>
      <c r="F103" s="34">
        <v>-100003</v>
      </c>
      <c r="G103" s="34"/>
      <c r="H103" s="35">
        <v>-100003</v>
      </c>
      <c r="I103" s="35">
        <v>-100003</v>
      </c>
    </row>
    <row r="104" spans="1:325" ht="18" customHeight="1" x14ac:dyDescent="0.3">
      <c r="A104" s="20"/>
      <c r="B104" s="21"/>
      <c r="C104" s="31"/>
      <c r="D104" s="32"/>
      <c r="E104" s="33"/>
      <c r="F104" s="32"/>
      <c r="G104" s="33"/>
      <c r="H104" s="32"/>
      <c r="I104" s="32"/>
    </row>
    <row r="105" spans="1:325" ht="18" customHeight="1" x14ac:dyDescent="0.3">
      <c r="A105" s="17" t="s">
        <v>6</v>
      </c>
      <c r="B105" s="21"/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2">
        <v>0</v>
      </c>
      <c r="I105" s="32">
        <v>0</v>
      </c>
    </row>
    <row r="106" spans="1:325" ht="18" customHeight="1" x14ac:dyDescent="0.3">
      <c r="A106" s="17" t="s">
        <v>7</v>
      </c>
      <c r="B106" s="21"/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2">
        <v>0</v>
      </c>
      <c r="I106" s="32">
        <v>0</v>
      </c>
    </row>
    <row r="107" spans="1:325" ht="18" customHeight="1" x14ac:dyDescent="0.3">
      <c r="A107" s="20" t="s">
        <v>8</v>
      </c>
      <c r="B107" s="21"/>
      <c r="C107" s="39">
        <f>C102+C103-C105-C106</f>
        <v>-1690496.3000000026</v>
      </c>
      <c r="D107" s="39">
        <f t="shared" ref="D107:I107" si="23">D102+D103-D105-D106</f>
        <v>-342263</v>
      </c>
      <c r="E107" s="39">
        <f>E102+E103-E105-E106</f>
        <v>142257</v>
      </c>
      <c r="F107" s="39">
        <f t="shared" si="23"/>
        <v>-100003</v>
      </c>
      <c r="G107" s="39">
        <f t="shared" si="23"/>
        <v>0.2099999999627471</v>
      </c>
      <c r="H107" s="40">
        <f t="shared" si="23"/>
        <v>-100003</v>
      </c>
      <c r="I107" s="40">
        <f t="shared" si="23"/>
        <v>-100003.48999999836</v>
      </c>
    </row>
    <row r="109" spans="1:325" ht="18" customHeight="1" x14ac:dyDescent="0.3">
      <c r="K109" s="29"/>
      <c r="L109" s="29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74"/>
  <sheetViews>
    <sheetView tabSelected="1" view="pageBreakPreview" topLeftCell="A48" zoomScale="85" zoomScaleNormal="100" zoomScaleSheetLayoutView="85" workbookViewId="0">
      <selection activeCell="F67" sqref="F67"/>
    </sheetView>
  </sheetViews>
  <sheetFormatPr defaultRowHeight="18.75" x14ac:dyDescent="0.3"/>
  <cols>
    <col min="1" max="1" width="7.28515625" style="41" customWidth="1"/>
    <col min="2" max="3" width="13.42578125" style="41" customWidth="1"/>
    <col min="4" max="4" width="16.5703125" style="41" customWidth="1"/>
    <col min="5" max="5" width="16" style="41" customWidth="1"/>
    <col min="6" max="6" width="17" style="50" customWidth="1"/>
    <col min="7" max="7" width="16.5703125" style="50" customWidth="1"/>
    <col min="8" max="8" width="1.42578125" style="41" customWidth="1"/>
    <col min="9" max="9" width="17.7109375" style="41" customWidth="1"/>
    <col min="10" max="10" width="14.5703125" style="41" bestFit="1" customWidth="1"/>
    <col min="11" max="11" width="17.140625" style="43" bestFit="1" customWidth="1"/>
    <col min="12" max="12" width="13.7109375" style="41" bestFit="1" customWidth="1"/>
    <col min="13" max="13" width="11" style="41" bestFit="1" customWidth="1"/>
    <col min="14" max="16384" width="9.140625" style="41"/>
  </cols>
  <sheetData>
    <row r="1" spans="1:13" x14ac:dyDescent="0.3">
      <c r="A1" s="24" t="s">
        <v>34</v>
      </c>
    </row>
    <row r="2" spans="1:13" x14ac:dyDescent="0.3">
      <c r="A2" s="24" t="s">
        <v>129</v>
      </c>
    </row>
    <row r="3" spans="1:13" x14ac:dyDescent="0.3">
      <c r="A3" s="24"/>
    </row>
    <row r="4" spans="1:13" x14ac:dyDescent="0.3">
      <c r="A4" s="41" t="s">
        <v>130</v>
      </c>
      <c r="B4" s="41" t="s">
        <v>131</v>
      </c>
    </row>
    <row r="5" spans="1:13" x14ac:dyDescent="0.3">
      <c r="B5" s="41" t="s">
        <v>132</v>
      </c>
      <c r="H5" s="46"/>
    </row>
    <row r="6" spans="1:13" x14ac:dyDescent="0.3">
      <c r="H6" s="46"/>
    </row>
    <row r="7" spans="1:13" x14ac:dyDescent="0.3">
      <c r="D7" s="122" t="s">
        <v>133</v>
      </c>
      <c r="E7" s="122"/>
      <c r="F7" s="122"/>
      <c r="G7" s="122"/>
      <c r="H7" s="47"/>
    </row>
    <row r="8" spans="1:13" ht="56.25" x14ac:dyDescent="0.3">
      <c r="D8" s="42" t="s">
        <v>134</v>
      </c>
      <c r="E8" s="42" t="s">
        <v>135</v>
      </c>
      <c r="F8" s="51" t="s">
        <v>136</v>
      </c>
      <c r="G8" s="51" t="s">
        <v>137</v>
      </c>
      <c r="H8" s="48"/>
      <c r="I8" s="44" t="s">
        <v>188</v>
      </c>
      <c r="J8" s="42"/>
    </row>
    <row r="9" spans="1:13" x14ac:dyDescent="0.3">
      <c r="B9" s="41" t="s">
        <v>113</v>
      </c>
      <c r="D9" s="52">
        <v>82463.08</v>
      </c>
      <c r="E9" s="52">
        <v>10398.799999999999</v>
      </c>
      <c r="F9" s="52">
        <v>370</v>
      </c>
      <c r="G9" s="50">
        <f>D9+E9-F9</f>
        <v>92491.88</v>
      </c>
      <c r="H9" s="114"/>
      <c r="I9" s="117">
        <v>16715.37</v>
      </c>
      <c r="K9" s="45"/>
      <c r="L9" s="111"/>
      <c r="M9" s="111"/>
    </row>
    <row r="10" spans="1:13" x14ac:dyDescent="0.3">
      <c r="B10" s="41" t="s">
        <v>114</v>
      </c>
      <c r="D10" s="52">
        <v>58448</v>
      </c>
      <c r="E10" s="52">
        <v>4006.8</v>
      </c>
      <c r="F10" s="52">
        <v>0</v>
      </c>
      <c r="G10" s="50">
        <f t="shared" ref="G10:G15" si="0">D10+E10</f>
        <v>62454.8</v>
      </c>
      <c r="H10" s="114"/>
      <c r="I10" s="117">
        <v>33793</v>
      </c>
      <c r="K10" s="45"/>
      <c r="L10" s="111"/>
    </row>
    <row r="11" spans="1:13" x14ac:dyDescent="0.3">
      <c r="B11" s="41" t="s">
        <v>115</v>
      </c>
      <c r="D11" s="52">
        <v>158220.25</v>
      </c>
      <c r="E11" s="52">
        <v>0</v>
      </c>
      <c r="F11" s="52">
        <v>0</v>
      </c>
      <c r="G11" s="50">
        <f t="shared" si="0"/>
        <v>158220.25</v>
      </c>
      <c r="H11" s="114"/>
      <c r="I11" s="117">
        <v>95142.65</v>
      </c>
      <c r="K11" s="45"/>
    </row>
    <row r="12" spans="1:13" x14ac:dyDescent="0.3">
      <c r="B12" s="41" t="s">
        <v>116</v>
      </c>
      <c r="D12" s="52">
        <v>12457.99</v>
      </c>
      <c r="E12" s="52">
        <v>0</v>
      </c>
      <c r="F12" s="52">
        <v>0</v>
      </c>
      <c r="G12" s="50">
        <f t="shared" si="0"/>
        <v>12457.99</v>
      </c>
      <c r="H12" s="114"/>
      <c r="I12" s="117">
        <v>1961.99</v>
      </c>
      <c r="K12" s="45"/>
    </row>
    <row r="13" spans="1:13" x14ac:dyDescent="0.3">
      <c r="B13" s="41" t="s">
        <v>117</v>
      </c>
      <c r="D13" s="52">
        <v>58342.5</v>
      </c>
      <c r="E13" s="52">
        <v>0</v>
      </c>
      <c r="F13" s="52">
        <v>0</v>
      </c>
      <c r="G13" s="50">
        <f t="shared" si="0"/>
        <v>58342.5</v>
      </c>
      <c r="H13" s="114"/>
      <c r="I13" s="117">
        <v>2</v>
      </c>
      <c r="K13" s="45"/>
    </row>
    <row r="14" spans="1:13" x14ac:dyDescent="0.3">
      <c r="B14" s="41" t="s">
        <v>118</v>
      </c>
      <c r="D14" s="52">
        <v>181230.5</v>
      </c>
      <c r="E14" s="52">
        <v>0</v>
      </c>
      <c r="F14" s="52">
        <v>0</v>
      </c>
      <c r="G14" s="50">
        <f t="shared" si="0"/>
        <v>181230.5</v>
      </c>
      <c r="H14" s="114"/>
      <c r="I14" s="117">
        <v>4654</v>
      </c>
      <c r="K14" s="45"/>
    </row>
    <row r="15" spans="1:13" x14ac:dyDescent="0.3">
      <c r="B15" s="41" t="s">
        <v>119</v>
      </c>
      <c r="D15" s="52">
        <v>136718</v>
      </c>
      <c r="E15" s="52">
        <v>0</v>
      </c>
      <c r="F15" s="52">
        <v>0</v>
      </c>
      <c r="G15" s="50">
        <f t="shared" si="0"/>
        <v>136718</v>
      </c>
      <c r="H15" s="114"/>
      <c r="I15" s="117">
        <v>2</v>
      </c>
      <c r="K15" s="45"/>
    </row>
    <row r="16" spans="1:13" ht="19.5" thickBot="1" x14ac:dyDescent="0.35">
      <c r="D16" s="53">
        <f t="shared" ref="D16:I16" si="1">SUM(D9:D15)</f>
        <v>687880.32000000007</v>
      </c>
      <c r="E16" s="55">
        <f t="shared" si="1"/>
        <v>14405.599999999999</v>
      </c>
      <c r="F16" s="53">
        <f t="shared" si="1"/>
        <v>370</v>
      </c>
      <c r="G16" s="53">
        <f t="shared" si="1"/>
        <v>701915.91999999993</v>
      </c>
      <c r="H16" s="114"/>
      <c r="I16" s="118">
        <f t="shared" si="1"/>
        <v>152271.00999999998</v>
      </c>
    </row>
    <row r="17" spans="1:10" x14ac:dyDescent="0.3">
      <c r="H17" s="46"/>
    </row>
    <row r="19" spans="1:10" hidden="1" x14ac:dyDescent="0.3">
      <c r="A19" s="41" t="s">
        <v>138</v>
      </c>
      <c r="B19" s="41" t="s">
        <v>140</v>
      </c>
    </row>
    <row r="20" spans="1:10" hidden="1" x14ac:dyDescent="0.3">
      <c r="F20" s="54" t="s">
        <v>189</v>
      </c>
      <c r="G20" s="54" t="s">
        <v>190</v>
      </c>
    </row>
    <row r="21" spans="1:10" hidden="1" x14ac:dyDescent="0.3">
      <c r="B21" s="41" t="s">
        <v>179</v>
      </c>
      <c r="F21" s="52">
        <v>0</v>
      </c>
      <c r="G21" s="52">
        <v>0</v>
      </c>
      <c r="I21" s="49"/>
      <c r="J21" s="49"/>
    </row>
    <row r="22" spans="1:10" ht="19.5" hidden="1" thickBot="1" x14ac:dyDescent="0.35">
      <c r="F22" s="53">
        <f>SUM(F21:F21)</f>
        <v>0</v>
      </c>
      <c r="G22" s="55">
        <f>SUM(G21:G21)</f>
        <v>0</v>
      </c>
    </row>
    <row r="23" spans="1:10" hidden="1" x14ac:dyDescent="0.3">
      <c r="G23" s="52"/>
    </row>
    <row r="24" spans="1:10" x14ac:dyDescent="0.3">
      <c r="A24" s="41" t="s">
        <v>138</v>
      </c>
      <c r="B24" s="41" t="s">
        <v>142</v>
      </c>
      <c r="F24" s="52"/>
      <c r="G24" s="52"/>
    </row>
    <row r="25" spans="1:10" x14ac:dyDescent="0.3">
      <c r="F25" s="52"/>
      <c r="G25" s="52"/>
    </row>
    <row r="26" spans="1:10" x14ac:dyDescent="0.3">
      <c r="F26" s="54" t="s">
        <v>189</v>
      </c>
      <c r="G26" s="54" t="s">
        <v>190</v>
      </c>
    </row>
    <row r="27" spans="1:10" x14ac:dyDescent="0.3">
      <c r="B27" s="41" t="s">
        <v>143</v>
      </c>
      <c r="F27" s="52">
        <v>49012</v>
      </c>
      <c r="G27" s="52">
        <v>46012</v>
      </c>
    </row>
    <row r="28" spans="1:10" x14ac:dyDescent="0.3">
      <c r="B28" s="41" t="s">
        <v>144</v>
      </c>
      <c r="F28" s="52">
        <v>105817.54</v>
      </c>
      <c r="G28" s="52">
        <v>0</v>
      </c>
    </row>
    <row r="29" spans="1:10" ht="19.5" thickBot="1" x14ac:dyDescent="0.35">
      <c r="F29" s="55">
        <f>SUM(F27:F28)</f>
        <v>154829.53999999998</v>
      </c>
      <c r="G29" s="55">
        <f>SUM(G27:G28)</f>
        <v>46012</v>
      </c>
    </row>
    <row r="30" spans="1:10" x14ac:dyDescent="0.3">
      <c r="F30" s="52"/>
      <c r="G30" s="52"/>
    </row>
    <row r="31" spans="1:10" x14ac:dyDescent="0.3">
      <c r="A31" s="41" t="s">
        <v>141</v>
      </c>
      <c r="B31" s="41" t="s">
        <v>146</v>
      </c>
      <c r="F31" s="54"/>
      <c r="G31" s="54"/>
    </row>
    <row r="32" spans="1:10" x14ac:dyDescent="0.3">
      <c r="F32" s="54" t="s">
        <v>189</v>
      </c>
      <c r="G32" s="54" t="s">
        <v>190</v>
      </c>
    </row>
    <row r="33" spans="1:7" x14ac:dyDescent="0.3">
      <c r="B33" s="41" t="s">
        <v>148</v>
      </c>
      <c r="F33" s="52">
        <v>1780.19</v>
      </c>
      <c r="G33" s="52">
        <v>1023.94</v>
      </c>
    </row>
    <row r="34" spans="1:7" x14ac:dyDescent="0.3">
      <c r="B34" s="41" t="s">
        <v>147</v>
      </c>
      <c r="F34" s="52"/>
      <c r="G34" s="52"/>
    </row>
    <row r="35" spans="1:7" x14ac:dyDescent="0.3">
      <c r="B35" s="41" t="s">
        <v>149</v>
      </c>
      <c r="F35" s="52">
        <v>112502.14</v>
      </c>
      <c r="G35" s="52">
        <v>1555868.85</v>
      </c>
    </row>
    <row r="36" spans="1:7" x14ac:dyDescent="0.3">
      <c r="B36" s="41" t="s">
        <v>150</v>
      </c>
      <c r="F36" s="52">
        <v>3305000</v>
      </c>
      <c r="G36" s="52">
        <v>1200000</v>
      </c>
    </row>
    <row r="37" spans="1:7" ht="19.5" thickBot="1" x14ac:dyDescent="0.35">
      <c r="F37" s="55">
        <f>SUM(F33:F36)</f>
        <v>3419282.33</v>
      </c>
      <c r="G37" s="55">
        <f>SUM(G33:G36)</f>
        <v>2756892.79</v>
      </c>
    </row>
    <row r="39" spans="1:7" x14ac:dyDescent="0.3">
      <c r="A39" s="41" t="s">
        <v>145</v>
      </c>
      <c r="B39" s="41" t="s">
        <v>153</v>
      </c>
    </row>
    <row r="40" spans="1:7" x14ac:dyDescent="0.3">
      <c r="F40" s="54" t="s">
        <v>189</v>
      </c>
      <c r="G40" s="54" t="s">
        <v>190</v>
      </c>
    </row>
    <row r="42" spans="1:7" x14ac:dyDescent="0.3">
      <c r="B42" s="41" t="s">
        <v>154</v>
      </c>
      <c r="F42" s="50">
        <v>1176.05</v>
      </c>
      <c r="G42" s="50">
        <v>824.5</v>
      </c>
    </row>
    <row r="43" spans="1:7" x14ac:dyDescent="0.3">
      <c r="B43" s="41" t="s">
        <v>155</v>
      </c>
      <c r="F43" s="50">
        <v>60134.8</v>
      </c>
      <c r="G43" s="50">
        <v>110050</v>
      </c>
    </row>
    <row r="44" spans="1:7" ht="19.5" thickBot="1" x14ac:dyDescent="0.35">
      <c r="F44" s="53">
        <f t="shared" ref="F44:G44" si="2">SUM(F42:F43)</f>
        <v>61310.850000000006</v>
      </c>
      <c r="G44" s="53">
        <f t="shared" si="2"/>
        <v>110874.5</v>
      </c>
    </row>
    <row r="46" spans="1:7" x14ac:dyDescent="0.3">
      <c r="A46" s="41" t="s">
        <v>151</v>
      </c>
      <c r="B46" s="41" t="s">
        <v>157</v>
      </c>
    </row>
    <row r="47" spans="1:7" x14ac:dyDescent="0.3">
      <c r="F47" s="54" t="s">
        <v>189</v>
      </c>
      <c r="G47" s="54" t="s">
        <v>190</v>
      </c>
    </row>
    <row r="48" spans="1:7" x14ac:dyDescent="0.3">
      <c r="B48" s="41" t="s">
        <v>158</v>
      </c>
      <c r="F48" s="50">
        <v>3311253.79</v>
      </c>
      <c r="G48" s="50">
        <v>1515898.57</v>
      </c>
    </row>
    <row r="49" spans="2:10" x14ac:dyDescent="0.3">
      <c r="B49" s="41" t="s">
        <v>193</v>
      </c>
      <c r="F49" s="56">
        <v>12732931.83</v>
      </c>
      <c r="G49" s="56">
        <v>8879242.5999999996</v>
      </c>
    </row>
    <row r="50" spans="2:10" x14ac:dyDescent="0.3">
      <c r="B50" s="41" t="s">
        <v>159</v>
      </c>
      <c r="F50" s="50">
        <f>SUM(F48:F49)</f>
        <v>16044185.620000001</v>
      </c>
      <c r="G50" s="50">
        <f>SUM(G48:G49)</f>
        <v>10395141.17</v>
      </c>
    </row>
    <row r="52" spans="2:10" x14ac:dyDescent="0.3">
      <c r="B52" s="41" t="s">
        <v>160</v>
      </c>
      <c r="F52" s="56">
        <v>19175.66</v>
      </c>
      <c r="G52" s="56">
        <v>13680</v>
      </c>
    </row>
    <row r="54" spans="2:10" x14ac:dyDescent="0.3">
      <c r="B54" s="41" t="s">
        <v>161</v>
      </c>
    </row>
    <row r="55" spans="2:10" x14ac:dyDescent="0.3">
      <c r="C55" s="41" t="s">
        <v>162</v>
      </c>
      <c r="F55" s="50">
        <v>111922.71</v>
      </c>
      <c r="G55" s="50">
        <v>5083.97</v>
      </c>
    </row>
    <row r="56" spans="2:10" x14ac:dyDescent="0.3">
      <c r="C56" s="41" t="s">
        <v>163</v>
      </c>
      <c r="F56" s="50">
        <v>345.68</v>
      </c>
      <c r="G56" s="50">
        <v>506.86</v>
      </c>
    </row>
    <row r="57" spans="2:10" x14ac:dyDescent="0.3">
      <c r="C57" s="41" t="s">
        <v>166</v>
      </c>
      <c r="F57" s="56">
        <v>13273.8</v>
      </c>
      <c r="G57" s="56">
        <v>22392</v>
      </c>
      <c r="J57" s="50"/>
    </row>
    <row r="58" spans="2:10" x14ac:dyDescent="0.3">
      <c r="C58" s="41" t="s">
        <v>164</v>
      </c>
      <c r="F58" s="50">
        <f>SUM(F55:F57)</f>
        <v>125542.19</v>
      </c>
      <c r="G58" s="50">
        <f>SUM(G55:G57)</f>
        <v>27982.83</v>
      </c>
    </row>
    <row r="60" spans="2:10" x14ac:dyDescent="0.3">
      <c r="B60" s="41" t="s">
        <v>36</v>
      </c>
    </row>
    <row r="61" spans="2:10" x14ac:dyDescent="0.3">
      <c r="C61" s="41" t="s">
        <v>165</v>
      </c>
      <c r="F61" s="50">
        <v>-7635.57</v>
      </c>
      <c r="G61" s="50">
        <v>-14908.78</v>
      </c>
    </row>
    <row r="62" spans="2:10" x14ac:dyDescent="0.3">
      <c r="C62" s="41" t="s">
        <v>167</v>
      </c>
      <c r="F62" s="50">
        <v>-10927033.550000001</v>
      </c>
      <c r="G62" s="50">
        <v>-6085203.9900000002</v>
      </c>
    </row>
    <row r="63" spans="2:10" x14ac:dyDescent="0.3">
      <c r="C63" s="41" t="s">
        <v>168</v>
      </c>
      <c r="F63" s="56">
        <v>-1590493.3</v>
      </c>
      <c r="G63" s="56">
        <v>-1471093.01</v>
      </c>
    </row>
    <row r="64" spans="2:10" x14ac:dyDescent="0.3">
      <c r="C64" s="41" t="s">
        <v>169</v>
      </c>
      <c r="F64" s="50">
        <f t="shared" ref="F64:G64" si="3">SUM(F61:F63)</f>
        <v>-12525162.420000002</v>
      </c>
      <c r="G64" s="50">
        <f t="shared" si="3"/>
        <v>-7571205.7800000003</v>
      </c>
    </row>
    <row r="66" spans="1:10" x14ac:dyDescent="0.3">
      <c r="B66" s="41" t="s">
        <v>191</v>
      </c>
      <c r="F66" s="50">
        <v>-12399620.23</v>
      </c>
      <c r="G66" s="50">
        <v>-7543450.0499999998</v>
      </c>
    </row>
    <row r="67" spans="1:10" ht="19.5" thickBot="1" x14ac:dyDescent="0.35">
      <c r="B67" s="41" t="s">
        <v>192</v>
      </c>
      <c r="F67" s="123">
        <f>F50+F52+F66</f>
        <v>3663741.0500000007</v>
      </c>
      <c r="G67" s="53">
        <f>G50+G52+G66</f>
        <v>2865371.12</v>
      </c>
      <c r="I67" s="49"/>
      <c r="J67" s="111"/>
    </row>
    <row r="69" spans="1:10" x14ac:dyDescent="0.3">
      <c r="A69" s="41" t="s">
        <v>156</v>
      </c>
      <c r="B69" s="41" t="s">
        <v>170</v>
      </c>
      <c r="F69" s="54" t="s">
        <v>189</v>
      </c>
      <c r="G69" s="54" t="s">
        <v>190</v>
      </c>
    </row>
    <row r="71" spans="1:10" x14ac:dyDescent="0.3">
      <c r="B71" s="41" t="s">
        <v>194</v>
      </c>
      <c r="E71" s="41" t="s">
        <v>173</v>
      </c>
      <c r="F71" s="50">
        <v>103234.17</v>
      </c>
      <c r="G71" s="50">
        <v>0</v>
      </c>
    </row>
    <row r="72" spans="1:10" x14ac:dyDescent="0.3">
      <c r="B72" s="41" t="s">
        <v>171</v>
      </c>
      <c r="E72" s="41" t="s">
        <v>174</v>
      </c>
      <c r="F72" s="50">
        <v>6105.17</v>
      </c>
      <c r="G72" s="50">
        <v>0</v>
      </c>
    </row>
    <row r="73" spans="1:10" x14ac:dyDescent="0.3">
      <c r="B73" s="41" t="s">
        <v>172</v>
      </c>
      <c r="E73" s="41" t="s">
        <v>174</v>
      </c>
      <c r="F73" s="56">
        <v>2583.0700000000002</v>
      </c>
      <c r="G73" s="56">
        <v>0</v>
      </c>
    </row>
    <row r="74" spans="1:10" ht="19.5" thickBot="1" x14ac:dyDescent="0.35">
      <c r="F74" s="53">
        <f>SUM(F71:F73)</f>
        <v>111922.41</v>
      </c>
      <c r="G74" s="53">
        <f>SUM(G71:G73)</f>
        <v>0</v>
      </c>
    </row>
  </sheetData>
  <mergeCells count="1">
    <mergeCell ref="D7:G7"/>
  </mergeCells>
  <pageMargins left="0.7" right="0.7" top="0.75" bottom="0.75" header="0.3" footer="0.3"/>
  <pageSetup paperSize="9" scale="74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2017-12-13T08:35:16Z</cp:lastPrinted>
  <dcterms:created xsi:type="dcterms:W3CDTF">2010-03-24T00:51:31Z</dcterms:created>
  <dcterms:modified xsi:type="dcterms:W3CDTF">2017-12-18T10:20:28Z</dcterms:modified>
</cp:coreProperties>
</file>