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625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17\"/>
    </mc:Choice>
  </mc:AlternateContent>
  <bookViews>
    <workbookView xWindow="0" yWindow="0" windowWidth="20460" windowHeight="4410" tabRatio="402"/>
  </bookViews>
  <sheets>
    <sheet name="F10 -BS" sheetId="3" r:id="rId1"/>
    <sheet name="F20 IS" sheetId="4" r:id="rId2"/>
    <sheet name="NTC" sheetId="5" r:id="rId3"/>
  </sheets>
  <definedNames>
    <definedName name="a">#REF!</definedName>
    <definedName name="CF">#REF!</definedName>
    <definedName name="note2010">#REF!</definedName>
    <definedName name="_xlnm.Print_Area" localSheetId="2">NTC!$A$1:$I$74</definedName>
    <definedName name="_xlnm.Print_Area">#REF!</definedName>
    <definedName name="_xlnm.Print_Titles" localSheetId="0">'F10 -BS'!$1:$8</definedName>
    <definedName name="_xlnm.Print_Titles" localSheetId="1">'F20 IS'!$1:$8</definedName>
    <definedName name="qqq">#REF!</definedName>
  </definedNames>
  <calcPr calcId="162913"/>
  <fileRecoveryPr autoRecover="0"/>
</workbook>
</file>

<file path=xl/calcChain.xml><?xml version="1.0" encoding="utf-8"?>
<calcChain xmlns="http://schemas.openxmlformats.org/spreadsheetml/2006/main">
  <c r="C23" i="4" l="1"/>
  <c r="G87" i="4" l="1"/>
  <c r="G58" i="5"/>
  <c r="F22" i="4"/>
  <c r="F23" i="4" s="1"/>
  <c r="E88" i="4"/>
  <c r="E89" i="4"/>
  <c r="E90" i="4"/>
  <c r="E91" i="4"/>
  <c r="E92" i="4"/>
  <c r="E93" i="4"/>
  <c r="E94" i="4"/>
  <c r="E95" i="4"/>
  <c r="E87" i="4"/>
  <c r="C96" i="4"/>
  <c r="F96" i="4"/>
  <c r="F15" i="4"/>
  <c r="D15" i="4"/>
  <c r="D96" i="4" l="1"/>
  <c r="E69" i="4"/>
  <c r="H98" i="4"/>
  <c r="H96" i="4" l="1"/>
  <c r="G9" i="5" l="1"/>
  <c r="G65" i="4" l="1"/>
  <c r="E65" i="4"/>
  <c r="G68" i="4" l="1"/>
  <c r="G91" i="4" l="1"/>
  <c r="F64" i="5" l="1"/>
  <c r="I22" i="4" l="1"/>
  <c r="F20" i="3" l="1"/>
  <c r="D20" i="3"/>
  <c r="C20" i="3"/>
  <c r="L74" i="4" l="1"/>
  <c r="L73" i="4"/>
  <c r="L70" i="4"/>
  <c r="L71" i="4"/>
  <c r="L69" i="4"/>
  <c r="L86" i="4"/>
  <c r="L93" i="4"/>
  <c r="L82" i="4"/>
  <c r="L83" i="4"/>
  <c r="L84" i="4"/>
  <c r="L85" i="4"/>
  <c r="L80" i="4"/>
  <c r="L81" i="4"/>
  <c r="L77" i="4"/>
  <c r="L78" i="4"/>
  <c r="L79" i="4"/>
  <c r="L76" i="4"/>
  <c r="L62" i="4"/>
  <c r="L60" i="4"/>
  <c r="L58" i="4"/>
  <c r="L59" i="4"/>
  <c r="L57" i="4"/>
  <c r="L49" i="4"/>
  <c r="L50" i="4"/>
  <c r="L51" i="4"/>
  <c r="L52" i="4"/>
  <c r="L45" i="4"/>
  <c r="L46" i="4"/>
  <c r="L47" i="4"/>
  <c r="L48" i="4"/>
  <c r="L44" i="4"/>
  <c r="L43" i="4"/>
  <c r="L42" i="4"/>
  <c r="L40" i="4"/>
  <c r="L39" i="4"/>
  <c r="L38" i="4"/>
  <c r="L37" i="4"/>
  <c r="L36" i="4"/>
  <c r="L35" i="4"/>
  <c r="L32" i="4"/>
  <c r="L33" i="4"/>
  <c r="L27" i="4"/>
  <c r="L28" i="4"/>
  <c r="L29" i="4"/>
  <c r="L30" i="4"/>
  <c r="L31" i="4"/>
  <c r="L26" i="4"/>
  <c r="G74" i="5" l="1"/>
  <c r="F74" i="5"/>
  <c r="G64" i="5" l="1"/>
  <c r="F58" i="5"/>
  <c r="G50" i="5"/>
  <c r="G67" i="5" s="1"/>
  <c r="F50" i="5"/>
  <c r="F67" i="5" s="1"/>
  <c r="F44" i="5" l="1"/>
  <c r="G44" i="5"/>
  <c r="G37" i="5"/>
  <c r="F37" i="5"/>
  <c r="G29" i="5"/>
  <c r="F29" i="5"/>
  <c r="F22" i="5"/>
  <c r="G22" i="5"/>
  <c r="G10" i="5"/>
  <c r="G11" i="5"/>
  <c r="G12" i="5"/>
  <c r="G13" i="5"/>
  <c r="G14" i="5"/>
  <c r="G15" i="5"/>
  <c r="D16" i="5"/>
  <c r="E16" i="5"/>
  <c r="F16" i="5"/>
  <c r="E35" i="3"/>
  <c r="E37" i="3"/>
  <c r="E34" i="3"/>
  <c r="E26" i="3"/>
  <c r="E25" i="3"/>
  <c r="E15" i="3"/>
  <c r="E16" i="3"/>
  <c r="E17" i="3"/>
  <c r="E18" i="3"/>
  <c r="E14" i="3"/>
  <c r="E10" i="3"/>
  <c r="E11" i="3" s="1"/>
  <c r="D38" i="3"/>
  <c r="F38" i="3"/>
  <c r="C38" i="3"/>
  <c r="D31" i="3"/>
  <c r="E31" i="3"/>
  <c r="F31" i="3"/>
  <c r="C31" i="3"/>
  <c r="D27" i="3"/>
  <c r="F27" i="3"/>
  <c r="C27" i="3"/>
  <c r="D11" i="3"/>
  <c r="D22" i="3" s="1"/>
  <c r="F11" i="3"/>
  <c r="C11" i="3"/>
  <c r="C22" i="3" s="1"/>
  <c r="E38" i="3" l="1"/>
  <c r="E20" i="3"/>
  <c r="E22" i="3" s="1"/>
  <c r="E27" i="3"/>
  <c r="F22" i="3"/>
  <c r="G16" i="5"/>
  <c r="I16" i="5"/>
  <c r="C40" i="3"/>
  <c r="D40" i="3"/>
  <c r="F40" i="3"/>
  <c r="E40" i="3" l="1"/>
  <c r="I15" i="4"/>
  <c r="I23" i="4" s="1"/>
  <c r="I96" i="4"/>
  <c r="G95" i="4"/>
  <c r="G94" i="4"/>
  <c r="G93" i="4"/>
  <c r="G92" i="4"/>
  <c r="G90" i="4"/>
  <c r="G89" i="4"/>
  <c r="G88" i="4"/>
  <c r="G86" i="4"/>
  <c r="G85" i="4"/>
  <c r="G84" i="4"/>
  <c r="G83" i="4"/>
  <c r="G82" i="4"/>
  <c r="G81" i="4"/>
  <c r="G80" i="4"/>
  <c r="G79" i="4"/>
  <c r="G78" i="4"/>
  <c r="G77" i="4"/>
  <c r="G76" i="4"/>
  <c r="G75" i="4"/>
  <c r="G66" i="4"/>
  <c r="G74" i="4"/>
  <c r="G73" i="4"/>
  <c r="G72" i="4"/>
  <c r="G71" i="4"/>
  <c r="G70" i="4"/>
  <c r="G69" i="4"/>
  <c r="G63" i="4"/>
  <c r="G64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1" i="4"/>
  <c r="G20" i="4"/>
  <c r="G19" i="4"/>
  <c r="G18" i="4"/>
  <c r="G14" i="4"/>
  <c r="G10" i="4"/>
  <c r="I98" i="4" l="1"/>
  <c r="I100" i="4" s="1"/>
  <c r="I102" i="4" s="1"/>
  <c r="G22" i="4"/>
  <c r="G96" i="4"/>
  <c r="E80" i="4" l="1"/>
  <c r="E32" i="4"/>
  <c r="E28" i="4"/>
  <c r="D22" i="4"/>
  <c r="H22" i="4"/>
  <c r="C22" i="4"/>
  <c r="E14" i="4"/>
  <c r="G15" i="4"/>
  <c r="G23" i="4" s="1"/>
  <c r="H15" i="4"/>
  <c r="C15" i="4"/>
  <c r="E86" i="4"/>
  <c r="E85" i="4"/>
  <c r="E84" i="4"/>
  <c r="E83" i="4"/>
  <c r="E82" i="4"/>
  <c r="E81" i="4"/>
  <c r="E79" i="4"/>
  <c r="E78" i="4"/>
  <c r="E77" i="4"/>
  <c r="E76" i="4"/>
  <c r="E75" i="4"/>
  <c r="E66" i="4"/>
  <c r="E74" i="4"/>
  <c r="E73" i="4"/>
  <c r="E72" i="4"/>
  <c r="E71" i="4"/>
  <c r="E70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1" i="4"/>
  <c r="E30" i="4"/>
  <c r="E29" i="4"/>
  <c r="E27" i="4"/>
  <c r="E26" i="4"/>
  <c r="E21" i="4"/>
  <c r="E20" i="4"/>
  <c r="E19" i="4"/>
  <c r="E18" i="4"/>
  <c r="E10" i="4"/>
  <c r="D23" i="4" l="1"/>
  <c r="D98" i="4" s="1"/>
  <c r="D100" i="4" s="1"/>
  <c r="D102" i="4" s="1"/>
  <c r="D107" i="4" s="1"/>
  <c r="F107" i="4"/>
  <c r="I107" i="4"/>
  <c r="E15" i="4"/>
  <c r="H23" i="4"/>
  <c r="E96" i="4"/>
  <c r="E22" i="4"/>
  <c r="H100" i="4" l="1"/>
  <c r="H102" i="4" s="1"/>
  <c r="H107" i="4" s="1"/>
  <c r="E23" i="4"/>
  <c r="E98" i="4" s="1"/>
  <c r="G98" i="4"/>
  <c r="G100" i="4" s="1"/>
  <c r="G102" i="4" s="1"/>
  <c r="G107" i="4" s="1"/>
  <c r="E100" i="4" l="1"/>
  <c r="E102" i="4" s="1"/>
  <c r="E107" i="4" s="1"/>
  <c r="C98" i="4"/>
  <c r="C100" i="4" s="1"/>
  <c r="C102" i="4" s="1"/>
  <c r="C107" i="4" s="1"/>
</calcChain>
</file>

<file path=xl/sharedStrings.xml><?xml version="1.0" encoding="utf-8"?>
<sst xmlns="http://schemas.openxmlformats.org/spreadsheetml/2006/main" count="223" uniqueCount="197">
  <si>
    <t>Note</t>
  </si>
  <si>
    <t>Total Current Liabilities</t>
  </si>
  <si>
    <t>Gross profit from operation</t>
  </si>
  <si>
    <t>Finance cost</t>
  </si>
  <si>
    <t xml:space="preserve">Taxation </t>
  </si>
  <si>
    <t>Accumulated profit (loss) b/f</t>
  </si>
  <si>
    <t>Proposed dividend</t>
  </si>
  <si>
    <t>Dividend paid</t>
  </si>
  <si>
    <t>Accumulated profit (loss) c/f</t>
  </si>
  <si>
    <t xml:space="preserve">Actual     </t>
  </si>
  <si>
    <t>Variance        YOY</t>
  </si>
  <si>
    <t>RM</t>
  </si>
  <si>
    <t>STATEMENT OF COMPREHENSIVE INCOME</t>
  </si>
  <si>
    <t>Audited              FYE 2016</t>
  </si>
  <si>
    <t>Variance</t>
  </si>
  <si>
    <t>YOY</t>
  </si>
  <si>
    <t>YE 2016</t>
  </si>
  <si>
    <t xml:space="preserve"> Audited</t>
  </si>
  <si>
    <t>Revenue</t>
  </si>
  <si>
    <t>Profit (loss) before taxation</t>
  </si>
  <si>
    <t>Profit (loss) from operation</t>
  </si>
  <si>
    <t>Profit (loss) after taxation</t>
  </si>
  <si>
    <t>STATEMENT OF FINANCIAL POSITION</t>
  </si>
  <si>
    <t>Total current assets</t>
  </si>
  <si>
    <t>Total Equity</t>
  </si>
  <si>
    <t>Total Non-Current Liabilities</t>
  </si>
  <si>
    <t>Non Current Assets</t>
  </si>
  <si>
    <t>Current Assets</t>
  </si>
  <si>
    <t>Equity</t>
  </si>
  <si>
    <t>Non-Current Liabilities</t>
  </si>
  <si>
    <t>Current Liabilities</t>
  </si>
  <si>
    <t>Total Equity and Liabilities</t>
  </si>
  <si>
    <t>Total Assets</t>
  </si>
  <si>
    <t>Administration and general expenses</t>
  </si>
  <si>
    <t>PENANG GLOBAL TOURISM SDN BHD</t>
  </si>
  <si>
    <t>Sales (TIC)</t>
  </si>
  <si>
    <t>Less:</t>
  </si>
  <si>
    <t>Cost of Sales</t>
  </si>
  <si>
    <t>Purchases</t>
  </si>
  <si>
    <t xml:space="preserve">Grant From State Govt </t>
  </si>
  <si>
    <t>Grant - Local Govt Fee</t>
  </si>
  <si>
    <t>Dividen Received</t>
  </si>
  <si>
    <t xml:space="preserve">Interest Received                                                                                   </t>
  </si>
  <si>
    <t>Total Other operating income</t>
  </si>
  <si>
    <t>Profit from operation</t>
  </si>
  <si>
    <t>Other Operating Income</t>
  </si>
  <si>
    <t xml:space="preserve">Salary                                  </t>
  </si>
  <si>
    <t xml:space="preserve">Allowance                               </t>
  </si>
  <si>
    <t xml:space="preserve">Bonus/Incentive                         </t>
  </si>
  <si>
    <t xml:space="preserve">Epf                                     </t>
  </si>
  <si>
    <t xml:space="preserve">Socso                                   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</si>
  <si>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</si>
  <si>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</si>
  <si>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</si>
  <si>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Gratuity 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</si>
  <si>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</si>
  <si>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</si>
  <si>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</si>
  <si>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</si>
  <si>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</si>
  <si>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</si>
  <si>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>Annual Dinner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</si>
  <si>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</si>
  <si>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</si>
  <si>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</si>
  <si>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</si>
  <si>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</si>
  <si>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</si>
  <si>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</si>
  <si>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</si>
  <si>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</si>
  <si>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</si>
  <si>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Electricity &amp; Water                     </t>
  </si>
  <si>
    <t>Advertisement - Vacancy</t>
  </si>
  <si>
    <t xml:space="preserve">Trade Mark                              </t>
  </si>
  <si>
    <t xml:space="preserve">Directors' Meeting Allowance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</si>
  <si>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</si>
  <si>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</si>
  <si>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</si>
  <si>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</si>
  <si>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</si>
  <si>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</si>
  <si>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Gain/Loss Of Forex Exchange             </t>
  </si>
  <si>
    <t xml:space="preserve">License Fee - Tic                       </t>
  </si>
  <si>
    <t>Legal &amp; Professional Fee</t>
  </si>
  <si>
    <t>Operation Cost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</si>
  <si>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</si>
  <si>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</si>
  <si>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</si>
  <si>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Brochure Showcase Rack                  </t>
  </si>
  <si>
    <t xml:space="preserve">Banner/Streamers &amp; Artwork              </t>
  </si>
  <si>
    <t xml:space="preserve">Professional Fee                        </t>
  </si>
  <si>
    <t xml:space="preserve">Depreciation Of Fixed Assets            </t>
  </si>
  <si>
    <t xml:space="preserve">Tourism Media Campaign                  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</si>
  <si>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</si>
  <si>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</si>
  <si>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</si>
  <si>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</si>
  <si>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</si>
  <si>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</si>
  <si>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</si>
  <si>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</si>
  <si>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</si>
  <si>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</si>
  <si>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Hk Media Campaign</t>
  </si>
  <si>
    <t>Local Govt Fee - Wtm Connect Asia</t>
  </si>
  <si>
    <t>Local Govt Fee - Pg Int Food Festival</t>
  </si>
  <si>
    <t>Local Govt Fee - Pg Fun Experiences With Dm3</t>
  </si>
  <si>
    <t>Local Govt Fee - Tactical Campaign  &amp; Trade Show(China)</t>
  </si>
  <si>
    <t>Local Govt Fee - Itb Asia Sg</t>
  </si>
  <si>
    <t>Local Govt Fee - Fligth Incentive</t>
  </si>
  <si>
    <t>Total Administration &amp; Operation Cost</t>
  </si>
  <si>
    <t xml:space="preserve">Dev. Ofpg Mobile Application                </t>
  </si>
  <si>
    <t xml:space="preserve">Computers </t>
  </si>
  <si>
    <t xml:space="preserve">Office Equipment </t>
  </si>
  <si>
    <t xml:space="preserve">Furniture &amp; Fitting </t>
  </si>
  <si>
    <t xml:space="preserve">Software </t>
  </si>
  <si>
    <t xml:space="preserve">Motor Vehicle </t>
  </si>
  <si>
    <t xml:space="preserve">Office Renovation </t>
  </si>
  <si>
    <t xml:space="preserve">Electrical Installation </t>
  </si>
  <si>
    <t xml:space="preserve">Share Capital </t>
  </si>
  <si>
    <t xml:space="preserve">Profit &amp; Loss A/C </t>
  </si>
  <si>
    <t>Property, plant and equipment</t>
  </si>
  <si>
    <t>Cash and bank balances</t>
  </si>
  <si>
    <t xml:space="preserve">Other current assets </t>
  </si>
  <si>
    <t xml:space="preserve">Amount owing by holding corporation </t>
  </si>
  <si>
    <t>Provisional for Taxation</t>
  </si>
  <si>
    <t>Deferred income</t>
  </si>
  <si>
    <t>Current tax payable</t>
  </si>
  <si>
    <t>NOTE TO ACCOUNT</t>
  </si>
  <si>
    <t>1)</t>
  </si>
  <si>
    <t>PROPERTY, PLANT AND EQUIPMENT</t>
  </si>
  <si>
    <t>Property, plant and equipment consist of the following:</t>
  </si>
  <si>
    <t>COST</t>
  </si>
  <si>
    <t>Balance as of 1  Jan 2017 
(RM)</t>
  </si>
  <si>
    <t>Additions
(RM)</t>
  </si>
  <si>
    <t>Disposal 
(RM)</t>
  </si>
  <si>
    <t>Balance as of 31 Dec 2017
(RM)</t>
  </si>
  <si>
    <t>2)</t>
  </si>
  <si>
    <t xml:space="preserve">Other receivables </t>
  </si>
  <si>
    <t>OTHER RECEIVABLES</t>
  </si>
  <si>
    <t>3)</t>
  </si>
  <si>
    <t>OTHER CURRENT ASSETS</t>
  </si>
  <si>
    <t xml:space="preserve">Deposit refundable </t>
  </si>
  <si>
    <t>Interest Receivables</t>
  </si>
  <si>
    <t>4)</t>
  </si>
  <si>
    <t>CASH &amp; BANK BALANCES</t>
  </si>
  <si>
    <t>Cash at bank :-</t>
  </si>
  <si>
    <t>Cash in hand</t>
  </si>
  <si>
    <t>Current account</t>
  </si>
  <si>
    <t>Short term money market deposit</t>
  </si>
  <si>
    <t>5)</t>
  </si>
  <si>
    <t>Other payables and accrued Expenses</t>
  </si>
  <si>
    <t>OTHER PAYABLE AND ACCRUED EXPENSES</t>
  </si>
  <si>
    <t>Other payable</t>
  </si>
  <si>
    <t>Accrued Expenses</t>
  </si>
  <si>
    <t>6)</t>
  </si>
  <si>
    <t>DEFERRED INCOME</t>
  </si>
  <si>
    <t>Balance at beginning of the year</t>
  </si>
  <si>
    <t>Total government grant available</t>
  </si>
  <si>
    <t>Accrued expenses overstated in prior year</t>
  </si>
  <si>
    <t>Add :</t>
  </si>
  <si>
    <t>Interest received</t>
  </si>
  <si>
    <t>Miscellaneous income</t>
  </si>
  <si>
    <t xml:space="preserve">Total </t>
  </si>
  <si>
    <t>Merchandise cost</t>
  </si>
  <si>
    <t>Merchandise Sales</t>
  </si>
  <si>
    <t>Operating Expenses</t>
  </si>
  <si>
    <t>Administration Expenses</t>
  </si>
  <si>
    <t>Total Expenditure</t>
  </si>
  <si>
    <t>Interest Received</t>
  </si>
  <si>
    <t xml:space="preserve">Interest from CIMB STMMD </t>
  </si>
  <si>
    <t>Rebate from RHB STMMD</t>
  </si>
  <si>
    <t>*non taxable</t>
  </si>
  <si>
    <t>*Taxable</t>
  </si>
  <si>
    <t>Budget</t>
  </si>
  <si>
    <t xml:space="preserve">Variance Actual vs Budget                </t>
  </si>
  <si>
    <t>Budget (Yearly)</t>
  </si>
  <si>
    <t>Local Govt Fee - Pg Street Food Festival</t>
  </si>
  <si>
    <t>Debtors</t>
  </si>
  <si>
    <t>Fixed Asset Written Off</t>
  </si>
  <si>
    <t>Amount owing to PDC Premier Holdings</t>
  </si>
  <si>
    <t xml:space="preserve">APEC Meeting </t>
  </si>
  <si>
    <t>As at Nov 2017</t>
  </si>
  <si>
    <t>As at Nov 2016</t>
  </si>
  <si>
    <t>FOR THE FINANCIAL PERIOD ENDED NOV 30, 2017</t>
  </si>
  <si>
    <t>Forecast   (11+1)              FYE 2017</t>
  </si>
  <si>
    <t>Actual YTD                 Nov 2016</t>
  </si>
  <si>
    <t>Balance as of 31 Nov 2017
(RM)</t>
  </si>
  <si>
    <t>Nov 2017</t>
  </si>
  <si>
    <t>Nov 2016</t>
  </si>
  <si>
    <t>Portion of government grant utilised as at 30 Nov 2017</t>
  </si>
  <si>
    <t>Balance as at 30 Nov 2017</t>
  </si>
  <si>
    <t xml:space="preserve">Government grant received as at 30 Nov </t>
  </si>
  <si>
    <t>Interest from RHB STMMD (Jan-Nov)</t>
  </si>
  <si>
    <t>AS AT NOV 30, 2017</t>
  </si>
  <si>
    <t>&lt;YTD Nov 2017&gt;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</si>
</sst>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3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8" tint="-0.249977111117893"/>
      <name val="Times New Roman"/>
      <family val="1"/>
    </font>
    <font>
      <u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64" fontId="5" fillId="2" borderId="2" xfId="1" applyNumberFormat="1" applyFont="1" applyFill="1" applyBorder="1"/>
    <xf numFmtId="164" fontId="5" fillId="2" borderId="6" xfId="1" applyNumberFormat="1" applyFont="1" applyFill="1" applyBorder="1"/>
    <xf numFmtId="164" fontId="4" fillId="2" borderId="3" xfId="1" applyNumberFormat="1" applyFont="1" applyFill="1" applyBorder="1" applyAlignment="1">
      <alignment horizontal="center" wrapText="1"/>
    </xf>
    <xf numFmtId="164" fontId="4" fillId="2" borderId="4" xfId="1" quotePrefix="1" applyNumberFormat="1" applyFont="1" applyFill="1" applyBorder="1" applyAlignment="1">
      <alignment horizontal="center" wrapText="1"/>
    </xf>
    <xf numFmtId="164" fontId="4" fillId="2" borderId="1" xfId="1" quotePrefix="1" applyNumberFormat="1" applyFont="1" applyFill="1" applyBorder="1" applyAlignment="1">
      <alignment horizontal="center" wrapText="1"/>
    </xf>
    <xf numFmtId="164" fontId="4" fillId="2" borderId="7" xfId="1" applyNumberFormat="1" applyFont="1" applyFill="1" applyBorder="1" applyAlignment="1">
      <alignment horizontal="center" wrapText="1"/>
    </xf>
    <xf numFmtId="164" fontId="4" fillId="2" borderId="1" xfId="1" applyNumberFormat="1" applyFont="1" applyFill="1" applyBorder="1" applyAlignment="1">
      <alignment horizontal="center" wrapText="1"/>
    </xf>
    <xf numFmtId="164" fontId="4" fillId="2" borderId="7" xfId="1" quotePrefix="1" applyNumberFormat="1" applyFont="1" applyFill="1" applyBorder="1" applyAlignment="1">
      <alignment horizontal="center" wrapText="1"/>
    </xf>
    <xf numFmtId="0" fontId="6" fillId="0" borderId="0" xfId="0" applyFont="1" applyAlignment="1"/>
    <xf numFmtId="0" fontId="7" fillId="0" borderId="0" xfId="0" applyFont="1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41" fontId="6" fillId="0" borderId="0" xfId="4" applyFont="1" applyAlignment="1">
      <alignment vertical="top" wrapText="1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left"/>
    </xf>
    <xf numFmtId="0" fontId="6" fillId="0" borderId="0" xfId="0" applyFont="1" applyBorder="1" applyAlignment="1"/>
    <xf numFmtId="0" fontId="6" fillId="0" borderId="0" xfId="0" applyFont="1" applyBorder="1" applyAlignment="1">
      <alignment vertical="top" wrapText="1"/>
    </xf>
    <xf numFmtId="41" fontId="6" fillId="0" borderId="0" xfId="4" applyFont="1" applyBorder="1" applyAlignment="1">
      <alignment vertical="top" wrapText="1"/>
    </xf>
    <xf numFmtId="0" fontId="7" fillId="0" borderId="0" xfId="0" applyFont="1" applyBorder="1" applyAlignment="1"/>
    <xf numFmtId="165" fontId="6" fillId="0" borderId="0" xfId="2" applyNumberFormat="1" applyFont="1" applyBorder="1" applyAlignment="1"/>
    <xf numFmtId="164" fontId="4" fillId="0" borderId="3" xfId="1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0" fontId="4" fillId="0" borderId="0" xfId="0" applyFont="1" applyFill="1"/>
    <xf numFmtId="164" fontId="4" fillId="0" borderId="4" xfId="1" applyNumberFormat="1" applyFont="1" applyFill="1" applyBorder="1" applyAlignment="1">
      <alignment horizontal="center"/>
    </xf>
    <xf numFmtId="164" fontId="4" fillId="0" borderId="12" xfId="1" applyNumberFormat="1" applyFont="1" applyFill="1" applyBorder="1" applyAlignment="1">
      <alignment horizontal="center"/>
    </xf>
    <xf numFmtId="0" fontId="8" fillId="0" borderId="0" xfId="0" applyFont="1" applyAlignment="1">
      <alignment vertical="top" wrapText="1"/>
    </xf>
    <xf numFmtId="0" fontId="7" fillId="0" borderId="0" xfId="0" applyFont="1" applyAlignment="1">
      <alignment horizontal="left"/>
    </xf>
    <xf numFmtId="164" fontId="6" fillId="0" borderId="0" xfId="1" applyNumberFormat="1" applyFont="1" applyAlignment="1"/>
    <xf numFmtId="164" fontId="5" fillId="2" borderId="5" xfId="1" applyNumberFormat="1" applyFont="1" applyFill="1" applyBorder="1"/>
    <xf numFmtId="164" fontId="7" fillId="0" borderId="0" xfId="1" applyNumberFormat="1" applyFont="1" applyAlignment="1">
      <alignment horizontal="center"/>
    </xf>
    <xf numFmtId="164" fontId="6" fillId="0" borderId="9" xfId="1" applyNumberFormat="1" applyFont="1" applyBorder="1" applyAlignment="1">
      <alignment horizontal="right"/>
    </xf>
    <xf numFmtId="164" fontId="6" fillId="0" borderId="14" xfId="1" applyNumberFormat="1" applyFont="1" applyBorder="1" applyAlignment="1">
      <alignment horizontal="right"/>
    </xf>
    <xf numFmtId="164" fontId="6" fillId="0" borderId="0" xfId="1" applyNumberFormat="1" applyFont="1" applyBorder="1" applyAlignment="1">
      <alignment horizontal="right"/>
    </xf>
    <xf numFmtId="164" fontId="6" fillId="0" borderId="3" xfId="1" applyNumberFormat="1" applyFont="1" applyBorder="1" applyAlignment="1">
      <alignment horizontal="right"/>
    </xf>
    <xf numFmtId="164" fontId="6" fillId="0" borderId="7" xfId="1" applyNumberFormat="1" applyFont="1" applyBorder="1" applyAlignment="1">
      <alignment horizontal="right"/>
    </xf>
    <xf numFmtId="164" fontId="6" fillId="0" borderId="1" xfId="1" applyNumberFormat="1" applyFont="1" applyBorder="1" applyAlignment="1">
      <alignment horizontal="right"/>
    </xf>
    <xf numFmtId="164" fontId="6" fillId="0" borderId="0" xfId="1" applyNumberFormat="1" applyFont="1" applyBorder="1" applyAlignment="1"/>
    <xf numFmtId="164" fontId="6" fillId="0" borderId="6" xfId="1" applyNumberFormat="1" applyFont="1" applyBorder="1" applyAlignment="1">
      <alignment horizontal="right"/>
    </xf>
    <xf numFmtId="164" fontId="6" fillId="0" borderId="10" xfId="1" applyNumberFormat="1" applyFont="1" applyBorder="1" applyAlignment="1">
      <alignment horizontal="right"/>
    </xf>
    <xf numFmtId="164" fontId="6" fillId="0" borderId="4" xfId="1" applyNumberFormat="1" applyFont="1" applyBorder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43" fontId="6" fillId="0" borderId="0" xfId="1" applyFont="1"/>
    <xf numFmtId="0" fontId="7" fillId="0" borderId="0" xfId="0" applyFont="1" applyAlignment="1">
      <alignment horizontal="center" vertical="center" wrapText="1"/>
    </xf>
    <xf numFmtId="43" fontId="7" fillId="0" borderId="0" xfId="1" applyFont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4" fontId="6" fillId="0" borderId="0" xfId="0" applyNumberFormat="1" applyFont="1"/>
    <xf numFmtId="164" fontId="6" fillId="0" borderId="0" xfId="0" applyNumberFormat="1" applyFont="1"/>
    <xf numFmtId="164" fontId="6" fillId="0" borderId="0" xfId="0" applyNumberFormat="1" applyFont="1" applyAlignment="1">
      <alignment horizontal="center" vertical="center" wrapText="1"/>
    </xf>
    <xf numFmtId="164" fontId="6" fillId="0" borderId="0" xfId="1" applyNumberFormat="1" applyFont="1"/>
    <xf numFmtId="164" fontId="6" fillId="0" borderId="15" xfId="0" applyNumberFormat="1" applyFont="1" applyBorder="1"/>
    <xf numFmtId="164" fontId="9" fillId="0" borderId="0" xfId="0" quotePrefix="1" applyNumberFormat="1" applyFont="1" applyAlignment="1">
      <alignment horizontal="center"/>
    </xf>
    <xf numFmtId="164" fontId="6" fillId="0" borderId="15" xfId="1" applyNumberFormat="1" applyFont="1" applyBorder="1"/>
    <xf numFmtId="164" fontId="6" fillId="0" borderId="1" xfId="0" applyNumberFormat="1" applyFont="1" applyBorder="1"/>
    <xf numFmtId="43" fontId="6" fillId="0" borderId="0" xfId="1" applyFont="1" applyAlignment="1"/>
    <xf numFmtId="43" fontId="7" fillId="0" borderId="0" xfId="1" applyFont="1" applyAlignment="1">
      <alignment horizontal="center"/>
    </xf>
    <xf numFmtId="43" fontId="6" fillId="0" borderId="0" xfId="1" applyFont="1" applyBorder="1" applyAlignment="1"/>
    <xf numFmtId="164" fontId="6" fillId="0" borderId="0" xfId="0" applyNumberFormat="1" applyFont="1" applyAlignment="1"/>
    <xf numFmtId="43" fontId="6" fillId="0" borderId="0" xfId="0" applyNumberFormat="1" applyFont="1" applyBorder="1" applyAlignment="1"/>
    <xf numFmtId="0" fontId="10" fillId="0" borderId="0" xfId="4" applyNumberFormat="1" applyFont="1" applyFill="1" applyAlignment="1">
      <alignment horizontal="left"/>
    </xf>
    <xf numFmtId="41" fontId="11" fillId="0" borderId="0" xfId="4" applyFont="1" applyFill="1" applyBorder="1"/>
    <xf numFmtId="41" fontId="11" fillId="0" borderId="0" xfId="4" applyFont="1" applyFill="1"/>
    <xf numFmtId="0" fontId="10" fillId="0" borderId="0" xfId="4" applyNumberFormat="1" applyFont="1" applyFill="1" applyAlignment="1"/>
    <xf numFmtId="164" fontId="12" fillId="0" borderId="0" xfId="1" applyNumberFormat="1" applyFont="1" applyFill="1" applyBorder="1" applyAlignment="1">
      <alignment horizontal="center" wrapText="1"/>
    </xf>
    <xf numFmtId="164" fontId="12" fillId="0" borderId="6" xfId="1" applyNumberFormat="1" applyFont="1" applyFill="1" applyBorder="1" applyAlignment="1">
      <alignment horizontal="center" wrapText="1"/>
    </xf>
    <xf numFmtId="164" fontId="12" fillId="0" borderId="5" xfId="1" applyNumberFormat="1" applyFont="1" applyFill="1" applyBorder="1" applyAlignment="1">
      <alignment horizontal="center" wrapText="1"/>
    </xf>
    <xf numFmtId="164" fontId="12" fillId="0" borderId="6" xfId="1" applyNumberFormat="1" applyFont="1" applyFill="1" applyBorder="1" applyAlignment="1">
      <alignment horizontal="center"/>
    </xf>
    <xf numFmtId="0" fontId="11" fillId="0" borderId="0" xfId="4" applyNumberFormat="1" applyFont="1" applyFill="1" applyAlignment="1">
      <alignment horizontal="justify"/>
    </xf>
    <xf numFmtId="164" fontId="12" fillId="0" borderId="0" xfId="1" applyNumberFormat="1" applyFont="1" applyFill="1" applyBorder="1" applyAlignment="1">
      <alignment horizontal="center"/>
    </xf>
    <xf numFmtId="164" fontId="12" fillId="0" borderId="7" xfId="1" applyNumberFormat="1" applyFont="1" applyFill="1" applyBorder="1" applyAlignment="1">
      <alignment horizontal="center"/>
    </xf>
    <xf numFmtId="1" fontId="12" fillId="0" borderId="7" xfId="1" applyNumberFormat="1" applyFont="1" applyFill="1" applyBorder="1" applyAlignment="1">
      <alignment horizontal="center"/>
    </xf>
    <xf numFmtId="0" fontId="10" fillId="0" borderId="0" xfId="4" applyNumberFormat="1" applyFont="1" applyFill="1" applyAlignment="1">
      <alignment horizontal="center" vertical="top" wrapText="1"/>
    </xf>
    <xf numFmtId="41" fontId="10" fillId="0" borderId="0" xfId="4" applyFont="1" applyFill="1" applyAlignment="1">
      <alignment horizontal="center" vertical="top"/>
    </xf>
    <xf numFmtId="0" fontId="10" fillId="0" borderId="0" xfId="4" applyNumberFormat="1" applyFont="1" applyFill="1" applyAlignment="1">
      <alignment horizontal="left" vertical="center" wrapText="1"/>
    </xf>
    <xf numFmtId="41" fontId="11" fillId="0" borderId="14" xfId="4" applyFont="1" applyFill="1" applyBorder="1"/>
    <xf numFmtId="0" fontId="11" fillId="0" borderId="0" xfId="4" applyNumberFormat="1" applyFont="1" applyFill="1" applyAlignment="1">
      <alignment horizontal="left" vertical="center" wrapText="1"/>
    </xf>
    <xf numFmtId="0" fontId="11" fillId="0" borderId="0" xfId="4" applyNumberFormat="1" applyFont="1" applyFill="1"/>
    <xf numFmtId="41" fontId="11" fillId="0" borderId="4" xfId="4" applyFont="1" applyFill="1" applyBorder="1"/>
    <xf numFmtId="0" fontId="10" fillId="0" borderId="0" xfId="4" applyNumberFormat="1" applyFont="1" applyFill="1" applyAlignment="1">
      <alignment horizontal="left" vertical="top" wrapText="1"/>
    </xf>
    <xf numFmtId="0" fontId="11" fillId="0" borderId="0" xfId="4" applyNumberFormat="1" applyFont="1" applyFill="1" applyAlignment="1">
      <alignment horizontal="left" vertical="top" wrapText="1"/>
    </xf>
    <xf numFmtId="0" fontId="11" fillId="0" borderId="0" xfId="4" applyNumberFormat="1" applyFont="1" applyFill="1" applyAlignment="1">
      <alignment horizontal="justify" wrapText="1"/>
    </xf>
    <xf numFmtId="0" fontId="11" fillId="0" borderId="0" xfId="4" applyNumberFormat="1" applyFont="1" applyFill="1" applyAlignment="1">
      <alignment horizontal="justify" vertical="top" wrapText="1"/>
    </xf>
    <xf numFmtId="41" fontId="11" fillId="0" borderId="0" xfId="4" applyFont="1" applyFill="1" applyBorder="1" applyAlignment="1"/>
    <xf numFmtId="41" fontId="11" fillId="0" borderId="13" xfId="4" applyFont="1" applyFill="1" applyBorder="1" applyAlignment="1"/>
    <xf numFmtId="41" fontId="11" fillId="0" borderId="0" xfId="4" applyFont="1" applyFill="1" applyAlignment="1"/>
    <xf numFmtId="41" fontId="11" fillId="0" borderId="14" xfId="4" applyFont="1" applyFill="1" applyBorder="1" applyAlignment="1"/>
    <xf numFmtId="0" fontId="10" fillId="0" borderId="0" xfId="4" applyNumberFormat="1" applyFont="1" applyFill="1" applyBorder="1" applyAlignment="1">
      <alignment vertical="top" wrapText="1"/>
    </xf>
    <xf numFmtId="0" fontId="11" fillId="0" borderId="0" xfId="4" applyNumberFormat="1" applyFont="1" applyFill="1" applyBorder="1" applyAlignment="1">
      <alignment vertical="top" wrapText="1"/>
    </xf>
    <xf numFmtId="0" fontId="11" fillId="0" borderId="0" xfId="4" applyNumberFormat="1" applyFont="1" applyFill="1" applyBorder="1" applyAlignment="1">
      <alignment horizontal="left" vertical="top"/>
    </xf>
    <xf numFmtId="0" fontId="11" fillId="0" borderId="0" xfId="4" applyNumberFormat="1" applyFont="1" applyFill="1" applyBorder="1" applyAlignment="1">
      <alignment horizontal="left" vertical="top" wrapText="1"/>
    </xf>
    <xf numFmtId="0" fontId="10" fillId="0" borderId="0" xfId="4" applyNumberFormat="1" applyFont="1" applyFill="1" applyBorder="1" applyAlignment="1">
      <alignment horizontal="justify"/>
    </xf>
    <xf numFmtId="41" fontId="11" fillId="0" borderId="13" xfId="4" applyFont="1" applyFill="1" applyBorder="1"/>
    <xf numFmtId="0" fontId="11" fillId="0" borderId="0" xfId="4" applyNumberFormat="1" applyFont="1" applyFill="1" applyBorder="1"/>
    <xf numFmtId="0" fontId="11" fillId="0" borderId="0" xfId="4" applyNumberFormat="1" applyFont="1" applyFill="1" applyBorder="1" applyAlignment="1">
      <alignment vertical="top"/>
    </xf>
    <xf numFmtId="41" fontId="11" fillId="0" borderId="0" xfId="4" applyFont="1" applyFill="1" applyBorder="1" applyAlignment="1">
      <alignment vertical="top"/>
    </xf>
    <xf numFmtId="41" fontId="11" fillId="0" borderId="0" xfId="4" applyFont="1" applyFill="1" applyBorder="1" applyAlignment="1">
      <alignment vertical="top" wrapText="1"/>
    </xf>
    <xf numFmtId="41" fontId="11" fillId="0" borderId="0" xfId="4" applyFont="1" applyFill="1" applyAlignment="1">
      <alignment horizontal="justify" vertical="top" wrapText="1"/>
    </xf>
    <xf numFmtId="41" fontId="10" fillId="0" borderId="0" xfId="4" applyNumberFormat="1" applyFont="1" applyFill="1" applyBorder="1" applyAlignment="1"/>
    <xf numFmtId="41" fontId="10" fillId="0" borderId="0" xfId="4" applyFont="1" applyFill="1" applyBorder="1" applyAlignment="1">
      <alignment vertical="top"/>
    </xf>
    <xf numFmtId="41" fontId="10" fillId="0" borderId="0" xfId="4" applyFont="1" applyFill="1" applyBorder="1" applyAlignment="1">
      <alignment vertical="top" wrapText="1"/>
    </xf>
    <xf numFmtId="41" fontId="11" fillId="0" borderId="0" xfId="4" applyFont="1" applyFill="1" applyBorder="1" applyAlignment="1">
      <alignment horizontal="justify"/>
    </xf>
    <xf numFmtId="41" fontId="10" fillId="0" borderId="0" xfId="4" applyFont="1" applyFill="1" applyAlignment="1"/>
    <xf numFmtId="41" fontId="11" fillId="0" borderId="0" xfId="4" applyFont="1" applyFill="1" applyBorder="1" applyAlignment="1">
      <alignment horizontal="justify" vertical="top" wrapText="1"/>
    </xf>
    <xf numFmtId="41" fontId="10" fillId="0" borderId="0" xfId="4" applyFont="1" applyFill="1" applyBorder="1" applyAlignment="1">
      <alignment horizontal="justify" vertical="top" wrapText="1"/>
    </xf>
    <xf numFmtId="41" fontId="11" fillId="0" borderId="0" xfId="4" applyFont="1" applyFill="1" applyBorder="1" applyAlignment="1">
      <alignment horizontal="left" vertical="top" wrapText="1" indent="2"/>
    </xf>
    <xf numFmtId="43" fontId="6" fillId="0" borderId="0" xfId="1" applyNumberFormat="1" applyFont="1" applyAlignment="1"/>
    <xf numFmtId="43" fontId="6" fillId="0" borderId="14" xfId="1" applyFont="1" applyBorder="1" applyAlignment="1">
      <alignment horizontal="right"/>
    </xf>
    <xf numFmtId="0" fontId="6" fillId="0" borderId="0" xfId="4" applyNumberFormat="1" applyFont="1" applyFill="1" applyAlignment="1">
      <alignment horizontal="left" vertical="top" wrapText="1"/>
    </xf>
    <xf numFmtId="43" fontId="6" fillId="0" borderId="0" xfId="0" applyNumberFormat="1" applyFont="1"/>
    <xf numFmtId="0" fontId="7" fillId="0" borderId="0" xfId="4" applyNumberFormat="1" applyFont="1" applyFill="1" applyAlignment="1">
      <alignment horizontal="left"/>
    </xf>
    <xf numFmtId="164" fontId="4" fillId="0" borderId="7" xfId="1" applyNumberFormat="1" applyFont="1" applyFill="1" applyBorder="1" applyAlignment="1">
      <alignment horizontal="center"/>
    </xf>
    <xf numFmtId="164" fontId="6" fillId="0" borderId="0" xfId="0" applyNumberFormat="1" applyFont="1" applyBorder="1"/>
    <xf numFmtId="41" fontId="11" fillId="0" borderId="6" xfId="4" applyFont="1" applyFill="1" applyBorder="1"/>
    <xf numFmtId="164" fontId="6" fillId="0" borderId="14" xfId="0" applyNumberFormat="1" applyFont="1" applyBorder="1"/>
    <xf numFmtId="164" fontId="7" fillId="0" borderId="0" xfId="1" applyNumberFormat="1" applyFont="1"/>
    <xf numFmtId="164" fontId="7" fillId="0" borderId="15" xfId="1" applyNumberFormat="1" applyFont="1" applyBorder="1"/>
    <xf numFmtId="164" fontId="4" fillId="2" borderId="10" xfId="1" applyNumberFormat="1" applyFont="1" applyFill="1" applyBorder="1" applyAlignment="1">
      <alignment horizontal="center"/>
    </xf>
    <xf numFmtId="164" fontId="4" fillId="2" borderId="8" xfId="1" applyNumberFormat="1" applyFont="1" applyFill="1" applyBorder="1" applyAlignment="1">
      <alignment horizontal="center"/>
    </xf>
    <xf numFmtId="164" fontId="4" fillId="2" borderId="11" xfId="1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</cellXfs>
  <cellStyles count="7">
    <cellStyle name="Comma" xfId="1" builtinId="3"/>
    <cellStyle name="Comma [0]" xfId="2" builtinId="6"/>
    <cellStyle name="Comma 2" xfId="3"/>
    <cellStyle name="Comma_Pentanah2003" xfId="4"/>
    <cellStyle name="Normal" xfId="0" builtinId="0"/>
    <cellStyle name="Normal 2" xfId="5"/>
    <cellStyle name="Percent 2" xfId="6"/>
  </cellStyles>
  <dxfs count="0"/>
  <tableStyles count="0" defaultTableStyle="TableStyleMedium9" defaultPivotStyle="PivotStyleLight16"/>
  <colors>
    <mruColors>
      <color rgb="FFFF99FF"/>
      <color rgb="FFCCFFCC"/>
      <color rgb="FFCC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  <pageSetUpPr fitToPage="1"/>
  </sheetPr>
  <dimension ref="A1:F255"/>
  <sheetViews>
    <sheetView tabSelected="1" zoomScale="85" zoomScaleNormal="85" zoomScaleSheetLayoutView="80" workbookViewId="0">
      <pane xSplit="1" ySplit="8" topLeftCell="B9" activePane="bottomRight" state="frozen"/>
      <selection activeCell="A14" sqref="A14"/>
      <selection pane="topRight" activeCell="A14" sqref="A14"/>
      <selection pane="bottomLeft" activeCell="A14" sqref="A14"/>
      <selection pane="bottomRight" activeCell="C7" sqref="C7"/>
    </sheetView>
  </sheetViews>
  <sheetFormatPr defaultColWidth="7.85546875" defaultRowHeight="18" customHeight="1" x14ac:dyDescent="0.3"/>
  <cols>
    <col min="1" max="1" width="42.140625" style="66" customWidth="1"/>
    <col min="2" max="2" width="6.7109375" style="65" customWidth="1"/>
    <col min="3" max="3" width="21.28515625" style="66" bestFit="1" customWidth="1"/>
    <col min="4" max="4" width="21.85546875" style="66" customWidth="1"/>
    <col min="5" max="5" width="17" style="66" customWidth="1"/>
    <col min="6" max="14" width="18.42578125" style="66" customWidth="1"/>
    <col min="15" max="16384" width="7.85546875" style="66"/>
  </cols>
  <sheetData>
    <row r="1" spans="1:6" ht="18" customHeight="1" x14ac:dyDescent="0.3">
      <c r="A1" s="64" t="s">
        <v>34</v>
      </c>
    </row>
    <row r="2" spans="1:6" ht="18" customHeight="1" x14ac:dyDescent="0.3">
      <c r="A2" s="64" t="s">
        <v>22</v>
      </c>
    </row>
    <row r="3" spans="1:6" ht="18" customHeight="1" x14ac:dyDescent="0.3">
      <c r="A3" s="114" t="s">
        <v>195</v>
      </c>
    </row>
    <row r="4" spans="1:6" ht="18" customHeight="1" x14ac:dyDescent="0.3">
      <c r="A4" s="64"/>
    </row>
    <row r="5" spans="1:6" ht="18" customHeight="1" x14ac:dyDescent="0.3">
      <c r="A5" s="67"/>
    </row>
    <row r="6" spans="1:6" ht="18" customHeight="1" x14ac:dyDescent="0.3">
      <c r="A6" s="67"/>
      <c r="B6" s="68"/>
      <c r="C6" s="69"/>
      <c r="D6" s="70"/>
      <c r="E6" s="71" t="s">
        <v>14</v>
      </c>
      <c r="F6" s="71" t="s">
        <v>17</v>
      </c>
    </row>
    <row r="7" spans="1:6" ht="18" customHeight="1" x14ac:dyDescent="0.3">
      <c r="A7" s="72"/>
      <c r="B7" s="73"/>
      <c r="C7" s="115" t="s">
        <v>183</v>
      </c>
      <c r="D7" s="23" t="s">
        <v>184</v>
      </c>
      <c r="E7" s="74" t="s">
        <v>15</v>
      </c>
      <c r="F7" s="75" t="s">
        <v>16</v>
      </c>
    </row>
    <row r="8" spans="1:6" s="77" customFormat="1" ht="18" customHeight="1" x14ac:dyDescent="0.3">
      <c r="A8" s="76"/>
      <c r="B8" s="73" t="s">
        <v>0</v>
      </c>
      <c r="C8" s="71" t="s">
        <v>11</v>
      </c>
      <c r="D8" s="71" t="s">
        <v>11</v>
      </c>
      <c r="E8" s="71" t="s">
        <v>11</v>
      </c>
      <c r="F8" s="71" t="s">
        <v>11</v>
      </c>
    </row>
    <row r="9" spans="1:6" ht="18" customHeight="1" x14ac:dyDescent="0.3">
      <c r="A9" s="78" t="s">
        <v>26</v>
      </c>
      <c r="C9" s="79"/>
      <c r="D9" s="65"/>
      <c r="E9" s="79"/>
      <c r="F9" s="79"/>
    </row>
    <row r="10" spans="1:6" ht="18" customHeight="1" x14ac:dyDescent="0.3">
      <c r="A10" s="80" t="s">
        <v>122</v>
      </c>
      <c r="B10" s="65">
        <v>1</v>
      </c>
      <c r="C10" s="79">
        <v>152271.01</v>
      </c>
      <c r="D10" s="65">
        <v>172261</v>
      </c>
      <c r="E10" s="79">
        <f>C10-D10</f>
        <v>-19989.989999999991</v>
      </c>
      <c r="F10" s="79">
        <v>137866.40999999997</v>
      </c>
    </row>
    <row r="11" spans="1:6" ht="18" customHeight="1" x14ac:dyDescent="0.3">
      <c r="A11" s="81"/>
      <c r="C11" s="82">
        <f>SUM(C10:C10)</f>
        <v>152271.01</v>
      </c>
      <c r="D11" s="82">
        <f>SUM(D10:D10)</f>
        <v>172261</v>
      </c>
      <c r="E11" s="82">
        <f>SUM(E10:E10)</f>
        <v>-19989.989999999991</v>
      </c>
      <c r="F11" s="82">
        <f>SUM(F10:F10)</f>
        <v>137866.40999999997</v>
      </c>
    </row>
    <row r="12" spans="1:6" ht="18" customHeight="1" x14ac:dyDescent="0.3">
      <c r="A12" s="81"/>
      <c r="C12" s="79"/>
      <c r="D12" s="65"/>
      <c r="E12" s="79"/>
      <c r="F12" s="79"/>
    </row>
    <row r="13" spans="1:6" ht="18" customHeight="1" x14ac:dyDescent="0.3">
      <c r="A13" s="83" t="s">
        <v>27</v>
      </c>
      <c r="C13" s="79"/>
      <c r="D13" s="65"/>
      <c r="E13" s="79"/>
      <c r="F13" s="79"/>
    </row>
    <row r="14" spans="1:6" ht="18" customHeight="1" x14ac:dyDescent="0.3">
      <c r="A14" s="84" t="s">
        <v>139</v>
      </c>
      <c r="C14" s="79">
        <v>-3000</v>
      </c>
      <c r="D14" s="65">
        <v>0</v>
      </c>
      <c r="E14" s="79">
        <f>C14-D14</f>
        <v>-3000</v>
      </c>
      <c r="F14" s="79">
        <v>0</v>
      </c>
    </row>
    <row r="15" spans="1:6" ht="18" customHeight="1" x14ac:dyDescent="0.3">
      <c r="A15" s="84" t="s">
        <v>124</v>
      </c>
      <c r="B15" s="65">
        <v>2</v>
      </c>
      <c r="C15" s="79">
        <v>154829.53999999998</v>
      </c>
      <c r="D15" s="65">
        <v>46012</v>
      </c>
      <c r="E15" s="79">
        <f t="shared" ref="E15:E18" si="0">C15-D15</f>
        <v>108817.53999999998</v>
      </c>
      <c r="F15" s="79">
        <v>2112733.83</v>
      </c>
    </row>
    <row r="16" spans="1:6" ht="18" customHeight="1" x14ac:dyDescent="0.3">
      <c r="A16" s="84" t="s">
        <v>126</v>
      </c>
      <c r="C16" s="79">
        <v>1669.02</v>
      </c>
      <c r="D16" s="65">
        <v>1307</v>
      </c>
      <c r="E16" s="79">
        <f t="shared" si="0"/>
        <v>362.02</v>
      </c>
      <c r="F16" s="79">
        <v>0</v>
      </c>
    </row>
    <row r="17" spans="1:6" ht="18" hidden="1" customHeight="1" x14ac:dyDescent="0.3">
      <c r="A17" s="84" t="s">
        <v>125</v>
      </c>
      <c r="C17" s="79"/>
      <c r="D17" s="65"/>
      <c r="E17" s="79">
        <f t="shared" si="0"/>
        <v>0</v>
      </c>
      <c r="F17" s="79">
        <v>0</v>
      </c>
    </row>
    <row r="18" spans="1:6" ht="18" customHeight="1" x14ac:dyDescent="0.3">
      <c r="A18" s="84" t="s">
        <v>123</v>
      </c>
      <c r="B18" s="65">
        <v>3</v>
      </c>
      <c r="C18" s="79">
        <v>3419282.33</v>
      </c>
      <c r="D18" s="65">
        <v>2756892.79</v>
      </c>
      <c r="E18" s="79">
        <f t="shared" si="0"/>
        <v>662389.54</v>
      </c>
      <c r="F18" s="79">
        <v>2420165.81</v>
      </c>
    </row>
    <row r="19" spans="1:6" ht="18" customHeight="1" x14ac:dyDescent="0.3">
      <c r="A19" s="85"/>
      <c r="C19" s="79"/>
      <c r="D19" s="65"/>
      <c r="E19" s="79"/>
      <c r="F19" s="79">
        <v>0</v>
      </c>
    </row>
    <row r="20" spans="1:6" ht="18" customHeight="1" x14ac:dyDescent="0.3">
      <c r="A20" s="81" t="s">
        <v>23</v>
      </c>
      <c r="C20" s="82">
        <f>SUM(C14:C19)</f>
        <v>3572780.89</v>
      </c>
      <c r="D20" s="82">
        <f>SUM(D14:D19)</f>
        <v>2804211.79</v>
      </c>
      <c r="E20" s="82">
        <f>SUM(E14:E19)</f>
        <v>768569.1</v>
      </c>
      <c r="F20" s="82">
        <f>SUM(F14:F19)</f>
        <v>4532899.6400000006</v>
      </c>
    </row>
    <row r="21" spans="1:6" ht="18" customHeight="1" x14ac:dyDescent="0.3">
      <c r="A21" s="86"/>
      <c r="C21" s="79"/>
      <c r="D21" s="65"/>
      <c r="E21" s="79"/>
      <c r="F21" s="79"/>
    </row>
    <row r="22" spans="1:6" s="89" customFormat="1" ht="18" customHeight="1" thickBot="1" x14ac:dyDescent="0.35">
      <c r="A22" s="67" t="s">
        <v>32</v>
      </c>
      <c r="B22" s="87"/>
      <c r="C22" s="88">
        <f>C11+C20</f>
        <v>3725051.9000000004</v>
      </c>
      <c r="D22" s="88">
        <f>D11+D20</f>
        <v>2976472.79</v>
      </c>
      <c r="E22" s="88">
        <f>E11+E20</f>
        <v>748579.11</v>
      </c>
      <c r="F22" s="88">
        <f>F11+F20</f>
        <v>4670766.0500000007</v>
      </c>
    </row>
    <row r="23" spans="1:6" s="89" customFormat="1" ht="18" customHeight="1" thickTop="1" x14ac:dyDescent="0.3">
      <c r="A23" s="67"/>
      <c r="B23" s="87"/>
      <c r="C23" s="90"/>
      <c r="D23" s="87"/>
      <c r="E23" s="90"/>
      <c r="F23" s="90"/>
    </row>
    <row r="24" spans="1:6" ht="18" customHeight="1" x14ac:dyDescent="0.3">
      <c r="A24" s="91" t="s">
        <v>28</v>
      </c>
      <c r="C24" s="79"/>
      <c r="D24" s="65"/>
      <c r="E24" s="79"/>
      <c r="F24" s="79"/>
    </row>
    <row r="25" spans="1:6" ht="18" customHeight="1" x14ac:dyDescent="0.3">
      <c r="A25" s="92" t="s">
        <v>120</v>
      </c>
      <c r="C25" s="79">
        <v>100003</v>
      </c>
      <c r="D25" s="65">
        <v>100003</v>
      </c>
      <c r="E25" s="79">
        <f>C25-D25</f>
        <v>0</v>
      </c>
      <c r="F25" s="79">
        <v>100003</v>
      </c>
    </row>
    <row r="26" spans="1:6" ht="18" customHeight="1" x14ac:dyDescent="0.3">
      <c r="A26" s="92" t="s">
        <v>121</v>
      </c>
      <c r="C26" s="79">
        <v>-100003</v>
      </c>
      <c r="D26" s="65">
        <v>-100003</v>
      </c>
      <c r="E26" s="79">
        <f>C26-D26</f>
        <v>0</v>
      </c>
      <c r="F26" s="79">
        <v>-100003</v>
      </c>
    </row>
    <row r="27" spans="1:6" ht="18" customHeight="1" x14ac:dyDescent="0.3">
      <c r="A27" s="92" t="s">
        <v>24</v>
      </c>
      <c r="C27" s="82">
        <f>SUM(C25:C26)</f>
        <v>0</v>
      </c>
      <c r="D27" s="82">
        <f t="shared" ref="D27:F27" si="1">SUM(D25:D26)</f>
        <v>0</v>
      </c>
      <c r="E27" s="82">
        <f t="shared" si="1"/>
        <v>0</v>
      </c>
      <c r="F27" s="82">
        <f t="shared" si="1"/>
        <v>0</v>
      </c>
    </row>
    <row r="28" spans="1:6" ht="18" customHeight="1" x14ac:dyDescent="0.3">
      <c r="A28" s="91"/>
      <c r="C28" s="79"/>
      <c r="D28" s="65"/>
      <c r="E28" s="79"/>
      <c r="F28" s="79"/>
    </row>
    <row r="29" spans="1:6" ht="18" customHeight="1" x14ac:dyDescent="0.3">
      <c r="A29" s="91" t="s">
        <v>29</v>
      </c>
      <c r="C29" s="79">
        <v>0</v>
      </c>
      <c r="D29" s="65">
        <v>0</v>
      </c>
      <c r="E29" s="79">
        <v>0</v>
      </c>
      <c r="F29" s="79">
        <v>0</v>
      </c>
    </row>
    <row r="30" spans="1:6" ht="18" customHeight="1" x14ac:dyDescent="0.3">
      <c r="A30" s="92"/>
      <c r="C30" s="79"/>
      <c r="D30" s="65"/>
      <c r="E30" s="79"/>
      <c r="F30" s="79"/>
    </row>
    <row r="31" spans="1:6" ht="18" customHeight="1" x14ac:dyDescent="0.3">
      <c r="A31" s="93" t="s">
        <v>25</v>
      </c>
      <c r="C31" s="82">
        <f>SUM(C30:C30)</f>
        <v>0</v>
      </c>
      <c r="D31" s="82">
        <f>SUM(D30:D30)</f>
        <v>0</v>
      </c>
      <c r="E31" s="82">
        <f>SUM(E30:E30)</f>
        <v>0</v>
      </c>
      <c r="F31" s="82">
        <f>SUM(F30:F30)</f>
        <v>0</v>
      </c>
    </row>
    <row r="32" spans="1:6" ht="18" customHeight="1" x14ac:dyDescent="0.3">
      <c r="A32" s="93"/>
      <c r="C32" s="117"/>
      <c r="D32" s="65"/>
      <c r="E32" s="79"/>
      <c r="F32" s="79"/>
    </row>
    <row r="33" spans="1:6" ht="18" customHeight="1" x14ac:dyDescent="0.3">
      <c r="A33" s="83" t="s">
        <v>30</v>
      </c>
      <c r="C33" s="79"/>
      <c r="D33" s="65"/>
      <c r="E33" s="79"/>
      <c r="F33" s="79"/>
    </row>
    <row r="34" spans="1:6" ht="18" customHeight="1" x14ac:dyDescent="0.3">
      <c r="A34" s="84" t="s">
        <v>152</v>
      </c>
      <c r="B34" s="65">
        <v>4</v>
      </c>
      <c r="C34" s="118">
        <v>61310.850000000006</v>
      </c>
      <c r="D34" s="65">
        <v>110874.5</v>
      </c>
      <c r="E34" s="79">
        <f>C34-D34</f>
        <v>-49563.649999999994</v>
      </c>
      <c r="F34" s="79">
        <v>1357853.16</v>
      </c>
    </row>
    <row r="35" spans="1:6" ht="18" customHeight="1" x14ac:dyDescent="0.3">
      <c r="A35" s="84" t="s">
        <v>127</v>
      </c>
      <c r="B35" s="65">
        <v>5</v>
      </c>
      <c r="C35" s="79">
        <v>3663741.0500000007</v>
      </c>
      <c r="D35" s="65">
        <v>2865598</v>
      </c>
      <c r="E35" s="79">
        <f t="shared" ref="E35:E37" si="2">C35-D35</f>
        <v>798143.05000000075</v>
      </c>
      <c r="F35" s="79">
        <v>3311253.79</v>
      </c>
    </row>
    <row r="36" spans="1:6" ht="18" hidden="1" customHeight="1" x14ac:dyDescent="0.3">
      <c r="A36" s="112" t="s">
        <v>181</v>
      </c>
      <c r="C36" s="79"/>
      <c r="D36" s="65">
        <v>0</v>
      </c>
      <c r="E36" s="79"/>
      <c r="F36" s="79"/>
    </row>
    <row r="37" spans="1:6" ht="18" customHeight="1" x14ac:dyDescent="0.3">
      <c r="A37" s="84" t="s">
        <v>128</v>
      </c>
      <c r="C37" s="79">
        <v>0</v>
      </c>
      <c r="D37" s="65">
        <v>0</v>
      </c>
      <c r="E37" s="79">
        <f t="shared" si="2"/>
        <v>0</v>
      </c>
      <c r="F37" s="79">
        <v>1659.1</v>
      </c>
    </row>
    <row r="38" spans="1:6" ht="18" customHeight="1" x14ac:dyDescent="0.3">
      <c r="A38" s="94" t="s">
        <v>1</v>
      </c>
      <c r="C38" s="82">
        <f>SUM(C34:C37)</f>
        <v>3725051.9000000008</v>
      </c>
      <c r="D38" s="82">
        <f t="shared" ref="D38:F38" si="3">SUM(D34:D37)</f>
        <v>2976472.5</v>
      </c>
      <c r="E38" s="82">
        <f t="shared" si="3"/>
        <v>748579.40000000072</v>
      </c>
      <c r="F38" s="82">
        <f t="shared" si="3"/>
        <v>4670766.05</v>
      </c>
    </row>
    <row r="39" spans="1:6" ht="18" customHeight="1" x14ac:dyDescent="0.3">
      <c r="A39" s="95"/>
      <c r="C39" s="79"/>
      <c r="D39" s="65"/>
      <c r="E39" s="79"/>
      <c r="F39" s="79"/>
    </row>
    <row r="40" spans="1:6" ht="18" customHeight="1" thickBot="1" x14ac:dyDescent="0.35">
      <c r="A40" s="95" t="s">
        <v>31</v>
      </c>
      <c r="C40" s="96">
        <f>C27+C38</f>
        <v>3725051.9000000008</v>
      </c>
      <c r="D40" s="96">
        <f t="shared" ref="D40:F40" si="4">D27+D38</f>
        <v>2976472.5</v>
      </c>
      <c r="E40" s="96">
        <f t="shared" si="4"/>
        <v>748579.40000000072</v>
      </c>
      <c r="F40" s="96">
        <f t="shared" si="4"/>
        <v>4670766.05</v>
      </c>
    </row>
    <row r="41" spans="1:6" ht="18" customHeight="1" thickTop="1" x14ac:dyDescent="0.3">
      <c r="A41" s="81"/>
    </row>
    <row r="42" spans="1:6" ht="18" customHeight="1" x14ac:dyDescent="0.3">
      <c r="A42" s="81"/>
    </row>
    <row r="43" spans="1:6" ht="18" customHeight="1" x14ac:dyDescent="0.3">
      <c r="A43" s="81"/>
    </row>
    <row r="44" spans="1:6" ht="18" customHeight="1" x14ac:dyDescent="0.3">
      <c r="A44" s="97"/>
    </row>
    <row r="45" spans="1:6" ht="18" customHeight="1" x14ac:dyDescent="0.3">
      <c r="A45" s="97"/>
    </row>
    <row r="46" spans="1:6" ht="18" customHeight="1" x14ac:dyDescent="0.3">
      <c r="A46" s="97"/>
    </row>
    <row r="47" spans="1:6" ht="18" customHeight="1" x14ac:dyDescent="0.3">
      <c r="A47" s="97"/>
    </row>
    <row r="48" spans="1:6" ht="18" customHeight="1" x14ac:dyDescent="0.3">
      <c r="A48" s="81"/>
    </row>
    <row r="49" spans="1:1" ht="18" customHeight="1" x14ac:dyDescent="0.3">
      <c r="A49" s="81"/>
    </row>
    <row r="50" spans="1:1" ht="18" customHeight="1" x14ac:dyDescent="0.3">
      <c r="A50" s="81"/>
    </row>
    <row r="51" spans="1:1" ht="18" customHeight="1" x14ac:dyDescent="0.3">
      <c r="A51" s="81"/>
    </row>
    <row r="52" spans="1:1" ht="18" customHeight="1" x14ac:dyDescent="0.3">
      <c r="A52" s="81"/>
    </row>
    <row r="53" spans="1:1" ht="18" customHeight="1" x14ac:dyDescent="0.3">
      <c r="A53" s="92"/>
    </row>
    <row r="54" spans="1:1" ht="18" customHeight="1" x14ac:dyDescent="0.3">
      <c r="A54" s="98"/>
    </row>
    <row r="55" spans="1:1" ht="18" customHeight="1" x14ac:dyDescent="0.3">
      <c r="A55" s="98"/>
    </row>
    <row r="56" spans="1:1" ht="18" customHeight="1" x14ac:dyDescent="0.3">
      <c r="A56" s="98"/>
    </row>
    <row r="57" spans="1:1" ht="18" customHeight="1" x14ac:dyDescent="0.3">
      <c r="A57" s="98"/>
    </row>
    <row r="58" spans="1:1" ht="18" customHeight="1" x14ac:dyDescent="0.3">
      <c r="A58" s="98"/>
    </row>
    <row r="59" spans="1:1" ht="18" customHeight="1" x14ac:dyDescent="0.3">
      <c r="A59" s="98"/>
    </row>
    <row r="60" spans="1:1" ht="18" customHeight="1" x14ac:dyDescent="0.3">
      <c r="A60" s="98"/>
    </row>
    <row r="61" spans="1:1" ht="18" customHeight="1" x14ac:dyDescent="0.3">
      <c r="A61" s="98"/>
    </row>
    <row r="62" spans="1:1" ht="18" customHeight="1" x14ac:dyDescent="0.3">
      <c r="A62" s="98"/>
    </row>
    <row r="63" spans="1:1" ht="18" customHeight="1" x14ac:dyDescent="0.3">
      <c r="A63" s="98"/>
    </row>
    <row r="64" spans="1:1" ht="18" customHeight="1" x14ac:dyDescent="0.3">
      <c r="A64" s="98"/>
    </row>
    <row r="65" spans="1:1" ht="18" customHeight="1" x14ac:dyDescent="0.3">
      <c r="A65" s="98"/>
    </row>
    <row r="66" spans="1:1" ht="18" customHeight="1" x14ac:dyDescent="0.3">
      <c r="A66" s="99"/>
    </row>
    <row r="67" spans="1:1" ht="18" customHeight="1" x14ac:dyDescent="0.3">
      <c r="A67" s="99"/>
    </row>
    <row r="68" spans="1:1" ht="18" customHeight="1" x14ac:dyDescent="0.3">
      <c r="A68" s="99"/>
    </row>
    <row r="69" spans="1:1" ht="18" customHeight="1" x14ac:dyDescent="0.3">
      <c r="A69" s="99"/>
    </row>
    <row r="148" spans="1:1" ht="18" customHeight="1" x14ac:dyDescent="0.3">
      <c r="A148" s="100"/>
    </row>
    <row r="149" spans="1:1" ht="18" customHeight="1" x14ac:dyDescent="0.3">
      <c r="A149" s="100"/>
    </row>
    <row r="150" spans="1:1" ht="18" customHeight="1" x14ac:dyDescent="0.3">
      <c r="A150" s="100"/>
    </row>
    <row r="151" spans="1:1" ht="18" customHeight="1" x14ac:dyDescent="0.3">
      <c r="A151" s="100"/>
    </row>
    <row r="152" spans="1:1" ht="18" customHeight="1" x14ac:dyDescent="0.3">
      <c r="A152" s="100"/>
    </row>
    <row r="153" spans="1:1" ht="18" customHeight="1" x14ac:dyDescent="0.3">
      <c r="A153" s="100"/>
    </row>
    <row r="154" spans="1:1" ht="18" customHeight="1" x14ac:dyDescent="0.3">
      <c r="A154" s="101"/>
    </row>
    <row r="191" spans="1:1" ht="18" customHeight="1" x14ac:dyDescent="0.3">
      <c r="A191" s="102"/>
    </row>
    <row r="192" spans="1:1" ht="18" customHeight="1" x14ac:dyDescent="0.3">
      <c r="A192" s="103"/>
    </row>
    <row r="193" spans="1:1" ht="18" customHeight="1" x14ac:dyDescent="0.3">
      <c r="A193" s="103"/>
    </row>
    <row r="194" spans="1:1" ht="18" customHeight="1" x14ac:dyDescent="0.3">
      <c r="A194" s="104"/>
    </row>
    <row r="195" spans="1:1" ht="18" customHeight="1" x14ac:dyDescent="0.3">
      <c r="A195" s="100"/>
    </row>
    <row r="236" spans="1:1" ht="18" customHeight="1" x14ac:dyDescent="0.3">
      <c r="A236" s="103"/>
    </row>
    <row r="237" spans="1:1" ht="18" customHeight="1" x14ac:dyDescent="0.3">
      <c r="A237" s="104"/>
    </row>
    <row r="238" spans="1:1" ht="18" customHeight="1" x14ac:dyDescent="0.3">
      <c r="A238" s="100"/>
    </row>
    <row r="239" spans="1:1" ht="18" customHeight="1" x14ac:dyDescent="0.3">
      <c r="A239" s="100"/>
    </row>
    <row r="240" spans="1:1" ht="18" customHeight="1" x14ac:dyDescent="0.3">
      <c r="A240" s="105"/>
    </row>
    <row r="241" spans="1:1" ht="18" customHeight="1" x14ac:dyDescent="0.3">
      <c r="A241" s="106"/>
    </row>
    <row r="242" spans="1:1" ht="18" customHeight="1" x14ac:dyDescent="0.3">
      <c r="A242" s="107"/>
    </row>
    <row r="243" spans="1:1" ht="18" customHeight="1" x14ac:dyDescent="0.3">
      <c r="A243" s="107"/>
    </row>
    <row r="244" spans="1:1" ht="18" customHeight="1" x14ac:dyDescent="0.3">
      <c r="A244" s="107"/>
    </row>
    <row r="245" spans="1:1" ht="18" customHeight="1" x14ac:dyDescent="0.3">
      <c r="A245" s="108"/>
    </row>
    <row r="246" spans="1:1" ht="18" customHeight="1" x14ac:dyDescent="0.3">
      <c r="A246" s="107"/>
    </row>
    <row r="247" spans="1:1" ht="18" customHeight="1" x14ac:dyDescent="0.3">
      <c r="A247" s="107"/>
    </row>
    <row r="248" spans="1:1" ht="18" customHeight="1" x14ac:dyDescent="0.3">
      <c r="A248" s="107"/>
    </row>
    <row r="249" spans="1:1" ht="18" customHeight="1" x14ac:dyDescent="0.3">
      <c r="A249" s="109"/>
    </row>
    <row r="250" spans="1:1" ht="18" customHeight="1" x14ac:dyDescent="0.3">
      <c r="A250" s="109"/>
    </row>
    <row r="251" spans="1:1" ht="18" customHeight="1" x14ac:dyDescent="0.3">
      <c r="A251" s="107"/>
    </row>
    <row r="252" spans="1:1" ht="18" customHeight="1" x14ac:dyDescent="0.3">
      <c r="A252" s="107"/>
    </row>
    <row r="253" spans="1:1" ht="18" customHeight="1" x14ac:dyDescent="0.3">
      <c r="A253" s="107"/>
    </row>
    <row r="254" spans="1:1" ht="18" customHeight="1" x14ac:dyDescent="0.3">
      <c r="A254" s="107"/>
    </row>
    <row r="255" spans="1:1" ht="18" customHeight="1" x14ac:dyDescent="0.3">
      <c r="A255" s="107"/>
    </row>
  </sheetData>
  <phoneticPr fontId="3" type="noConversion"/>
  <printOptions horizontalCentered="1" gridLines="1"/>
  <pageMargins left="0.35433070866141736" right="0.19685039370078741" top="0.59055118110236227" bottom="0.35433070866141736" header="0.51181102362204722" footer="0.19685039370078741"/>
  <pageSetup paperSize="9" scale="78" orientation="portrait" r:id="rId1"/>
  <headerFooter alignWithMargins="0">
    <oddFooter>&amp;L&amp;D&amp;T&amp;C&amp;F&amp;R&amp;A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M109"/>
  <sheetViews>
    <sheetView zoomScale="85" zoomScaleNormal="85" zoomScaleSheetLayoutView="85" workbookViewId="0">
      <pane xSplit="2" ySplit="9" topLeftCell="C10" activePane="bottomRight" state="frozen"/>
      <selection activeCell="A14" sqref="A14"/>
      <selection pane="topRight" activeCell="A14" sqref="A14"/>
      <selection pane="bottomLeft" activeCell="A14" sqref="A14"/>
      <selection pane="bottomRight" activeCell="I7" sqref="I7"/>
    </sheetView>
  </sheetViews>
  <sheetFormatPr defaultColWidth="7.85546875" defaultRowHeight="18" customHeight="1" x14ac:dyDescent="0.3"/>
  <cols>
    <col min="1" max="1" width="46.7109375" style="9" customWidth="1"/>
    <col min="2" max="2" width="6.28515625" style="9" customWidth="1"/>
    <col min="3" max="3" width="16.7109375" style="30" customWidth="1"/>
    <col min="4" max="4" width="18.42578125" style="30" customWidth="1"/>
    <col min="5" max="5" width="16.85546875" style="30" customWidth="1"/>
    <col min="6" max="6" width="15.7109375" style="30" customWidth="1"/>
    <col min="7" max="7" width="19.7109375" style="30" customWidth="1"/>
    <col min="8" max="8" width="18.7109375" style="30" customWidth="1"/>
    <col min="9" max="9" width="24" style="30" customWidth="1"/>
    <col min="10" max="10" width="10.7109375" style="30" customWidth="1"/>
    <col min="11" max="12" width="18.42578125" style="59" hidden="1" customWidth="1"/>
    <col min="13" max="15" width="18.42578125" style="9" customWidth="1"/>
    <col min="16" max="16384" width="7.85546875" style="9"/>
  </cols>
  <sheetData>
    <row r="1" spans="1:12" ht="18" customHeight="1" x14ac:dyDescent="0.3">
      <c r="A1" s="25" t="s">
        <v>34</v>
      </c>
    </row>
    <row r="2" spans="1:12" ht="18" customHeight="1" x14ac:dyDescent="0.3">
      <c r="A2" s="25" t="s">
        <v>12</v>
      </c>
      <c r="B2" s="10"/>
    </row>
    <row r="3" spans="1:12" ht="18" customHeight="1" x14ac:dyDescent="0.3">
      <c r="A3" s="25" t="s">
        <v>185</v>
      </c>
      <c r="B3" s="10"/>
    </row>
    <row r="4" spans="1:12" ht="18" customHeight="1" x14ac:dyDescent="0.3">
      <c r="A4" s="10"/>
      <c r="B4" s="10"/>
    </row>
    <row r="5" spans="1:12" ht="18" customHeight="1" x14ac:dyDescent="0.3">
      <c r="A5" s="10"/>
      <c r="B5" s="10"/>
    </row>
    <row r="6" spans="1:12" ht="18" customHeight="1" x14ac:dyDescent="0.3">
      <c r="A6" s="10"/>
      <c r="B6" s="10"/>
      <c r="C6" s="121" t="s">
        <v>196</v>
      </c>
      <c r="D6" s="122"/>
      <c r="E6" s="123"/>
      <c r="F6" s="1"/>
      <c r="G6" s="2"/>
      <c r="H6" s="31"/>
      <c r="I6" s="2"/>
    </row>
    <row r="7" spans="1:12" ht="56.25" x14ac:dyDescent="0.3">
      <c r="C7" s="3" t="s">
        <v>9</v>
      </c>
      <c r="D7" s="4" t="s">
        <v>175</v>
      </c>
      <c r="E7" s="5" t="s">
        <v>176</v>
      </c>
      <c r="F7" s="3" t="s">
        <v>187</v>
      </c>
      <c r="G7" s="6" t="s">
        <v>10</v>
      </c>
      <c r="H7" s="7" t="s">
        <v>13</v>
      </c>
      <c r="I7" s="8" t="s">
        <v>186</v>
      </c>
      <c r="K7" s="59" t="s">
        <v>177</v>
      </c>
    </row>
    <row r="8" spans="1:12" s="11" customFormat="1" ht="18" customHeight="1" x14ac:dyDescent="0.3">
      <c r="A8" s="12"/>
      <c r="B8" s="13" t="s">
        <v>0</v>
      </c>
      <c r="C8" s="23" t="s">
        <v>11</v>
      </c>
      <c r="D8" s="26" t="s">
        <v>11</v>
      </c>
      <c r="E8" s="24" t="s">
        <v>11</v>
      </c>
      <c r="F8" s="26" t="s">
        <v>11</v>
      </c>
      <c r="G8" s="27" t="s">
        <v>11</v>
      </c>
      <c r="H8" s="24" t="s">
        <v>11</v>
      </c>
      <c r="I8" s="26" t="s">
        <v>11</v>
      </c>
      <c r="J8" s="32"/>
      <c r="K8" s="60"/>
      <c r="L8" s="60"/>
    </row>
    <row r="9" spans="1:12" ht="18" customHeight="1" x14ac:dyDescent="0.3">
      <c r="A9" s="16" t="s">
        <v>18</v>
      </c>
      <c r="B9" s="15"/>
      <c r="C9" s="33"/>
      <c r="D9" s="34"/>
      <c r="E9" s="35"/>
      <c r="F9" s="34"/>
      <c r="G9" s="35"/>
      <c r="H9" s="34"/>
      <c r="I9" s="34"/>
    </row>
    <row r="10" spans="1:12" ht="18" customHeight="1" x14ac:dyDescent="0.3">
      <c r="A10" s="14" t="s">
        <v>35</v>
      </c>
      <c r="B10" s="15"/>
      <c r="C10" s="33">
        <v>13273.8</v>
      </c>
      <c r="D10" s="34">
        <v>16000</v>
      </c>
      <c r="E10" s="35">
        <f>C10-D10</f>
        <v>-2726.2000000000007</v>
      </c>
      <c r="F10" s="34">
        <v>22392</v>
      </c>
      <c r="G10" s="35">
        <f>C10-F10</f>
        <v>-9118.2000000000007</v>
      </c>
      <c r="H10" s="34">
        <v>24400.2</v>
      </c>
      <c r="I10" s="34">
        <v>14573.799999999997</v>
      </c>
    </row>
    <row r="11" spans="1:12" ht="18" customHeight="1" x14ac:dyDescent="0.3">
      <c r="A11" s="14"/>
      <c r="B11" s="15"/>
      <c r="C11" s="33"/>
      <c r="D11" s="34"/>
      <c r="E11" s="35"/>
      <c r="F11" s="34"/>
      <c r="G11" s="35"/>
      <c r="H11" s="34"/>
      <c r="I11" s="34"/>
    </row>
    <row r="12" spans="1:12" ht="18" customHeight="1" x14ac:dyDescent="0.3">
      <c r="A12" s="14" t="s">
        <v>36</v>
      </c>
      <c r="B12" s="15"/>
      <c r="C12" s="33"/>
      <c r="D12" s="34"/>
      <c r="E12" s="35"/>
      <c r="F12" s="34"/>
      <c r="G12" s="35"/>
      <c r="H12" s="34"/>
      <c r="I12" s="34"/>
    </row>
    <row r="13" spans="1:12" ht="18" customHeight="1" x14ac:dyDescent="0.3">
      <c r="A13" s="14" t="s">
        <v>37</v>
      </c>
      <c r="B13" s="15"/>
      <c r="C13" s="33"/>
      <c r="D13" s="34"/>
      <c r="E13" s="35"/>
      <c r="F13" s="34"/>
      <c r="G13" s="35"/>
      <c r="H13" s="34"/>
      <c r="I13" s="34"/>
    </row>
    <row r="14" spans="1:12" ht="18" customHeight="1" x14ac:dyDescent="0.3">
      <c r="A14" s="14" t="s">
        <v>38</v>
      </c>
      <c r="B14" s="15"/>
      <c r="C14" s="36">
        <v>7635.57</v>
      </c>
      <c r="D14" s="37">
        <v>6560</v>
      </c>
      <c r="E14" s="38">
        <f>C14-D14</f>
        <v>1075.5699999999997</v>
      </c>
      <c r="F14" s="37">
        <v>14909</v>
      </c>
      <c r="G14" s="38">
        <f>C14-F14</f>
        <v>-7273.43</v>
      </c>
      <c r="H14" s="37">
        <v>16038.53</v>
      </c>
      <c r="I14" s="37">
        <v>8035.57</v>
      </c>
    </row>
    <row r="15" spans="1:12" ht="18" customHeight="1" x14ac:dyDescent="0.3">
      <c r="A15" s="16" t="s">
        <v>2</v>
      </c>
      <c r="B15" s="15"/>
      <c r="C15" s="33">
        <f>C10-C14</f>
        <v>5638.23</v>
      </c>
      <c r="D15" s="33">
        <f>D10-D14</f>
        <v>9440</v>
      </c>
      <c r="E15" s="33">
        <f t="shared" ref="E15" si="0">E10-E14</f>
        <v>-3801.7700000000004</v>
      </c>
      <c r="F15" s="33">
        <f>F10-F14</f>
        <v>7483</v>
      </c>
      <c r="G15" s="33">
        <f t="shared" ref="G15" si="1">G10-G14</f>
        <v>-1844.7700000000004</v>
      </c>
      <c r="H15" s="33">
        <f t="shared" ref="H15" si="2">H10-H14</f>
        <v>8361.67</v>
      </c>
      <c r="I15" s="34">
        <f>I10-I14</f>
        <v>6538.2299999999977</v>
      </c>
    </row>
    <row r="16" spans="1:12" ht="18" customHeight="1" x14ac:dyDescent="0.3">
      <c r="A16" s="14"/>
      <c r="B16" s="15"/>
      <c r="C16" s="33"/>
      <c r="D16" s="34"/>
      <c r="E16" s="35"/>
      <c r="F16" s="34"/>
      <c r="G16" s="35"/>
      <c r="H16" s="34"/>
      <c r="I16" s="34"/>
    </row>
    <row r="17" spans="1:13" ht="18" customHeight="1" x14ac:dyDescent="0.3">
      <c r="A17" s="16" t="s">
        <v>45</v>
      </c>
      <c r="B17" s="15"/>
      <c r="C17" s="33"/>
      <c r="D17" s="34"/>
      <c r="E17" s="35"/>
      <c r="F17" s="34"/>
      <c r="G17" s="35"/>
      <c r="H17" s="34"/>
      <c r="I17" s="34"/>
    </row>
    <row r="18" spans="1:13" ht="18" customHeight="1" x14ac:dyDescent="0.3">
      <c r="A18" s="14" t="s">
        <v>39</v>
      </c>
      <c r="B18" s="15"/>
      <c r="C18" s="33">
        <v>7608815.8400000008</v>
      </c>
      <c r="D18" s="34">
        <v>11933315</v>
      </c>
      <c r="E18" s="35">
        <f t="shared" ref="E18:E21" si="3">C18-D18</f>
        <v>-4324499.1599999992</v>
      </c>
      <c r="F18" s="34">
        <v>6621478.79</v>
      </c>
      <c r="G18" s="35">
        <f t="shared" ref="G18:G21" si="4">C18-F18</f>
        <v>987337.05000000075</v>
      </c>
      <c r="H18" s="34">
        <v>8141581.5499999998</v>
      </c>
      <c r="I18" s="34">
        <v>9623386.9600000009</v>
      </c>
      <c r="M18" s="110"/>
    </row>
    <row r="19" spans="1:13" ht="18" customHeight="1" x14ac:dyDescent="0.3">
      <c r="A19" s="14" t="s">
        <v>40</v>
      </c>
      <c r="B19" s="15"/>
      <c r="C19" s="33">
        <v>4790804.3899999997</v>
      </c>
      <c r="D19" s="34">
        <v>5987916</v>
      </c>
      <c r="E19" s="35">
        <f t="shared" si="3"/>
        <v>-1197111.6100000003</v>
      </c>
      <c r="F19" s="34">
        <v>921744</v>
      </c>
      <c r="G19" s="35">
        <f t="shared" si="4"/>
        <v>3869060.3899999997</v>
      </c>
      <c r="H19" s="34">
        <v>1229227.49</v>
      </c>
      <c r="I19" s="34">
        <v>4830074.3899999997</v>
      </c>
      <c r="M19" s="110"/>
    </row>
    <row r="20" spans="1:13" ht="18" customHeight="1" x14ac:dyDescent="0.3">
      <c r="A20" s="14" t="s">
        <v>41</v>
      </c>
      <c r="B20" s="15"/>
      <c r="C20" s="33">
        <v>345.14999999999992</v>
      </c>
      <c r="D20" s="34">
        <v>480</v>
      </c>
      <c r="E20" s="35">
        <f t="shared" si="3"/>
        <v>-134.85000000000008</v>
      </c>
      <c r="F20" s="34">
        <v>507</v>
      </c>
      <c r="G20" s="35">
        <f t="shared" si="4"/>
        <v>-161.85000000000008</v>
      </c>
      <c r="H20" s="34">
        <v>551.39</v>
      </c>
      <c r="I20" s="34">
        <v>378.14999999999992</v>
      </c>
      <c r="M20" s="110"/>
    </row>
    <row r="21" spans="1:13" ht="18" customHeight="1" x14ac:dyDescent="0.3">
      <c r="A21" s="14" t="s">
        <v>42</v>
      </c>
      <c r="B21" s="15">
        <v>6</v>
      </c>
      <c r="C21" s="36">
        <v>111922.71</v>
      </c>
      <c r="D21" s="37">
        <v>85000</v>
      </c>
      <c r="E21" s="38">
        <f t="shared" si="3"/>
        <v>26922.710000000006</v>
      </c>
      <c r="F21" s="37">
        <v>5084</v>
      </c>
      <c r="G21" s="38">
        <f t="shared" si="4"/>
        <v>106838.71</v>
      </c>
      <c r="H21" s="37">
        <v>12861.4</v>
      </c>
      <c r="I21" s="37">
        <v>119172.70999999999</v>
      </c>
      <c r="M21" s="110"/>
    </row>
    <row r="22" spans="1:13" ht="18" customHeight="1" x14ac:dyDescent="0.3">
      <c r="A22" s="14" t="s">
        <v>43</v>
      </c>
      <c r="B22" s="15"/>
      <c r="C22" s="33">
        <f>SUM(C18:C21)</f>
        <v>12511888.090000002</v>
      </c>
      <c r="D22" s="33">
        <f t="shared" ref="D22:I22" si="5">SUM(D18:D21)</f>
        <v>18006711</v>
      </c>
      <c r="E22" s="33">
        <f t="shared" si="5"/>
        <v>-5494822.9099999992</v>
      </c>
      <c r="F22" s="33">
        <f t="shared" ref="F22" si="6">SUM(F18:F21)</f>
        <v>7548813.79</v>
      </c>
      <c r="G22" s="33">
        <f>SUM(G18:G21)</f>
        <v>4963074.3000000007</v>
      </c>
      <c r="H22" s="33">
        <f t="shared" si="5"/>
        <v>9384221.8300000001</v>
      </c>
      <c r="I22" s="34">
        <f t="shared" si="5"/>
        <v>14573012.210000003</v>
      </c>
      <c r="M22" s="110"/>
    </row>
    <row r="23" spans="1:13" ht="18" customHeight="1" x14ac:dyDescent="0.3">
      <c r="A23" s="14" t="s">
        <v>44</v>
      </c>
      <c r="B23" s="15"/>
      <c r="C23" s="33">
        <f>C22+C15</f>
        <v>12517526.320000002</v>
      </c>
      <c r="D23" s="33">
        <f>D22+D15</f>
        <v>18016151</v>
      </c>
      <c r="E23" s="33">
        <f t="shared" ref="E23:H23" si="7">E22+E15</f>
        <v>-5498624.6799999988</v>
      </c>
      <c r="F23" s="33">
        <f>F22+F15</f>
        <v>7556296.79</v>
      </c>
      <c r="G23" s="33">
        <f>G22+G15</f>
        <v>4961229.5300000012</v>
      </c>
      <c r="H23" s="33">
        <f t="shared" si="7"/>
        <v>9392583.5</v>
      </c>
      <c r="I23" s="34">
        <f>I22+I15</f>
        <v>14579550.440000003</v>
      </c>
      <c r="M23" s="110"/>
    </row>
    <row r="24" spans="1:13" ht="18" customHeight="1" x14ac:dyDescent="0.3">
      <c r="A24" s="28"/>
      <c r="B24" s="15"/>
      <c r="C24" s="33"/>
      <c r="D24" s="34"/>
      <c r="E24" s="35"/>
      <c r="F24" s="34"/>
      <c r="G24" s="35"/>
      <c r="H24" s="34"/>
      <c r="I24" s="34"/>
      <c r="M24" s="110"/>
    </row>
    <row r="25" spans="1:13" ht="18" customHeight="1" x14ac:dyDescent="0.3">
      <c r="A25" s="29" t="s">
        <v>33</v>
      </c>
      <c r="B25" s="15"/>
      <c r="C25" s="33"/>
      <c r="D25" s="34"/>
      <c r="E25" s="35"/>
      <c r="F25" s="34"/>
      <c r="G25" s="35"/>
      <c r="H25" s="34"/>
      <c r="I25" s="34"/>
      <c r="M25" s="110"/>
    </row>
    <row r="26" spans="1:13" ht="18" customHeight="1" x14ac:dyDescent="0.3">
      <c r="A26" s="17" t="s">
        <v>46</v>
      </c>
      <c r="B26" s="15"/>
      <c r="C26" s="33">
        <v>1011672.04</v>
      </c>
      <c r="D26" s="34">
        <v>1200060</v>
      </c>
      <c r="E26" s="35">
        <f t="shared" ref="E26:E62" si="8">C26-D26</f>
        <v>-188387.95999999996</v>
      </c>
      <c r="F26" s="34">
        <v>921096</v>
      </c>
      <c r="G26" s="35">
        <f t="shared" ref="G26:G91" si="9">C26-F26</f>
        <v>90576.040000000037</v>
      </c>
      <c r="H26" s="34">
        <v>1008439.17</v>
      </c>
      <c r="I26" s="34">
        <v>1109042.04</v>
      </c>
      <c r="K26" s="59">
        <v>1200060</v>
      </c>
      <c r="L26" s="59">
        <f>K26/12*7</f>
        <v>700035</v>
      </c>
      <c r="M26" s="62"/>
    </row>
    <row r="27" spans="1:13" ht="18" customHeight="1" x14ac:dyDescent="0.3">
      <c r="A27" s="17" t="s">
        <v>47</v>
      </c>
      <c r="B27" s="15"/>
      <c r="C27" s="33">
        <v>7700</v>
      </c>
      <c r="D27" s="34">
        <v>8400</v>
      </c>
      <c r="E27" s="35">
        <f t="shared" si="8"/>
        <v>-700</v>
      </c>
      <c r="F27" s="34">
        <v>6300</v>
      </c>
      <c r="G27" s="35">
        <f t="shared" si="9"/>
        <v>1400</v>
      </c>
      <c r="H27" s="34">
        <v>7000</v>
      </c>
      <c r="I27" s="34">
        <v>8400</v>
      </c>
      <c r="K27" s="59">
        <v>8400</v>
      </c>
      <c r="L27" s="59">
        <f t="shared" ref="L27:L33" si="10">K27/12*7</f>
        <v>4900</v>
      </c>
    </row>
    <row r="28" spans="1:13" ht="18" customHeight="1" x14ac:dyDescent="0.3">
      <c r="A28" s="17" t="s">
        <v>48</v>
      </c>
      <c r="B28" s="15"/>
      <c r="C28" s="33">
        <v>65003.18</v>
      </c>
      <c r="D28" s="34">
        <v>200010</v>
      </c>
      <c r="E28" s="35">
        <f t="shared" si="8"/>
        <v>-135006.82</v>
      </c>
      <c r="F28" s="34">
        <v>58702</v>
      </c>
      <c r="G28" s="35">
        <f t="shared" si="9"/>
        <v>6301.18</v>
      </c>
      <c r="H28" s="34">
        <v>111250.26</v>
      </c>
      <c r="I28" s="34">
        <v>105003.18</v>
      </c>
      <c r="K28" s="59">
        <v>200010</v>
      </c>
      <c r="L28" s="59">
        <f t="shared" si="10"/>
        <v>116672.5</v>
      </c>
    </row>
    <row r="29" spans="1:13" ht="18" customHeight="1" x14ac:dyDescent="0.3">
      <c r="A29" s="17" t="s">
        <v>49</v>
      </c>
      <c r="B29" s="15"/>
      <c r="C29" s="33">
        <v>124350</v>
      </c>
      <c r="D29" s="34">
        <v>182009</v>
      </c>
      <c r="E29" s="35">
        <f t="shared" si="8"/>
        <v>-57659</v>
      </c>
      <c r="F29" s="34">
        <v>111839</v>
      </c>
      <c r="G29" s="35">
        <f t="shared" si="9"/>
        <v>12511</v>
      </c>
      <c r="H29" s="34">
        <v>122466</v>
      </c>
      <c r="I29" s="34">
        <v>143650</v>
      </c>
      <c r="K29" s="59">
        <v>182009.1</v>
      </c>
      <c r="L29" s="59">
        <f t="shared" si="10"/>
        <v>106171.97500000001</v>
      </c>
    </row>
    <row r="30" spans="1:13" ht="18" customHeight="1" x14ac:dyDescent="0.3">
      <c r="A30" s="17" t="s">
        <v>50</v>
      </c>
      <c r="B30" s="15"/>
      <c r="C30" s="33">
        <v>13332.15</v>
      </c>
      <c r="D30" s="34">
        <v>15000</v>
      </c>
      <c r="E30" s="35">
        <f t="shared" si="8"/>
        <v>-1667.8500000000004</v>
      </c>
      <c r="F30" s="34">
        <v>11018</v>
      </c>
      <c r="G30" s="35">
        <f t="shared" si="9"/>
        <v>2314.1499999999996</v>
      </c>
      <c r="H30" s="34">
        <v>12165.25</v>
      </c>
      <c r="I30" s="34">
        <v>14582.150000000001</v>
      </c>
      <c r="K30" s="59">
        <v>15000</v>
      </c>
      <c r="L30" s="59">
        <f t="shared" si="10"/>
        <v>8750</v>
      </c>
    </row>
    <row r="31" spans="1:13" ht="18" customHeight="1" x14ac:dyDescent="0.3">
      <c r="A31" s="17" t="s">
        <v>51</v>
      </c>
      <c r="B31" s="15"/>
      <c r="C31" s="33">
        <v>1440</v>
      </c>
      <c r="D31" s="34">
        <v>8240</v>
      </c>
      <c r="E31" s="35">
        <f t="shared" si="8"/>
        <v>-6800</v>
      </c>
      <c r="F31" s="34">
        <v>2566</v>
      </c>
      <c r="G31" s="35">
        <f t="shared" si="9"/>
        <v>-1126</v>
      </c>
      <c r="H31" s="34">
        <v>3532.68</v>
      </c>
      <c r="I31" s="34">
        <v>3640</v>
      </c>
      <c r="K31" s="59">
        <v>8240</v>
      </c>
      <c r="L31" s="59">
        <f t="shared" si="10"/>
        <v>4806.6666666666661</v>
      </c>
    </row>
    <row r="32" spans="1:13" ht="18" customHeight="1" x14ac:dyDescent="0.3">
      <c r="A32" s="17" t="s">
        <v>52</v>
      </c>
      <c r="B32" s="15"/>
      <c r="C32" s="33">
        <v>1832.99</v>
      </c>
      <c r="D32" s="34">
        <v>2400</v>
      </c>
      <c r="E32" s="35">
        <f t="shared" si="8"/>
        <v>-567.01</v>
      </c>
      <c r="F32" s="34">
        <v>5211</v>
      </c>
      <c r="G32" s="35">
        <f t="shared" si="9"/>
        <v>-3378.01</v>
      </c>
      <c r="H32" s="34">
        <v>5390.44</v>
      </c>
      <c r="I32" s="34">
        <v>1982.99</v>
      </c>
      <c r="K32" s="59">
        <v>2400</v>
      </c>
      <c r="L32" s="59">
        <f>K32/12*7</f>
        <v>1400</v>
      </c>
    </row>
    <row r="33" spans="1:12" ht="18" customHeight="1" x14ac:dyDescent="0.3">
      <c r="A33" s="17" t="s">
        <v>53</v>
      </c>
      <c r="B33" s="15"/>
      <c r="C33" s="33">
        <v>45202.69</v>
      </c>
      <c r="D33" s="34">
        <v>45000</v>
      </c>
      <c r="E33" s="35">
        <f t="shared" si="8"/>
        <v>202.69000000000233</v>
      </c>
      <c r="F33" s="34">
        <v>41463</v>
      </c>
      <c r="G33" s="35">
        <f t="shared" si="9"/>
        <v>3739.6900000000023</v>
      </c>
      <c r="H33" s="34">
        <v>41752.620000000003</v>
      </c>
      <c r="I33" s="34">
        <v>45202.689999999995</v>
      </c>
      <c r="K33" s="59">
        <v>45000</v>
      </c>
      <c r="L33" s="59">
        <f t="shared" si="10"/>
        <v>26250</v>
      </c>
    </row>
    <row r="34" spans="1:12" ht="18" customHeight="1" x14ac:dyDescent="0.3">
      <c r="A34" s="17" t="s">
        <v>54</v>
      </c>
      <c r="B34" s="15"/>
      <c r="C34" s="33">
        <v>17843.13</v>
      </c>
      <c r="D34" s="34">
        <v>20000</v>
      </c>
      <c r="E34" s="35">
        <f t="shared" si="8"/>
        <v>-2156.869999999999</v>
      </c>
      <c r="F34" s="34">
        <v>0</v>
      </c>
      <c r="G34" s="35">
        <f t="shared" si="9"/>
        <v>17843.13</v>
      </c>
      <c r="H34" s="34"/>
      <c r="I34" s="34">
        <v>17843.13</v>
      </c>
      <c r="K34" s="59">
        <v>20000</v>
      </c>
      <c r="L34" s="59">
        <v>0</v>
      </c>
    </row>
    <row r="35" spans="1:12" ht="18" customHeight="1" x14ac:dyDescent="0.3">
      <c r="A35" s="17" t="s">
        <v>55</v>
      </c>
      <c r="B35" s="15"/>
      <c r="C35" s="33">
        <v>2771.75</v>
      </c>
      <c r="D35" s="34">
        <v>10000</v>
      </c>
      <c r="E35" s="35">
        <f t="shared" si="8"/>
        <v>-7228.25</v>
      </c>
      <c r="F35" s="34">
        <v>5999</v>
      </c>
      <c r="G35" s="35">
        <f t="shared" si="9"/>
        <v>-3227.25</v>
      </c>
      <c r="H35" s="34">
        <v>6563.35</v>
      </c>
      <c r="I35" s="34">
        <v>2771.75</v>
      </c>
      <c r="K35" s="59">
        <v>10000</v>
      </c>
      <c r="L35" s="59">
        <f t="shared" ref="L35:L40" si="11">K35/12*7</f>
        <v>5833.3333333333339</v>
      </c>
    </row>
    <row r="36" spans="1:12" ht="18" customHeight="1" x14ac:dyDescent="0.3">
      <c r="A36" s="17" t="s">
        <v>56</v>
      </c>
      <c r="B36" s="15"/>
      <c r="C36" s="33">
        <v>12619.61</v>
      </c>
      <c r="D36" s="34">
        <v>21000</v>
      </c>
      <c r="E36" s="35">
        <f t="shared" si="8"/>
        <v>-8380.39</v>
      </c>
      <c r="F36" s="34">
        <v>14407</v>
      </c>
      <c r="G36" s="35">
        <f t="shared" si="9"/>
        <v>-1787.3899999999994</v>
      </c>
      <c r="H36" s="34">
        <v>16354.66</v>
      </c>
      <c r="I36" s="34">
        <v>14219.61</v>
      </c>
      <c r="K36" s="59">
        <v>21000</v>
      </c>
      <c r="L36" s="59">
        <f t="shared" si="11"/>
        <v>12250</v>
      </c>
    </row>
    <row r="37" spans="1:12" ht="18" customHeight="1" x14ac:dyDescent="0.3">
      <c r="A37" s="17" t="s">
        <v>57</v>
      </c>
      <c r="B37" s="15"/>
      <c r="C37" s="33">
        <v>12932.53</v>
      </c>
      <c r="D37" s="34">
        <v>105000</v>
      </c>
      <c r="E37" s="35">
        <f t="shared" si="8"/>
        <v>-92067.47</v>
      </c>
      <c r="F37" s="34">
        <v>14880</v>
      </c>
      <c r="G37" s="35">
        <f t="shared" si="9"/>
        <v>-1947.4699999999993</v>
      </c>
      <c r="H37" s="34">
        <v>20193.34</v>
      </c>
      <c r="I37" s="34">
        <v>14932.53</v>
      </c>
      <c r="K37" s="59">
        <v>105000</v>
      </c>
      <c r="L37" s="59">
        <f t="shared" si="11"/>
        <v>61250</v>
      </c>
    </row>
    <row r="38" spans="1:12" ht="18" customHeight="1" x14ac:dyDescent="0.3">
      <c r="A38" s="17" t="s">
        <v>58</v>
      </c>
      <c r="B38" s="15"/>
      <c r="C38" s="33">
        <v>7844</v>
      </c>
      <c r="D38" s="34">
        <v>25000</v>
      </c>
      <c r="E38" s="35">
        <f t="shared" si="8"/>
        <v>-17156</v>
      </c>
      <c r="F38" s="34">
        <v>2900</v>
      </c>
      <c r="G38" s="35">
        <f t="shared" si="9"/>
        <v>4944</v>
      </c>
      <c r="H38" s="34">
        <v>2900</v>
      </c>
      <c r="I38" s="34">
        <v>7844</v>
      </c>
      <c r="K38" s="59">
        <v>25000</v>
      </c>
      <c r="L38" s="59">
        <f t="shared" si="11"/>
        <v>14583.333333333334</v>
      </c>
    </row>
    <row r="39" spans="1:12" ht="18" customHeight="1" x14ac:dyDescent="0.3">
      <c r="A39" s="17" t="s">
        <v>59</v>
      </c>
      <c r="B39" s="15"/>
      <c r="C39" s="33">
        <v>0</v>
      </c>
      <c r="D39" s="34">
        <v>4000</v>
      </c>
      <c r="E39" s="35">
        <f t="shared" si="8"/>
        <v>-4000</v>
      </c>
      <c r="F39" s="34"/>
      <c r="G39" s="35">
        <f t="shared" si="9"/>
        <v>0</v>
      </c>
      <c r="H39" s="34"/>
      <c r="I39" s="34">
        <v>0</v>
      </c>
      <c r="K39" s="59">
        <v>4000</v>
      </c>
      <c r="L39" s="59">
        <f t="shared" si="11"/>
        <v>2333.333333333333</v>
      </c>
    </row>
    <row r="40" spans="1:12" ht="18" customHeight="1" x14ac:dyDescent="0.3">
      <c r="A40" s="17" t="s">
        <v>60</v>
      </c>
      <c r="B40" s="15"/>
      <c r="C40" s="33">
        <v>0</v>
      </c>
      <c r="D40" s="34">
        <v>6800</v>
      </c>
      <c r="E40" s="35">
        <f t="shared" si="8"/>
        <v>-6800</v>
      </c>
      <c r="F40" s="34">
        <v>2500</v>
      </c>
      <c r="G40" s="35">
        <f t="shared" si="9"/>
        <v>-2500</v>
      </c>
      <c r="H40" s="34">
        <v>3609.9</v>
      </c>
      <c r="I40" s="34">
        <v>4500</v>
      </c>
      <c r="K40" s="59">
        <v>6800</v>
      </c>
      <c r="L40" s="59">
        <f t="shared" si="11"/>
        <v>3966.6666666666665</v>
      </c>
    </row>
    <row r="41" spans="1:12" ht="18" customHeight="1" x14ac:dyDescent="0.3">
      <c r="A41" s="17" t="s">
        <v>61</v>
      </c>
      <c r="B41" s="15"/>
      <c r="C41" s="33">
        <v>0</v>
      </c>
      <c r="D41" s="34">
        <v>12000</v>
      </c>
      <c r="E41" s="35">
        <f t="shared" si="8"/>
        <v>-12000</v>
      </c>
      <c r="F41" s="34"/>
      <c r="G41" s="35">
        <f t="shared" si="9"/>
        <v>0</v>
      </c>
      <c r="H41" s="34"/>
      <c r="I41" s="34">
        <v>5000</v>
      </c>
      <c r="K41" s="59">
        <v>12000</v>
      </c>
      <c r="L41" s="59">
        <v>0</v>
      </c>
    </row>
    <row r="42" spans="1:12" ht="18" customHeight="1" x14ac:dyDescent="0.3">
      <c r="A42" s="17" t="s">
        <v>62</v>
      </c>
      <c r="B42" s="15"/>
      <c r="C42" s="33">
        <v>38255.980000000003</v>
      </c>
      <c r="D42" s="34">
        <v>42636</v>
      </c>
      <c r="E42" s="35">
        <f t="shared" si="8"/>
        <v>-4380.0199999999968</v>
      </c>
      <c r="F42" s="34">
        <v>36959</v>
      </c>
      <c r="G42" s="35">
        <f t="shared" si="9"/>
        <v>1296.9800000000032</v>
      </c>
      <c r="H42" s="34">
        <v>40537.870000000003</v>
      </c>
      <c r="I42" s="34">
        <v>44055.979999999996</v>
      </c>
      <c r="K42" s="59">
        <v>42636</v>
      </c>
      <c r="L42" s="59">
        <f>K42/12*7</f>
        <v>24871</v>
      </c>
    </row>
    <row r="43" spans="1:12" ht="18" customHeight="1" x14ac:dyDescent="0.3">
      <c r="A43" s="17" t="s">
        <v>63</v>
      </c>
      <c r="B43" s="15"/>
      <c r="C43" s="33">
        <v>14265.73</v>
      </c>
      <c r="D43" s="34">
        <v>20000</v>
      </c>
      <c r="E43" s="35">
        <f t="shared" si="8"/>
        <v>-5734.27</v>
      </c>
      <c r="F43" s="34">
        <v>16674</v>
      </c>
      <c r="G43" s="35">
        <f t="shared" si="9"/>
        <v>-2408.2700000000004</v>
      </c>
      <c r="H43" s="34">
        <v>18081.5</v>
      </c>
      <c r="I43" s="34">
        <v>16265.73</v>
      </c>
      <c r="K43" s="59">
        <v>20000</v>
      </c>
      <c r="L43" s="59">
        <f>K43/12*7</f>
        <v>11666.666666666668</v>
      </c>
    </row>
    <row r="44" spans="1:12" ht="18" customHeight="1" x14ac:dyDescent="0.3">
      <c r="A44" s="17" t="s">
        <v>64</v>
      </c>
      <c r="B44" s="15"/>
      <c r="C44" s="33">
        <v>119164.24</v>
      </c>
      <c r="D44" s="34">
        <v>136300</v>
      </c>
      <c r="E44" s="35">
        <f t="shared" si="8"/>
        <v>-17135.759999999995</v>
      </c>
      <c r="F44" s="34">
        <v>117346</v>
      </c>
      <c r="G44" s="35">
        <f t="shared" si="9"/>
        <v>1818.2400000000052</v>
      </c>
      <c r="H44" s="34">
        <v>128014.08</v>
      </c>
      <c r="I44" s="34">
        <v>129832.23999999998</v>
      </c>
      <c r="K44" s="59">
        <v>136300</v>
      </c>
      <c r="L44" s="59">
        <f>K44/12*7</f>
        <v>79508.333333333343</v>
      </c>
    </row>
    <row r="45" spans="1:12" ht="18" customHeight="1" x14ac:dyDescent="0.3">
      <c r="A45" s="17" t="s">
        <v>65</v>
      </c>
      <c r="B45" s="15"/>
      <c r="C45" s="33">
        <v>5294.33</v>
      </c>
      <c r="D45" s="34">
        <v>6000</v>
      </c>
      <c r="E45" s="35">
        <f t="shared" si="8"/>
        <v>-705.67000000000007</v>
      </c>
      <c r="F45" s="34">
        <v>6201</v>
      </c>
      <c r="G45" s="35">
        <f t="shared" si="9"/>
        <v>-906.67000000000007</v>
      </c>
      <c r="H45" s="34">
        <v>6703.95</v>
      </c>
      <c r="I45" s="34">
        <v>5694.329999999999</v>
      </c>
      <c r="K45" s="59">
        <v>6000</v>
      </c>
      <c r="L45" s="59">
        <f t="shared" ref="L45:L52" si="12">K45/12*7</f>
        <v>3500</v>
      </c>
    </row>
    <row r="46" spans="1:12" ht="18" customHeight="1" x14ac:dyDescent="0.3">
      <c r="A46" s="17" t="s">
        <v>66</v>
      </c>
      <c r="B46" s="15"/>
      <c r="C46" s="33">
        <v>19042.39</v>
      </c>
      <c r="D46" s="34">
        <v>20000</v>
      </c>
      <c r="E46" s="35">
        <f t="shared" si="8"/>
        <v>-957.61000000000058</v>
      </c>
      <c r="F46" s="34">
        <v>18859</v>
      </c>
      <c r="G46" s="35">
        <f t="shared" si="9"/>
        <v>183.38999999999942</v>
      </c>
      <c r="H46" s="34">
        <v>19197.939999999999</v>
      </c>
      <c r="I46" s="34">
        <v>21542.39</v>
      </c>
      <c r="K46" s="59">
        <v>20000</v>
      </c>
      <c r="L46" s="59">
        <f t="shared" si="12"/>
        <v>11666.666666666668</v>
      </c>
    </row>
    <row r="47" spans="1:12" ht="18" customHeight="1" x14ac:dyDescent="0.3">
      <c r="A47" s="17" t="s">
        <v>67</v>
      </c>
      <c r="B47" s="15"/>
      <c r="C47" s="33">
        <v>1607.7</v>
      </c>
      <c r="D47" s="34">
        <v>2000</v>
      </c>
      <c r="E47" s="35">
        <f t="shared" si="8"/>
        <v>-392.29999999999995</v>
      </c>
      <c r="F47" s="34">
        <v>846</v>
      </c>
      <c r="G47" s="35">
        <f t="shared" si="9"/>
        <v>761.7</v>
      </c>
      <c r="H47" s="34">
        <v>1759.2</v>
      </c>
      <c r="I47" s="34">
        <v>2007.7</v>
      </c>
      <c r="K47" s="59">
        <v>2000</v>
      </c>
      <c r="L47" s="59">
        <f t="shared" si="12"/>
        <v>1166.6666666666665</v>
      </c>
    </row>
    <row r="48" spans="1:12" ht="18" customHeight="1" x14ac:dyDescent="0.3">
      <c r="A48" s="17" t="s">
        <v>68</v>
      </c>
      <c r="B48" s="15"/>
      <c r="C48" s="33">
        <v>26980.47</v>
      </c>
      <c r="D48" s="34">
        <v>31000</v>
      </c>
      <c r="E48" s="35">
        <f t="shared" si="8"/>
        <v>-4019.5299999999988</v>
      </c>
      <c r="F48" s="34">
        <v>27669</v>
      </c>
      <c r="G48" s="35">
        <f t="shared" si="9"/>
        <v>-688.52999999999884</v>
      </c>
      <c r="H48" s="34">
        <v>30605.11</v>
      </c>
      <c r="I48" s="34">
        <v>29980.47</v>
      </c>
      <c r="K48" s="59">
        <v>31000</v>
      </c>
      <c r="L48" s="59">
        <f t="shared" si="12"/>
        <v>18083.333333333336</v>
      </c>
    </row>
    <row r="49" spans="1:12" ht="18" customHeight="1" x14ac:dyDescent="0.3">
      <c r="A49" s="17" t="s">
        <v>69</v>
      </c>
      <c r="B49" s="15"/>
      <c r="C49" s="33">
        <v>1719.05</v>
      </c>
      <c r="D49" s="34">
        <v>2100</v>
      </c>
      <c r="E49" s="35">
        <f t="shared" si="8"/>
        <v>-380.95000000000005</v>
      </c>
      <c r="F49" s="34">
        <v>701</v>
      </c>
      <c r="G49" s="35">
        <f t="shared" si="9"/>
        <v>1018.05</v>
      </c>
      <c r="H49" s="34">
        <v>1755.4</v>
      </c>
      <c r="I49" s="34">
        <v>1769.05</v>
      </c>
      <c r="K49" s="59">
        <v>2100</v>
      </c>
      <c r="L49" s="59">
        <f t="shared" si="12"/>
        <v>1225</v>
      </c>
    </row>
    <row r="50" spans="1:12" ht="18" customHeight="1" x14ac:dyDescent="0.3">
      <c r="A50" s="17" t="s">
        <v>70</v>
      </c>
      <c r="B50" s="15"/>
      <c r="C50" s="33">
        <v>189.5</v>
      </c>
      <c r="D50" s="34">
        <v>1500</v>
      </c>
      <c r="E50" s="35">
        <f t="shared" si="8"/>
        <v>-1310.5</v>
      </c>
      <c r="F50" s="34">
        <v>378</v>
      </c>
      <c r="G50" s="35">
        <f t="shared" si="9"/>
        <v>-188.5</v>
      </c>
      <c r="H50" s="34">
        <v>728</v>
      </c>
      <c r="I50" s="34">
        <v>189.5</v>
      </c>
      <c r="K50" s="59">
        <v>1500</v>
      </c>
      <c r="L50" s="59">
        <f t="shared" si="12"/>
        <v>875</v>
      </c>
    </row>
    <row r="51" spans="1:12" ht="18" customHeight="1" x14ac:dyDescent="0.3">
      <c r="A51" s="17" t="s">
        <v>71</v>
      </c>
      <c r="B51" s="15"/>
      <c r="C51" s="33">
        <v>3735.75</v>
      </c>
      <c r="D51" s="34">
        <v>5500</v>
      </c>
      <c r="E51" s="35">
        <f t="shared" si="8"/>
        <v>-1764.25</v>
      </c>
      <c r="F51" s="34">
        <v>3878</v>
      </c>
      <c r="G51" s="35">
        <f t="shared" si="9"/>
        <v>-142.25</v>
      </c>
      <c r="H51" s="34">
        <v>4104.05</v>
      </c>
      <c r="I51" s="34">
        <v>4235.75</v>
      </c>
      <c r="K51" s="59">
        <v>5500</v>
      </c>
      <c r="L51" s="59">
        <f t="shared" si="12"/>
        <v>3208.333333333333</v>
      </c>
    </row>
    <row r="52" spans="1:12" ht="18" customHeight="1" x14ac:dyDescent="0.3">
      <c r="A52" s="17" t="s">
        <v>72</v>
      </c>
      <c r="B52" s="15"/>
      <c r="C52" s="33">
        <v>19387.72</v>
      </c>
      <c r="D52" s="34">
        <v>31000</v>
      </c>
      <c r="E52" s="35">
        <f t="shared" si="8"/>
        <v>-11612.279999999999</v>
      </c>
      <c r="F52" s="34">
        <v>27143</v>
      </c>
      <c r="G52" s="35">
        <f t="shared" si="9"/>
        <v>-7755.2799999999988</v>
      </c>
      <c r="H52" s="34">
        <v>31067.48</v>
      </c>
      <c r="I52" s="34">
        <v>24896.719999999998</v>
      </c>
      <c r="K52" s="59">
        <v>31000</v>
      </c>
      <c r="L52" s="59">
        <f t="shared" si="12"/>
        <v>18083.333333333336</v>
      </c>
    </row>
    <row r="53" spans="1:12" ht="18" customHeight="1" x14ac:dyDescent="0.3">
      <c r="A53" s="17" t="s">
        <v>73</v>
      </c>
      <c r="B53" s="15"/>
      <c r="C53" s="33">
        <v>0</v>
      </c>
      <c r="D53" s="34">
        <v>5300</v>
      </c>
      <c r="E53" s="35">
        <f t="shared" si="8"/>
        <v>-5300</v>
      </c>
      <c r="F53" s="34"/>
      <c r="G53" s="35">
        <f t="shared" si="9"/>
        <v>0</v>
      </c>
      <c r="H53" s="34"/>
      <c r="I53" s="34">
        <v>0</v>
      </c>
      <c r="K53" s="59">
        <v>5300</v>
      </c>
      <c r="L53" s="59">
        <v>0</v>
      </c>
    </row>
    <row r="54" spans="1:12" ht="18" customHeight="1" x14ac:dyDescent="0.3">
      <c r="A54" s="17" t="s">
        <v>74</v>
      </c>
      <c r="B54" s="15"/>
      <c r="C54" s="33">
        <v>0</v>
      </c>
      <c r="D54" s="34">
        <v>3000</v>
      </c>
      <c r="E54" s="35">
        <f t="shared" si="8"/>
        <v>-3000</v>
      </c>
      <c r="F54" s="34"/>
      <c r="G54" s="35">
        <f t="shared" si="9"/>
        <v>0</v>
      </c>
      <c r="H54" s="34">
        <v>1412</v>
      </c>
      <c r="I54" s="34">
        <v>0</v>
      </c>
      <c r="K54" s="59">
        <v>3000</v>
      </c>
      <c r="L54" s="59">
        <v>0</v>
      </c>
    </row>
    <row r="55" spans="1:12" ht="18" customHeight="1" x14ac:dyDescent="0.3">
      <c r="A55" s="17" t="s">
        <v>75</v>
      </c>
      <c r="B55" s="15"/>
      <c r="C55" s="33">
        <v>0</v>
      </c>
      <c r="D55" s="34">
        <v>12250</v>
      </c>
      <c r="E55" s="35">
        <f t="shared" si="8"/>
        <v>-12250</v>
      </c>
      <c r="F55" s="34"/>
      <c r="G55" s="35">
        <f t="shared" si="9"/>
        <v>0</v>
      </c>
      <c r="H55" s="34">
        <v>9850</v>
      </c>
      <c r="I55" s="34">
        <v>12250</v>
      </c>
      <c r="K55" s="59">
        <v>12250</v>
      </c>
      <c r="L55" s="59">
        <v>0</v>
      </c>
    </row>
    <row r="56" spans="1:12" ht="18" customHeight="1" x14ac:dyDescent="0.3">
      <c r="A56" s="17" t="s">
        <v>76</v>
      </c>
      <c r="B56" s="15"/>
      <c r="C56" s="33">
        <v>0</v>
      </c>
      <c r="D56" s="34">
        <v>5000</v>
      </c>
      <c r="E56" s="35">
        <f t="shared" si="8"/>
        <v>-5000</v>
      </c>
      <c r="F56" s="34"/>
      <c r="G56" s="35">
        <f t="shared" si="9"/>
        <v>0</v>
      </c>
      <c r="H56" s="34">
        <v>5000</v>
      </c>
      <c r="I56" s="34">
        <v>5000</v>
      </c>
      <c r="K56" s="59">
        <v>5000</v>
      </c>
      <c r="L56" s="59">
        <v>0</v>
      </c>
    </row>
    <row r="57" spans="1:12" ht="18" customHeight="1" x14ac:dyDescent="0.3">
      <c r="A57" s="17" t="s">
        <v>77</v>
      </c>
      <c r="B57" s="15"/>
      <c r="C57" s="33">
        <v>9024.7999999999993</v>
      </c>
      <c r="D57" s="34">
        <v>9900</v>
      </c>
      <c r="E57" s="35">
        <f t="shared" si="8"/>
        <v>-875.20000000000073</v>
      </c>
      <c r="F57" s="34">
        <v>8194</v>
      </c>
      <c r="G57" s="35">
        <f t="shared" si="9"/>
        <v>830.79999999999927</v>
      </c>
      <c r="H57" s="34">
        <v>8194</v>
      </c>
      <c r="I57" s="34">
        <v>10224.799999999999</v>
      </c>
      <c r="K57" s="59">
        <v>9900</v>
      </c>
      <c r="L57" s="59">
        <f>K57/12*7</f>
        <v>5775</v>
      </c>
    </row>
    <row r="58" spans="1:12" ht="18" customHeight="1" x14ac:dyDescent="0.3">
      <c r="A58" s="17" t="s">
        <v>78</v>
      </c>
      <c r="B58" s="15"/>
      <c r="C58" s="33">
        <v>1939.8</v>
      </c>
      <c r="D58" s="34">
        <v>3000</v>
      </c>
      <c r="E58" s="35">
        <f t="shared" si="8"/>
        <v>-1060.2</v>
      </c>
      <c r="F58" s="34">
        <v>1418</v>
      </c>
      <c r="G58" s="35">
        <f t="shared" si="9"/>
        <v>521.79999999999995</v>
      </c>
      <c r="H58" s="34">
        <v>2053.8000000000002</v>
      </c>
      <c r="I58" s="34">
        <v>2580.8000000000002</v>
      </c>
      <c r="K58" s="59">
        <v>3000</v>
      </c>
      <c r="L58" s="59">
        <f t="shared" ref="L58:L59" si="13">K58/12*7</f>
        <v>1750</v>
      </c>
    </row>
    <row r="59" spans="1:12" ht="18" customHeight="1" x14ac:dyDescent="0.3">
      <c r="A59" s="17" t="s">
        <v>79</v>
      </c>
      <c r="B59" s="15"/>
      <c r="C59" s="33">
        <v>3572.2</v>
      </c>
      <c r="D59" s="34">
        <v>3000</v>
      </c>
      <c r="E59" s="35">
        <f t="shared" si="8"/>
        <v>572.19999999999982</v>
      </c>
      <c r="F59" s="34">
        <v>3943</v>
      </c>
      <c r="G59" s="35">
        <f t="shared" si="9"/>
        <v>-370.80000000000018</v>
      </c>
      <c r="H59" s="34">
        <v>3943.2</v>
      </c>
      <c r="I59" s="34">
        <v>3572.2</v>
      </c>
      <c r="K59" s="59">
        <v>3000</v>
      </c>
      <c r="L59" s="59">
        <f t="shared" si="13"/>
        <v>1750</v>
      </c>
    </row>
    <row r="60" spans="1:12" ht="18" customHeight="1" x14ac:dyDescent="0.3">
      <c r="A60" s="17" t="s">
        <v>80</v>
      </c>
      <c r="B60" s="15"/>
      <c r="C60" s="33">
        <v>985.51</v>
      </c>
      <c r="D60" s="34">
        <v>1000</v>
      </c>
      <c r="E60" s="35">
        <f t="shared" si="8"/>
        <v>-14.490000000000009</v>
      </c>
      <c r="F60" s="34">
        <v>673</v>
      </c>
      <c r="G60" s="35">
        <f t="shared" si="9"/>
        <v>312.51</v>
      </c>
      <c r="H60" s="34">
        <v>756.03</v>
      </c>
      <c r="I60" s="34">
        <v>1085.51</v>
      </c>
      <c r="K60" s="59">
        <v>1000</v>
      </c>
      <c r="L60" s="59">
        <f>K60/12*7</f>
        <v>583.33333333333326</v>
      </c>
    </row>
    <row r="61" spans="1:12" ht="18" customHeight="1" x14ac:dyDescent="0.3">
      <c r="A61" s="17" t="s">
        <v>81</v>
      </c>
      <c r="B61" s="15"/>
      <c r="C61" s="33">
        <v>150</v>
      </c>
      <c r="D61" s="34">
        <v>180</v>
      </c>
      <c r="E61" s="35">
        <f t="shared" si="8"/>
        <v>-30</v>
      </c>
      <c r="F61" s="34">
        <v>150</v>
      </c>
      <c r="G61" s="35">
        <f t="shared" si="9"/>
        <v>0</v>
      </c>
      <c r="H61" s="34">
        <v>150</v>
      </c>
      <c r="I61" s="34">
        <v>150</v>
      </c>
      <c r="K61" s="59">
        <v>180</v>
      </c>
      <c r="L61" s="59">
        <v>180</v>
      </c>
    </row>
    <row r="62" spans="1:12" ht="18" customHeight="1" x14ac:dyDescent="0.3">
      <c r="A62" s="17" t="s">
        <v>82</v>
      </c>
      <c r="B62" s="15"/>
      <c r="C62" s="33">
        <v>302.52999999999997</v>
      </c>
      <c r="D62" s="34">
        <v>1000</v>
      </c>
      <c r="E62" s="35">
        <f t="shared" si="8"/>
        <v>-697.47</v>
      </c>
      <c r="F62" s="34">
        <v>851</v>
      </c>
      <c r="G62" s="35">
        <f t="shared" si="9"/>
        <v>-548.47</v>
      </c>
      <c r="H62" s="34">
        <v>851.19</v>
      </c>
      <c r="I62" s="34">
        <v>302.52999999999997</v>
      </c>
      <c r="K62" s="59">
        <v>1000</v>
      </c>
      <c r="L62" s="59">
        <f t="shared" ref="L62" si="14">K62/12*7</f>
        <v>583.33333333333326</v>
      </c>
    </row>
    <row r="63" spans="1:12" ht="18" customHeight="1" x14ac:dyDescent="0.3">
      <c r="A63" s="17" t="s">
        <v>83</v>
      </c>
      <c r="B63" s="15"/>
      <c r="C63" s="33">
        <v>330</v>
      </c>
      <c r="D63" s="34">
        <v>330</v>
      </c>
      <c r="E63" s="35">
        <f>C63-D63</f>
        <v>0</v>
      </c>
      <c r="F63" s="34">
        <v>330</v>
      </c>
      <c r="G63" s="35">
        <f>C63-F63</f>
        <v>0</v>
      </c>
      <c r="H63" s="34">
        <v>330</v>
      </c>
      <c r="I63" s="34">
        <v>330</v>
      </c>
      <c r="K63" s="59">
        <v>330</v>
      </c>
      <c r="L63" s="59">
        <v>330</v>
      </c>
    </row>
    <row r="64" spans="1:12" ht="18" customHeight="1" x14ac:dyDescent="0.3">
      <c r="A64" s="17" t="s">
        <v>84</v>
      </c>
      <c r="B64" s="15"/>
      <c r="C64" s="33">
        <v>0</v>
      </c>
      <c r="D64" s="34">
        <v>1000</v>
      </c>
      <c r="E64" s="35">
        <f>C64-D64</f>
        <v>-1000</v>
      </c>
      <c r="F64" s="34">
        <v>0</v>
      </c>
      <c r="G64" s="35">
        <f t="shared" si="9"/>
        <v>0</v>
      </c>
      <c r="H64" s="34">
        <v>0</v>
      </c>
      <c r="I64" s="34">
        <v>0</v>
      </c>
      <c r="K64" s="59">
        <v>1000</v>
      </c>
      <c r="L64" s="59">
        <v>0</v>
      </c>
    </row>
    <row r="65" spans="1:13" ht="18" customHeight="1" x14ac:dyDescent="0.3">
      <c r="A65" s="17" t="s">
        <v>180</v>
      </c>
      <c r="B65" s="15"/>
      <c r="C65" s="33">
        <v>1</v>
      </c>
      <c r="D65" s="34">
        <v>0</v>
      </c>
      <c r="E65" s="35">
        <f>C65-D65</f>
        <v>1</v>
      </c>
      <c r="F65" s="34">
        <v>0</v>
      </c>
      <c r="G65" s="35">
        <f t="shared" si="9"/>
        <v>1</v>
      </c>
      <c r="H65" s="34">
        <v>0</v>
      </c>
      <c r="I65" s="34">
        <v>1</v>
      </c>
    </row>
    <row r="66" spans="1:13" ht="18" customHeight="1" x14ac:dyDescent="0.3">
      <c r="A66" s="17" t="s">
        <v>92</v>
      </c>
      <c r="B66" s="15"/>
      <c r="C66" s="34">
        <v>0</v>
      </c>
      <c r="D66" s="34">
        <v>0</v>
      </c>
      <c r="E66" s="35">
        <f>C66-D66</f>
        <v>0</v>
      </c>
      <c r="F66" s="34"/>
      <c r="G66" s="35">
        <f>C66-F66</f>
        <v>0</v>
      </c>
      <c r="H66" s="34">
        <v>42894.62</v>
      </c>
      <c r="I66" s="34">
        <v>0</v>
      </c>
      <c r="K66" s="59">
        <v>0</v>
      </c>
    </row>
    <row r="67" spans="1:13" ht="18" customHeight="1" x14ac:dyDescent="0.3">
      <c r="A67" s="17"/>
      <c r="B67" s="15"/>
      <c r="C67" s="33"/>
      <c r="D67" s="33"/>
      <c r="E67" s="33"/>
      <c r="F67" s="33"/>
      <c r="G67" s="33"/>
      <c r="H67" s="33"/>
      <c r="I67" s="34"/>
    </row>
    <row r="68" spans="1:13" ht="18" customHeight="1" x14ac:dyDescent="0.3">
      <c r="A68" s="29" t="s">
        <v>85</v>
      </c>
      <c r="B68" s="15"/>
      <c r="C68" s="33"/>
      <c r="D68" s="34"/>
      <c r="E68" s="35"/>
      <c r="F68" s="34"/>
      <c r="G68" s="35">
        <f t="shared" si="9"/>
        <v>0</v>
      </c>
      <c r="H68" s="34"/>
      <c r="I68" s="34"/>
    </row>
    <row r="69" spans="1:13" ht="18" customHeight="1" x14ac:dyDescent="0.3">
      <c r="A69" s="17" t="s">
        <v>86</v>
      </c>
      <c r="B69" s="15"/>
      <c r="C69" s="33">
        <v>438850.03</v>
      </c>
      <c r="D69" s="34">
        <v>845000</v>
      </c>
      <c r="E69" s="35">
        <f>C69-D69</f>
        <v>-406149.97</v>
      </c>
      <c r="F69" s="34">
        <v>922376</v>
      </c>
      <c r="G69" s="35">
        <f t="shared" si="9"/>
        <v>-483525.97</v>
      </c>
      <c r="H69" s="34">
        <v>1287691.4099999999</v>
      </c>
      <c r="I69" s="34">
        <v>588107.03</v>
      </c>
      <c r="K69" s="59">
        <v>845000</v>
      </c>
      <c r="L69" s="59">
        <f>K69/12*7</f>
        <v>492916.66666666669</v>
      </c>
      <c r="M69" s="62"/>
    </row>
    <row r="70" spans="1:13" ht="18" customHeight="1" x14ac:dyDescent="0.3">
      <c r="A70" s="17" t="s">
        <v>87</v>
      </c>
      <c r="B70" s="15"/>
      <c r="C70" s="33">
        <v>119767.48</v>
      </c>
      <c r="D70" s="34">
        <v>368300</v>
      </c>
      <c r="E70" s="35">
        <f t="shared" ref="E70:E95" si="15">C70-D70</f>
        <v>-248532.52000000002</v>
      </c>
      <c r="F70" s="34">
        <v>227652</v>
      </c>
      <c r="G70" s="35">
        <f t="shared" si="9"/>
        <v>-107884.52</v>
      </c>
      <c r="H70" s="34">
        <v>230092.52</v>
      </c>
      <c r="I70" s="34">
        <v>129749.47999999998</v>
      </c>
      <c r="K70" s="59">
        <v>368300</v>
      </c>
      <c r="L70" s="59">
        <f t="shared" ref="L70:L74" si="16">K70/12*7</f>
        <v>214841.66666666669</v>
      </c>
    </row>
    <row r="71" spans="1:13" ht="18" customHeight="1" x14ac:dyDescent="0.3">
      <c r="A71" s="17" t="s">
        <v>88</v>
      </c>
      <c r="B71" s="15"/>
      <c r="C71" s="34">
        <v>110161.73</v>
      </c>
      <c r="D71" s="34">
        <v>150000</v>
      </c>
      <c r="E71" s="35">
        <f t="shared" si="15"/>
        <v>-39838.270000000004</v>
      </c>
      <c r="F71" s="34">
        <v>229897</v>
      </c>
      <c r="G71" s="35">
        <f t="shared" si="9"/>
        <v>-119735.27</v>
      </c>
      <c r="H71" s="34">
        <v>249353.21</v>
      </c>
      <c r="I71" s="34">
        <v>140960.72999999998</v>
      </c>
      <c r="K71" s="59">
        <v>150000</v>
      </c>
      <c r="L71" s="59">
        <f t="shared" si="16"/>
        <v>87500</v>
      </c>
    </row>
    <row r="72" spans="1:13" ht="18" customHeight="1" x14ac:dyDescent="0.3">
      <c r="A72" s="17" t="s">
        <v>89</v>
      </c>
      <c r="B72" s="15"/>
      <c r="C72" s="34">
        <v>0</v>
      </c>
      <c r="D72" s="34"/>
      <c r="E72" s="35">
        <f t="shared" si="15"/>
        <v>0</v>
      </c>
      <c r="F72" s="34">
        <v>1227</v>
      </c>
      <c r="G72" s="35">
        <f t="shared" si="9"/>
        <v>-1227</v>
      </c>
      <c r="H72" s="34">
        <v>1226.8</v>
      </c>
      <c r="I72" s="34">
        <v>0</v>
      </c>
      <c r="K72" s="59">
        <v>0</v>
      </c>
    </row>
    <row r="73" spans="1:13" ht="18" customHeight="1" x14ac:dyDescent="0.3">
      <c r="A73" s="17" t="s">
        <v>90</v>
      </c>
      <c r="B73" s="15"/>
      <c r="C73" s="34">
        <v>344.48</v>
      </c>
      <c r="D73" s="34">
        <v>6000</v>
      </c>
      <c r="E73" s="35">
        <f t="shared" si="15"/>
        <v>-5655.52</v>
      </c>
      <c r="F73" s="34">
        <v>700</v>
      </c>
      <c r="G73" s="35">
        <f t="shared" si="9"/>
        <v>-355.52</v>
      </c>
      <c r="H73" s="34">
        <v>784.4</v>
      </c>
      <c r="I73" s="34">
        <v>2320.48</v>
      </c>
      <c r="K73" s="59">
        <v>6000</v>
      </c>
      <c r="L73" s="59">
        <f t="shared" si="16"/>
        <v>3500</v>
      </c>
    </row>
    <row r="74" spans="1:13" ht="18" customHeight="1" x14ac:dyDescent="0.3">
      <c r="A74" s="17" t="s">
        <v>91</v>
      </c>
      <c r="B74" s="15"/>
      <c r="C74" s="34">
        <v>25000</v>
      </c>
      <c r="D74" s="34">
        <v>30000</v>
      </c>
      <c r="E74" s="35">
        <f t="shared" si="15"/>
        <v>-5000</v>
      </c>
      <c r="F74" s="34">
        <v>27016</v>
      </c>
      <c r="G74" s="35">
        <f t="shared" si="9"/>
        <v>-2016</v>
      </c>
      <c r="H74" s="34">
        <v>29516</v>
      </c>
      <c r="I74" s="34">
        <v>30000</v>
      </c>
      <c r="K74" s="59">
        <v>30000</v>
      </c>
      <c r="L74" s="59">
        <f t="shared" si="16"/>
        <v>17500</v>
      </c>
    </row>
    <row r="75" spans="1:13" ht="18" customHeight="1" x14ac:dyDescent="0.3">
      <c r="A75" s="17" t="s">
        <v>112</v>
      </c>
      <c r="B75" s="15"/>
      <c r="C75" s="34">
        <v>6360</v>
      </c>
      <c r="D75" s="34">
        <v>0</v>
      </c>
      <c r="E75" s="35">
        <f t="shared" si="15"/>
        <v>6360</v>
      </c>
      <c r="F75" s="34">
        <v>4770</v>
      </c>
      <c r="G75" s="35">
        <f t="shared" si="9"/>
        <v>1590</v>
      </c>
      <c r="H75" s="34">
        <v>4770</v>
      </c>
      <c r="I75" s="34">
        <v>6360</v>
      </c>
      <c r="K75" s="59">
        <v>0</v>
      </c>
    </row>
    <row r="76" spans="1:13" ht="18" customHeight="1" x14ac:dyDescent="0.3">
      <c r="A76" s="17" t="s">
        <v>93</v>
      </c>
      <c r="B76" s="15"/>
      <c r="C76" s="34">
        <v>423081.76</v>
      </c>
      <c r="D76" s="34">
        <v>1750000</v>
      </c>
      <c r="E76" s="35">
        <f t="shared" si="15"/>
        <v>-1326918.24</v>
      </c>
      <c r="F76" s="34">
        <v>473187</v>
      </c>
      <c r="G76" s="35">
        <f t="shared" si="9"/>
        <v>-50105.239999999991</v>
      </c>
      <c r="H76" s="34">
        <v>473187.29</v>
      </c>
      <c r="I76" s="34">
        <v>813081.76</v>
      </c>
      <c r="K76" s="59">
        <v>1750000</v>
      </c>
      <c r="L76" s="59">
        <f>K76/12*7</f>
        <v>1020833.3333333334</v>
      </c>
    </row>
    <row r="77" spans="1:13" ht="18" customHeight="1" x14ac:dyDescent="0.3">
      <c r="A77" s="17" t="s">
        <v>94</v>
      </c>
      <c r="B77" s="15"/>
      <c r="C77" s="34">
        <v>26465</v>
      </c>
      <c r="D77" s="34">
        <v>66000</v>
      </c>
      <c r="E77" s="35">
        <f t="shared" si="15"/>
        <v>-39535</v>
      </c>
      <c r="F77" s="34">
        <v>19131</v>
      </c>
      <c r="G77" s="35">
        <f t="shared" si="9"/>
        <v>7334</v>
      </c>
      <c r="H77" s="34">
        <v>33880.9</v>
      </c>
      <c r="I77" s="34">
        <v>36215</v>
      </c>
      <c r="K77" s="59">
        <v>66000</v>
      </c>
      <c r="L77" s="59">
        <f t="shared" ref="L77:L86" si="17">K77/12*7</f>
        <v>38500</v>
      </c>
    </row>
    <row r="78" spans="1:13" ht="18" customHeight="1" x14ac:dyDescent="0.3">
      <c r="A78" s="17" t="s">
        <v>95</v>
      </c>
      <c r="B78" s="15"/>
      <c r="C78" s="34">
        <v>30479.9</v>
      </c>
      <c r="D78" s="34">
        <v>27000</v>
      </c>
      <c r="E78" s="35">
        <f t="shared" si="15"/>
        <v>3479.9000000000015</v>
      </c>
      <c r="F78" s="34">
        <v>9381</v>
      </c>
      <c r="G78" s="35">
        <f t="shared" si="9"/>
        <v>21098.9</v>
      </c>
      <c r="H78" s="34">
        <v>10281</v>
      </c>
      <c r="I78" s="34">
        <v>30479.9</v>
      </c>
      <c r="K78" s="59">
        <v>27000</v>
      </c>
      <c r="L78" s="59">
        <f t="shared" si="17"/>
        <v>15750</v>
      </c>
    </row>
    <row r="79" spans="1:13" ht="18" customHeight="1" x14ac:dyDescent="0.3">
      <c r="A79" s="17" t="s">
        <v>96</v>
      </c>
      <c r="B79" s="15"/>
      <c r="C79" s="33">
        <v>24380</v>
      </c>
      <c r="D79" s="34">
        <v>84800</v>
      </c>
      <c r="E79" s="35">
        <f t="shared" si="15"/>
        <v>-60420</v>
      </c>
      <c r="F79" s="34">
        <v>79818</v>
      </c>
      <c r="G79" s="35">
        <f t="shared" si="9"/>
        <v>-55438</v>
      </c>
      <c r="H79" s="34">
        <v>101214.39999999999</v>
      </c>
      <c r="I79" s="34">
        <v>78392</v>
      </c>
      <c r="K79" s="59">
        <v>84800</v>
      </c>
      <c r="L79" s="59">
        <f t="shared" si="17"/>
        <v>49466.666666666672</v>
      </c>
    </row>
    <row r="80" spans="1:13" ht="18" customHeight="1" x14ac:dyDescent="0.3">
      <c r="A80" s="17" t="s">
        <v>97</v>
      </c>
      <c r="B80" s="15"/>
      <c r="C80" s="33">
        <v>552734.13</v>
      </c>
      <c r="D80" s="34">
        <v>765000</v>
      </c>
      <c r="E80" s="35">
        <f t="shared" si="15"/>
        <v>-212265.87</v>
      </c>
      <c r="F80" s="34">
        <v>72440</v>
      </c>
      <c r="G80" s="35">
        <f t="shared" si="9"/>
        <v>480294.13</v>
      </c>
      <c r="H80" s="34">
        <v>116821.02</v>
      </c>
      <c r="I80" s="34">
        <v>630805.13</v>
      </c>
      <c r="K80" s="59">
        <v>765000</v>
      </c>
      <c r="L80" s="59">
        <f>K80/12*7</f>
        <v>446250</v>
      </c>
    </row>
    <row r="81" spans="1:13" ht="18" customHeight="1" x14ac:dyDescent="0.3">
      <c r="A81" s="17" t="s">
        <v>98</v>
      </c>
      <c r="B81" s="15"/>
      <c r="C81" s="33">
        <v>526409.54</v>
      </c>
      <c r="D81" s="34">
        <v>1280000</v>
      </c>
      <c r="E81" s="35">
        <f t="shared" si="15"/>
        <v>-753590.46</v>
      </c>
      <c r="F81" s="34">
        <v>239092</v>
      </c>
      <c r="G81" s="35">
        <f t="shared" si="9"/>
        <v>287317.54000000004</v>
      </c>
      <c r="H81" s="34">
        <v>683996.76</v>
      </c>
      <c r="I81" s="34">
        <v>1147733.54</v>
      </c>
      <c r="K81" s="59">
        <v>1280000</v>
      </c>
      <c r="L81" s="59">
        <f t="shared" si="17"/>
        <v>746666.66666666674</v>
      </c>
    </row>
    <row r="82" spans="1:13" ht="18" customHeight="1" x14ac:dyDescent="0.3">
      <c r="A82" s="17" t="s">
        <v>99</v>
      </c>
      <c r="B82" s="15"/>
      <c r="C82" s="33">
        <v>79712</v>
      </c>
      <c r="D82" s="34">
        <v>200000</v>
      </c>
      <c r="E82" s="35">
        <f t="shared" si="15"/>
        <v>-120288</v>
      </c>
      <c r="F82" s="34">
        <v>119568</v>
      </c>
      <c r="G82" s="35">
        <f t="shared" si="9"/>
        <v>-39856</v>
      </c>
      <c r="H82" s="34">
        <v>199280</v>
      </c>
      <c r="I82" s="34">
        <v>199280</v>
      </c>
      <c r="K82" s="59">
        <v>200000</v>
      </c>
      <c r="L82" s="59">
        <f>K82/12*7</f>
        <v>116666.66666666667</v>
      </c>
    </row>
    <row r="83" spans="1:13" ht="18" customHeight="1" x14ac:dyDescent="0.3">
      <c r="A83" s="17" t="s">
        <v>100</v>
      </c>
      <c r="B83" s="15"/>
      <c r="C83" s="33">
        <v>47357.59</v>
      </c>
      <c r="D83" s="34">
        <v>84800</v>
      </c>
      <c r="E83" s="35">
        <f t="shared" si="15"/>
        <v>-37442.410000000003</v>
      </c>
      <c r="F83" s="34">
        <v>48838</v>
      </c>
      <c r="G83" s="35">
        <f t="shared" si="9"/>
        <v>-1480.4100000000035</v>
      </c>
      <c r="H83" s="34">
        <v>54828.24</v>
      </c>
      <c r="I83" s="34">
        <v>52677.59</v>
      </c>
      <c r="K83" s="59">
        <v>84800</v>
      </c>
      <c r="L83" s="59">
        <f t="shared" si="17"/>
        <v>49466.666666666672</v>
      </c>
    </row>
    <row r="84" spans="1:13" ht="18" customHeight="1" x14ac:dyDescent="0.3">
      <c r="A84" s="17" t="s">
        <v>101</v>
      </c>
      <c r="B84" s="15"/>
      <c r="C84" s="33">
        <v>2922221.92</v>
      </c>
      <c r="D84" s="34">
        <v>2894000</v>
      </c>
      <c r="E84" s="35">
        <f t="shared" si="15"/>
        <v>28221.919999999925</v>
      </c>
      <c r="F84" s="34">
        <v>2230579</v>
      </c>
      <c r="G84" s="35">
        <f t="shared" si="9"/>
        <v>691642.91999999993</v>
      </c>
      <c r="H84" s="34">
        <v>2455352.4000000004</v>
      </c>
      <c r="I84" s="34">
        <v>3186414.9199999995</v>
      </c>
      <c r="K84" s="59">
        <v>2894000</v>
      </c>
      <c r="L84" s="59">
        <f t="shared" si="17"/>
        <v>1688166.6666666665</v>
      </c>
    </row>
    <row r="85" spans="1:13" ht="18" customHeight="1" x14ac:dyDescent="0.3">
      <c r="A85" s="17" t="s">
        <v>102</v>
      </c>
      <c r="B85" s="15"/>
      <c r="C85" s="33">
        <v>698329.71</v>
      </c>
      <c r="D85" s="34">
        <v>1066000</v>
      </c>
      <c r="E85" s="35">
        <f t="shared" si="15"/>
        <v>-367670.29000000004</v>
      </c>
      <c r="F85" s="34">
        <v>469635</v>
      </c>
      <c r="G85" s="35">
        <f t="shared" si="9"/>
        <v>228694.70999999996</v>
      </c>
      <c r="H85" s="34">
        <v>486476.75</v>
      </c>
      <c r="I85" s="34">
        <v>731528.71000000008</v>
      </c>
      <c r="K85" s="59">
        <v>1066000</v>
      </c>
      <c r="L85" s="59">
        <f t="shared" si="17"/>
        <v>621833.33333333326</v>
      </c>
    </row>
    <row r="86" spans="1:13" ht="18" customHeight="1" x14ac:dyDescent="0.3">
      <c r="A86" s="17" t="s">
        <v>103</v>
      </c>
      <c r="B86" s="15"/>
      <c r="C86" s="33">
        <v>12909.01</v>
      </c>
      <c r="D86" s="34">
        <v>30000</v>
      </c>
      <c r="E86" s="35">
        <f t="shared" si="15"/>
        <v>-17090.989999999998</v>
      </c>
      <c r="F86" s="34">
        <v>15152</v>
      </c>
      <c r="G86" s="35">
        <f t="shared" si="9"/>
        <v>-2242.9899999999998</v>
      </c>
      <c r="H86" s="34">
        <v>21776.82</v>
      </c>
      <c r="I86" s="34">
        <v>12909.009999999998</v>
      </c>
      <c r="K86" s="59">
        <v>30000</v>
      </c>
      <c r="L86" s="59">
        <f t="shared" si="17"/>
        <v>17500</v>
      </c>
    </row>
    <row r="87" spans="1:13" ht="18" customHeight="1" x14ac:dyDescent="0.3">
      <c r="A87" s="17" t="s">
        <v>182</v>
      </c>
      <c r="B87" s="15"/>
      <c r="C87" s="33">
        <v>91664.88</v>
      </c>
      <c r="D87" s="34">
        <v>115680</v>
      </c>
      <c r="E87" s="35">
        <f t="shared" si="15"/>
        <v>-24015.119999999995</v>
      </c>
      <c r="F87" s="34">
        <v>0</v>
      </c>
      <c r="G87" s="35">
        <f t="shared" si="9"/>
        <v>91664.88</v>
      </c>
      <c r="H87" s="34"/>
      <c r="I87" s="34">
        <v>115680</v>
      </c>
    </row>
    <row r="88" spans="1:13" ht="18" customHeight="1" x14ac:dyDescent="0.3">
      <c r="A88" s="17" t="s">
        <v>104</v>
      </c>
      <c r="B88" s="15"/>
      <c r="C88" s="33">
        <v>434578.18</v>
      </c>
      <c r="D88" s="34">
        <v>450000</v>
      </c>
      <c r="E88" s="35">
        <f t="shared" si="15"/>
        <v>-15421.820000000007</v>
      </c>
      <c r="F88" s="34">
        <v>0</v>
      </c>
      <c r="G88" s="35">
        <f t="shared" si="9"/>
        <v>434578.18</v>
      </c>
      <c r="H88" s="34">
        <v>0</v>
      </c>
      <c r="I88" s="34">
        <v>434578.18</v>
      </c>
      <c r="K88" s="59">
        <v>450000</v>
      </c>
      <c r="L88" s="59">
        <v>450000</v>
      </c>
      <c r="M88" s="62"/>
    </row>
    <row r="89" spans="1:13" ht="18" customHeight="1" x14ac:dyDescent="0.3">
      <c r="A89" s="17" t="s">
        <v>105</v>
      </c>
      <c r="B89" s="15"/>
      <c r="C89" s="33">
        <v>560631.31999999995</v>
      </c>
      <c r="D89" s="34">
        <v>570000</v>
      </c>
      <c r="E89" s="35">
        <f t="shared" si="15"/>
        <v>-9368.6800000000512</v>
      </c>
      <c r="F89" s="34">
        <v>460059</v>
      </c>
      <c r="G89" s="35">
        <f t="shared" si="9"/>
        <v>100572.31999999995</v>
      </c>
      <c r="H89" s="34">
        <v>460059.22</v>
      </c>
      <c r="I89" s="34">
        <v>560631.32000000007</v>
      </c>
      <c r="K89" s="59">
        <v>570000</v>
      </c>
      <c r="L89" s="59">
        <v>570000</v>
      </c>
    </row>
    <row r="90" spans="1:13" ht="18" customHeight="1" x14ac:dyDescent="0.3">
      <c r="A90" s="17" t="s">
        <v>106</v>
      </c>
      <c r="B90" s="15"/>
      <c r="C90" s="33">
        <v>1476819.07</v>
      </c>
      <c r="D90" s="34">
        <v>1500000</v>
      </c>
      <c r="E90" s="35">
        <f t="shared" si="15"/>
        <v>-23180.929999999935</v>
      </c>
      <c r="F90" s="34">
        <v>0</v>
      </c>
      <c r="G90" s="35">
        <f t="shared" si="9"/>
        <v>1476819.07</v>
      </c>
      <c r="H90" s="34">
        <v>0</v>
      </c>
      <c r="I90" s="34">
        <v>1480292.07</v>
      </c>
      <c r="K90" s="59">
        <v>1500000</v>
      </c>
      <c r="L90" s="59">
        <v>1500000</v>
      </c>
    </row>
    <row r="91" spans="1:13" ht="18" customHeight="1" x14ac:dyDescent="0.3">
      <c r="A91" s="17" t="s">
        <v>178</v>
      </c>
      <c r="B91" s="15"/>
      <c r="C91" s="33">
        <v>296800</v>
      </c>
      <c r="D91" s="34">
        <v>300000</v>
      </c>
      <c r="E91" s="35">
        <f t="shared" si="15"/>
        <v>-3200</v>
      </c>
      <c r="F91" s="34">
        <v>0</v>
      </c>
      <c r="G91" s="35">
        <f t="shared" si="9"/>
        <v>296800</v>
      </c>
      <c r="H91" s="34">
        <v>0</v>
      </c>
      <c r="I91" s="34">
        <v>296800</v>
      </c>
    </row>
    <row r="92" spans="1:13" ht="18" customHeight="1" x14ac:dyDescent="0.3">
      <c r="A92" s="17" t="s">
        <v>107</v>
      </c>
      <c r="B92" s="15"/>
      <c r="C92" s="33">
        <v>766664.82</v>
      </c>
      <c r="D92" s="34">
        <v>800000</v>
      </c>
      <c r="E92" s="35">
        <f t="shared" si="15"/>
        <v>-33335.180000000051</v>
      </c>
      <c r="F92" s="34">
        <v>0</v>
      </c>
      <c r="G92" s="35">
        <f t="shared" ref="G92:G95" si="18">C92-F92</f>
        <v>766664.82</v>
      </c>
      <c r="H92" s="34">
        <v>0</v>
      </c>
      <c r="I92" s="34">
        <v>766664.82000000007</v>
      </c>
      <c r="K92" s="59">
        <v>800000</v>
      </c>
      <c r="L92" s="59">
        <v>800000</v>
      </c>
    </row>
    <row r="93" spans="1:13" ht="18" customHeight="1" x14ac:dyDescent="0.3">
      <c r="A93" s="17" t="s">
        <v>108</v>
      </c>
      <c r="B93" s="15"/>
      <c r="C93" s="33">
        <v>793202.21</v>
      </c>
      <c r="D93" s="34">
        <v>2160000</v>
      </c>
      <c r="E93" s="35">
        <f t="shared" si="15"/>
        <v>-1366797.79</v>
      </c>
      <c r="F93" s="34">
        <v>61454</v>
      </c>
      <c r="G93" s="35">
        <f t="shared" si="18"/>
        <v>731748.21</v>
      </c>
      <c r="H93" s="34">
        <v>61454.239999999998</v>
      </c>
      <c r="I93" s="34">
        <v>798999.21</v>
      </c>
      <c r="K93" s="59">
        <v>2160000</v>
      </c>
      <c r="L93" s="59">
        <f>K93/12*7</f>
        <v>1260000</v>
      </c>
    </row>
    <row r="94" spans="1:13" ht="18" customHeight="1" x14ac:dyDescent="0.3">
      <c r="A94" s="17" t="s">
        <v>109</v>
      </c>
      <c r="B94" s="15"/>
      <c r="C94" s="33">
        <v>354193.23</v>
      </c>
      <c r="D94" s="34">
        <v>400000</v>
      </c>
      <c r="E94" s="35">
        <f t="shared" si="15"/>
        <v>-45806.770000000019</v>
      </c>
      <c r="F94" s="34">
        <v>373231</v>
      </c>
      <c r="G94" s="35">
        <f t="shared" si="18"/>
        <v>-19037.770000000019</v>
      </c>
      <c r="H94" s="34">
        <v>368960.74</v>
      </c>
      <c r="I94" s="34">
        <v>384193.23000000004</v>
      </c>
      <c r="K94" s="59">
        <v>400000</v>
      </c>
      <c r="L94" s="59">
        <v>0</v>
      </c>
      <c r="M94" s="62"/>
    </row>
    <row r="95" spans="1:13" ht="18" customHeight="1" x14ac:dyDescent="0.3">
      <c r="A95" s="17" t="s">
        <v>110</v>
      </c>
      <c r="B95" s="15"/>
      <c r="C95" s="36">
        <v>107915.56</v>
      </c>
      <c r="D95" s="37">
        <v>107916</v>
      </c>
      <c r="E95" s="37">
        <f t="shared" si="15"/>
        <v>-0.44000000000232831</v>
      </c>
      <c r="F95" s="37">
        <v>0</v>
      </c>
      <c r="G95" s="38">
        <f t="shared" si="18"/>
        <v>107915.56</v>
      </c>
      <c r="H95" s="37">
        <v>338753.29</v>
      </c>
      <c r="I95" s="37">
        <v>107915.56</v>
      </c>
      <c r="K95" s="59">
        <v>107915.56</v>
      </c>
      <c r="L95" s="59">
        <v>107915.56</v>
      </c>
      <c r="M95" s="62"/>
    </row>
    <row r="96" spans="1:13" ht="18" customHeight="1" x14ac:dyDescent="0.3">
      <c r="A96" s="29" t="s">
        <v>111</v>
      </c>
      <c r="B96" s="15"/>
      <c r="C96" s="33">
        <f>SUM(C26:C95)</f>
        <v>12517526.320000002</v>
      </c>
      <c r="D96" s="33">
        <f>SUM(D26:D95)</f>
        <v>18258411</v>
      </c>
      <c r="E96" s="33">
        <f t="shared" ref="E96:I96" si="19">SUM(E26:E95)</f>
        <v>-5740884.6800000006</v>
      </c>
      <c r="F96" s="33">
        <f>SUM(F26:F95)</f>
        <v>7556297</v>
      </c>
      <c r="G96" s="33">
        <f t="shared" si="19"/>
        <v>4961229.3199999994</v>
      </c>
      <c r="H96" s="33">
        <f>SUM(H26:H95)</f>
        <v>9389364.5</v>
      </c>
      <c r="I96" s="34">
        <f t="shared" si="19"/>
        <v>14577350.440000003</v>
      </c>
    </row>
    <row r="97" spans="1:325" ht="18" customHeight="1" x14ac:dyDescent="0.3">
      <c r="A97" s="28"/>
      <c r="B97" s="15"/>
      <c r="C97" s="36"/>
      <c r="D97" s="37"/>
      <c r="E97" s="38"/>
      <c r="F97" s="37"/>
      <c r="G97" s="38"/>
      <c r="H97" s="37"/>
      <c r="I97" s="37"/>
    </row>
    <row r="98" spans="1:325" ht="18" customHeight="1" x14ac:dyDescent="0.3">
      <c r="A98" s="16" t="s">
        <v>20</v>
      </c>
      <c r="B98" s="15"/>
      <c r="C98" s="33">
        <f t="shared" ref="C98:G98" si="20">C23-C96</f>
        <v>0</v>
      </c>
      <c r="D98" s="33">
        <f t="shared" si="20"/>
        <v>-242260</v>
      </c>
      <c r="E98" s="33">
        <f t="shared" si="20"/>
        <v>242260.00000000186</v>
      </c>
      <c r="F98" s="33">
        <v>0</v>
      </c>
      <c r="G98" s="33">
        <f t="shared" si="20"/>
        <v>0.21000000182539225</v>
      </c>
      <c r="H98" s="33">
        <f>H23-H96</f>
        <v>3219</v>
      </c>
      <c r="I98" s="34">
        <f>I23-I96</f>
        <v>2200</v>
      </c>
    </row>
    <row r="99" spans="1:325" s="18" customFormat="1" ht="18" customHeight="1" x14ac:dyDescent="0.3">
      <c r="A99" s="19" t="s">
        <v>3</v>
      </c>
      <c r="B99" s="20"/>
      <c r="C99" s="36"/>
      <c r="D99" s="37"/>
      <c r="E99" s="38"/>
      <c r="F99" s="37"/>
      <c r="G99" s="38"/>
      <c r="H99" s="37"/>
      <c r="I99" s="37"/>
      <c r="J99" s="39"/>
      <c r="K99" s="61"/>
      <c r="L99" s="61"/>
    </row>
    <row r="100" spans="1:325" ht="18" customHeight="1" x14ac:dyDescent="0.3">
      <c r="A100" s="16" t="s">
        <v>19</v>
      </c>
      <c r="B100" s="20"/>
      <c r="C100" s="40">
        <f>C98-C99</f>
        <v>0</v>
      </c>
      <c r="D100" s="40">
        <f t="shared" ref="D100:I100" si="21">D98-D99</f>
        <v>-242260</v>
      </c>
      <c r="E100" s="40">
        <f t="shared" si="21"/>
        <v>242260.00000000186</v>
      </c>
      <c r="F100" s="40">
        <v>0</v>
      </c>
      <c r="G100" s="40">
        <f t="shared" si="21"/>
        <v>0.21000000182539225</v>
      </c>
      <c r="H100" s="40">
        <f t="shared" si="21"/>
        <v>3219</v>
      </c>
      <c r="I100" s="40">
        <f t="shared" si="21"/>
        <v>2200</v>
      </c>
      <c r="J100" s="39"/>
      <c r="K100" s="61"/>
      <c r="L100" s="61"/>
      <c r="M100" s="63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  <c r="BV100" s="18"/>
      <c r="BW100" s="18"/>
      <c r="BX100" s="18"/>
      <c r="BY100" s="18"/>
      <c r="BZ100" s="18"/>
      <c r="CA100" s="18"/>
      <c r="CB100" s="18"/>
      <c r="CC100" s="18"/>
      <c r="CD100" s="18"/>
      <c r="CE100" s="18"/>
      <c r="CF100" s="18"/>
      <c r="CG100" s="18"/>
      <c r="CH100" s="18"/>
      <c r="CI100" s="18"/>
      <c r="CJ100" s="18"/>
      <c r="CK100" s="18"/>
      <c r="CL100" s="18"/>
      <c r="CM100" s="18"/>
      <c r="CN100" s="18"/>
      <c r="CO100" s="18"/>
      <c r="CP100" s="18"/>
      <c r="CQ100" s="18"/>
      <c r="CR100" s="18"/>
      <c r="CS100" s="18"/>
      <c r="CT100" s="18"/>
      <c r="CU100" s="18"/>
      <c r="CV100" s="18"/>
      <c r="CW100" s="18"/>
      <c r="CX100" s="18"/>
      <c r="CY100" s="18"/>
      <c r="CZ100" s="18"/>
      <c r="DA100" s="18"/>
      <c r="DB100" s="18"/>
      <c r="DC100" s="18"/>
      <c r="DD100" s="18"/>
      <c r="DE100" s="18"/>
      <c r="DF100" s="18"/>
      <c r="DG100" s="18"/>
      <c r="DH100" s="18"/>
      <c r="DI100" s="18"/>
      <c r="DJ100" s="18"/>
      <c r="DK100" s="18"/>
      <c r="DL100" s="18"/>
      <c r="DM100" s="18"/>
      <c r="DN100" s="18"/>
      <c r="DO100" s="18"/>
      <c r="DP100" s="18"/>
      <c r="DQ100" s="18"/>
      <c r="DR100" s="18"/>
      <c r="DS100" s="18"/>
      <c r="DT100" s="18"/>
      <c r="DU100" s="18"/>
      <c r="DV100" s="18"/>
      <c r="DW100" s="18"/>
      <c r="DX100" s="18"/>
      <c r="DY100" s="18"/>
      <c r="DZ100" s="18"/>
      <c r="EA100" s="18"/>
      <c r="EB100" s="18"/>
      <c r="EC100" s="18"/>
      <c r="ED100" s="18"/>
      <c r="EE100" s="18"/>
      <c r="EF100" s="18"/>
      <c r="EG100" s="18"/>
      <c r="EH100" s="18"/>
      <c r="EI100" s="18"/>
      <c r="EJ100" s="18"/>
      <c r="EK100" s="18"/>
      <c r="EL100" s="18"/>
      <c r="EM100" s="18"/>
      <c r="EN100" s="18"/>
      <c r="EO100" s="18"/>
      <c r="EP100" s="18"/>
      <c r="EQ100" s="18"/>
      <c r="ER100" s="18"/>
      <c r="ES100" s="18"/>
      <c r="ET100" s="18"/>
      <c r="EU100" s="18"/>
      <c r="EV100" s="18"/>
      <c r="EW100" s="18"/>
      <c r="EX100" s="18"/>
      <c r="EY100" s="18"/>
      <c r="EZ100" s="18"/>
      <c r="FA100" s="18"/>
      <c r="FB100" s="18"/>
      <c r="FC100" s="18"/>
      <c r="FD100" s="18"/>
      <c r="FE100" s="18"/>
      <c r="FF100" s="18"/>
      <c r="FG100" s="18"/>
      <c r="FH100" s="18"/>
      <c r="FI100" s="18"/>
      <c r="FJ100" s="18"/>
      <c r="FK100" s="18"/>
      <c r="FL100" s="18"/>
      <c r="FM100" s="18"/>
      <c r="FN100" s="18"/>
      <c r="FO100" s="18"/>
      <c r="FP100" s="18"/>
      <c r="FQ100" s="18"/>
      <c r="FR100" s="18"/>
      <c r="FS100" s="18"/>
      <c r="FT100" s="18"/>
      <c r="FU100" s="18"/>
      <c r="FV100" s="18"/>
      <c r="FW100" s="18"/>
      <c r="FX100" s="18"/>
      <c r="FY100" s="18"/>
      <c r="FZ100" s="18"/>
      <c r="GA100" s="18"/>
      <c r="GB100" s="18"/>
      <c r="GC100" s="18"/>
      <c r="GD100" s="18"/>
      <c r="GE100" s="18"/>
      <c r="GF100" s="18"/>
      <c r="GG100" s="18"/>
      <c r="GH100" s="18"/>
      <c r="GI100" s="18"/>
      <c r="GJ100" s="18"/>
      <c r="GK100" s="18"/>
      <c r="GL100" s="18"/>
      <c r="GM100" s="18"/>
      <c r="GN100" s="18"/>
      <c r="GO100" s="18"/>
      <c r="GP100" s="18"/>
      <c r="GQ100" s="18"/>
      <c r="GR100" s="18"/>
      <c r="GS100" s="18"/>
      <c r="GT100" s="18"/>
      <c r="GU100" s="18"/>
      <c r="GV100" s="18"/>
      <c r="GW100" s="18"/>
      <c r="GX100" s="18"/>
      <c r="GY100" s="18"/>
      <c r="GZ100" s="18"/>
      <c r="HA100" s="18"/>
      <c r="HB100" s="18"/>
      <c r="HC100" s="18"/>
      <c r="HD100" s="18"/>
      <c r="HE100" s="18"/>
      <c r="HF100" s="18"/>
      <c r="HG100" s="18"/>
      <c r="HH100" s="18"/>
      <c r="HI100" s="18"/>
      <c r="HJ100" s="18"/>
      <c r="HK100" s="18"/>
      <c r="HL100" s="18"/>
      <c r="HM100" s="18"/>
      <c r="HN100" s="18"/>
      <c r="HO100" s="18"/>
      <c r="HP100" s="18"/>
      <c r="HQ100" s="18"/>
      <c r="HR100" s="18"/>
      <c r="HS100" s="18"/>
      <c r="HT100" s="18"/>
      <c r="HU100" s="18"/>
      <c r="HV100" s="18"/>
      <c r="HW100" s="18"/>
      <c r="HX100" s="18"/>
      <c r="HY100" s="18"/>
      <c r="HZ100" s="18"/>
      <c r="IA100" s="18"/>
      <c r="IB100" s="18"/>
      <c r="IC100" s="18"/>
      <c r="ID100" s="18"/>
      <c r="IE100" s="18"/>
      <c r="IF100" s="18"/>
      <c r="IG100" s="18"/>
      <c r="IH100" s="18"/>
      <c r="II100" s="18"/>
      <c r="IJ100" s="18"/>
      <c r="IK100" s="18"/>
      <c r="IL100" s="18"/>
      <c r="IM100" s="18"/>
      <c r="IN100" s="18"/>
      <c r="IO100" s="18"/>
      <c r="IP100" s="18"/>
      <c r="IQ100" s="18"/>
      <c r="IR100" s="18"/>
      <c r="IS100" s="18"/>
      <c r="IT100" s="18"/>
      <c r="IU100" s="18"/>
      <c r="IV100" s="18"/>
      <c r="IW100" s="18"/>
      <c r="IX100" s="18"/>
      <c r="IY100" s="18"/>
      <c r="IZ100" s="18"/>
      <c r="JA100" s="18"/>
      <c r="JB100" s="18"/>
      <c r="JC100" s="18"/>
      <c r="JD100" s="18"/>
      <c r="JE100" s="18"/>
      <c r="JF100" s="18"/>
      <c r="JG100" s="18"/>
      <c r="JH100" s="18"/>
      <c r="JI100" s="18"/>
      <c r="JJ100" s="18"/>
      <c r="JK100" s="18"/>
      <c r="JL100" s="18"/>
      <c r="JM100" s="18"/>
      <c r="JN100" s="18"/>
      <c r="JO100" s="18"/>
      <c r="JP100" s="18"/>
      <c r="JQ100" s="18"/>
      <c r="JR100" s="18"/>
      <c r="JS100" s="18"/>
      <c r="JT100" s="18"/>
      <c r="JU100" s="18"/>
      <c r="JV100" s="18"/>
      <c r="JW100" s="18"/>
      <c r="JX100" s="18"/>
      <c r="JY100" s="18"/>
      <c r="JZ100" s="18"/>
      <c r="KA100" s="18"/>
      <c r="KB100" s="18"/>
      <c r="KC100" s="18"/>
      <c r="KD100" s="18"/>
      <c r="KE100" s="18"/>
      <c r="KF100" s="18"/>
      <c r="KG100" s="18"/>
      <c r="KH100" s="18"/>
      <c r="KI100" s="18"/>
      <c r="KJ100" s="18"/>
      <c r="KK100" s="18"/>
      <c r="KL100" s="18"/>
      <c r="KM100" s="18"/>
      <c r="KN100" s="18"/>
      <c r="KO100" s="18"/>
      <c r="KP100" s="18"/>
      <c r="KQ100" s="18"/>
      <c r="KR100" s="18"/>
      <c r="KS100" s="18"/>
      <c r="KT100" s="18"/>
      <c r="KU100" s="18"/>
      <c r="KV100" s="18"/>
      <c r="KW100" s="18"/>
      <c r="KX100" s="18"/>
      <c r="KY100" s="18"/>
      <c r="KZ100" s="18"/>
      <c r="LA100" s="18"/>
      <c r="LB100" s="18"/>
      <c r="LC100" s="18"/>
      <c r="LD100" s="18"/>
      <c r="LE100" s="18"/>
      <c r="LF100" s="18"/>
      <c r="LG100" s="18"/>
      <c r="LH100" s="18"/>
      <c r="LI100" s="18"/>
      <c r="LJ100" s="18"/>
      <c r="LK100" s="18"/>
      <c r="LL100" s="18"/>
      <c r="LM100" s="18"/>
    </row>
    <row r="101" spans="1:325" ht="18" customHeight="1" x14ac:dyDescent="0.3">
      <c r="A101" s="14" t="s">
        <v>4</v>
      </c>
      <c r="B101" s="15"/>
      <c r="C101" s="36">
        <v>0</v>
      </c>
      <c r="D101" s="36">
        <v>0</v>
      </c>
      <c r="E101" s="36">
        <v>0</v>
      </c>
      <c r="F101" s="36">
        <v>0</v>
      </c>
      <c r="G101" s="36">
        <v>0</v>
      </c>
      <c r="H101" s="36">
        <v>3219</v>
      </c>
      <c r="I101" s="37">
        <v>2200</v>
      </c>
    </row>
    <row r="102" spans="1:325" ht="18" customHeight="1" x14ac:dyDescent="0.3">
      <c r="A102" s="16" t="s">
        <v>21</v>
      </c>
      <c r="B102" s="15"/>
      <c r="C102" s="33">
        <f>C100-C101</f>
        <v>0</v>
      </c>
      <c r="D102" s="33">
        <f>D100-D101</f>
        <v>-242260</v>
      </c>
      <c r="E102" s="33">
        <f t="shared" ref="E102:H102" si="22">E100-E101</f>
        <v>242260.00000000186</v>
      </c>
      <c r="F102" s="33">
        <v>0</v>
      </c>
      <c r="G102" s="33">
        <f t="shared" si="22"/>
        <v>0.21000000182539225</v>
      </c>
      <c r="H102" s="33">
        <f t="shared" si="22"/>
        <v>0</v>
      </c>
      <c r="I102" s="111">
        <f>I100-I101</f>
        <v>0</v>
      </c>
    </row>
    <row r="103" spans="1:325" ht="18" customHeight="1" x14ac:dyDescent="0.3">
      <c r="A103" s="21" t="s">
        <v>5</v>
      </c>
      <c r="B103" s="22"/>
      <c r="C103" s="36">
        <v>-100003</v>
      </c>
      <c r="D103" s="36">
        <v>-100003</v>
      </c>
      <c r="E103" s="36">
        <v>-100003</v>
      </c>
      <c r="F103" s="36">
        <v>-100003</v>
      </c>
      <c r="G103" s="36"/>
      <c r="H103" s="36">
        <v>-100003</v>
      </c>
      <c r="I103" s="37">
        <v>-100003</v>
      </c>
    </row>
    <row r="104" spans="1:325" ht="18" customHeight="1" x14ac:dyDescent="0.3">
      <c r="A104" s="21"/>
      <c r="B104" s="22"/>
      <c r="C104" s="33"/>
      <c r="D104" s="34"/>
      <c r="E104" s="35"/>
      <c r="F104" s="34"/>
      <c r="G104" s="35"/>
      <c r="H104" s="34"/>
      <c r="I104" s="34"/>
    </row>
    <row r="105" spans="1:325" ht="18" customHeight="1" x14ac:dyDescent="0.3">
      <c r="A105" s="18" t="s">
        <v>6</v>
      </c>
      <c r="B105" s="22"/>
      <c r="C105" s="33">
        <v>0</v>
      </c>
      <c r="D105" s="33">
        <v>0</v>
      </c>
      <c r="E105" s="33">
        <v>0</v>
      </c>
      <c r="F105" s="33">
        <v>0</v>
      </c>
      <c r="G105" s="33">
        <v>0</v>
      </c>
      <c r="H105" s="33">
        <v>0</v>
      </c>
      <c r="I105" s="34">
        <v>0</v>
      </c>
    </row>
    <row r="106" spans="1:325" ht="18" customHeight="1" x14ac:dyDescent="0.3">
      <c r="A106" s="18" t="s">
        <v>7</v>
      </c>
      <c r="B106" s="22"/>
      <c r="C106" s="33">
        <v>0</v>
      </c>
      <c r="D106" s="33">
        <v>0</v>
      </c>
      <c r="E106" s="33">
        <v>0</v>
      </c>
      <c r="F106" s="33">
        <v>0</v>
      </c>
      <c r="G106" s="33">
        <v>0</v>
      </c>
      <c r="H106" s="33">
        <v>0</v>
      </c>
      <c r="I106" s="34">
        <v>0</v>
      </c>
    </row>
    <row r="107" spans="1:325" ht="18" customHeight="1" x14ac:dyDescent="0.3">
      <c r="A107" s="21" t="s">
        <v>8</v>
      </c>
      <c r="B107" s="22"/>
      <c r="C107" s="41">
        <f>C102+C103-C105-C106</f>
        <v>-100003</v>
      </c>
      <c r="D107" s="41">
        <f t="shared" ref="D107:I107" si="23">D102+D103-D105-D106</f>
        <v>-342263</v>
      </c>
      <c r="E107" s="41">
        <f>E102+E103-E105-E106</f>
        <v>142257.00000000186</v>
      </c>
      <c r="F107" s="41">
        <f t="shared" si="23"/>
        <v>-100003</v>
      </c>
      <c r="G107" s="41">
        <f t="shared" si="23"/>
        <v>0.21000000182539225</v>
      </c>
      <c r="H107" s="41">
        <f t="shared" si="23"/>
        <v>-100003</v>
      </c>
      <c r="I107" s="42">
        <f t="shared" si="23"/>
        <v>-100003</v>
      </c>
    </row>
    <row r="109" spans="1:325" ht="18" customHeight="1" x14ac:dyDescent="0.3">
      <c r="K109" s="30"/>
      <c r="L109" s="30"/>
    </row>
  </sheetData>
  <mergeCells count="1">
    <mergeCell ref="C6:E6"/>
  </mergeCells>
  <phoneticPr fontId="3" type="noConversion"/>
  <printOptions horizontalCentered="1" gridLines="1"/>
  <pageMargins left="0.19685039370078741" right="0.19685039370078741" top="0.78740157480314965" bottom="0.19685039370078741" header="0.19685039370078741" footer="0.19685039370078741"/>
  <pageSetup paperSize="9" scale="53" fitToWidth="2" orientation="portrait" r:id="rId1"/>
  <headerFooter alignWithMargins="0">
    <oddFooter>&amp;L&amp;D&amp;T&amp;C&amp;F&amp;R&amp;A</oddFooter>
  </headerFooter>
  <rowBreaks count="1" manualBreakCount="1">
    <brk id="7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74"/>
  <sheetViews>
    <sheetView view="pageBreakPreview" topLeftCell="A51" zoomScale="85" zoomScaleNormal="100" zoomScaleSheetLayoutView="85" workbookViewId="0">
      <selection activeCell="F67" sqref="F67"/>
    </sheetView>
  </sheetViews>
  <sheetFormatPr defaultRowHeight="18.75" x14ac:dyDescent="0.3"/>
  <cols>
    <col min="1" max="1" width="7.28515625" style="43" customWidth="1"/>
    <col min="2" max="3" width="13.42578125" style="43" customWidth="1"/>
    <col min="4" max="4" width="16.5703125" style="43" customWidth="1"/>
    <col min="5" max="5" width="16" style="43" customWidth="1"/>
    <col min="6" max="6" width="17" style="52" customWidth="1"/>
    <col min="7" max="7" width="16.5703125" style="52" customWidth="1"/>
    <col min="8" max="8" width="1.42578125" style="43" customWidth="1"/>
    <col min="9" max="9" width="17.7109375" style="43" customWidth="1"/>
    <col min="10" max="10" width="14.5703125" style="43" bestFit="1" customWidth="1"/>
    <col min="11" max="11" width="17.140625" style="45" bestFit="1" customWidth="1"/>
    <col min="12" max="12" width="13.7109375" style="43" bestFit="1" customWidth="1"/>
    <col min="13" max="13" width="11" style="43" bestFit="1" customWidth="1"/>
    <col min="14" max="16384" width="9.140625" style="43"/>
  </cols>
  <sheetData>
    <row r="1" spans="1:13" x14ac:dyDescent="0.3">
      <c r="A1" s="25" t="s">
        <v>34</v>
      </c>
    </row>
    <row r="2" spans="1:13" x14ac:dyDescent="0.3">
      <c r="A2" s="25" t="s">
        <v>129</v>
      </c>
    </row>
    <row r="3" spans="1:13" x14ac:dyDescent="0.3">
      <c r="A3" s="25"/>
    </row>
    <row r="4" spans="1:13" x14ac:dyDescent="0.3">
      <c r="A4" s="43" t="s">
        <v>130</v>
      </c>
      <c r="B4" s="43" t="s">
        <v>131</v>
      </c>
    </row>
    <row r="5" spans="1:13" x14ac:dyDescent="0.3">
      <c r="B5" s="43" t="s">
        <v>132</v>
      </c>
      <c r="H5" s="48"/>
    </row>
    <row r="6" spans="1:13" x14ac:dyDescent="0.3">
      <c r="H6" s="48"/>
    </row>
    <row r="7" spans="1:13" x14ac:dyDescent="0.3">
      <c r="D7" s="124" t="s">
        <v>133</v>
      </c>
      <c r="E7" s="124"/>
      <c r="F7" s="124"/>
      <c r="G7" s="124"/>
      <c r="H7" s="49"/>
    </row>
    <row r="8" spans="1:13" ht="56.25" x14ac:dyDescent="0.3">
      <c r="D8" s="44" t="s">
        <v>134</v>
      </c>
      <c r="E8" s="44" t="s">
        <v>135</v>
      </c>
      <c r="F8" s="53" t="s">
        <v>136</v>
      </c>
      <c r="G8" s="53" t="s">
        <v>137</v>
      </c>
      <c r="H8" s="50"/>
      <c r="I8" s="46" t="s">
        <v>188</v>
      </c>
      <c r="J8" s="44"/>
    </row>
    <row r="9" spans="1:13" x14ac:dyDescent="0.3">
      <c r="B9" s="43" t="s">
        <v>113</v>
      </c>
      <c r="D9" s="54">
        <v>82463.08</v>
      </c>
      <c r="E9" s="54">
        <v>10398.799999999999</v>
      </c>
      <c r="F9" s="54">
        <v>370</v>
      </c>
      <c r="G9" s="52">
        <f>D9+E9-F9</f>
        <v>92491.88</v>
      </c>
      <c r="H9" s="116"/>
      <c r="I9" s="119">
        <v>16715.37</v>
      </c>
      <c r="K9" s="47"/>
      <c r="L9" s="113"/>
      <c r="M9" s="113"/>
    </row>
    <row r="10" spans="1:13" x14ac:dyDescent="0.3">
      <c r="B10" s="43" t="s">
        <v>114</v>
      </c>
      <c r="D10" s="54">
        <v>58448</v>
      </c>
      <c r="E10" s="54">
        <v>4006.8</v>
      </c>
      <c r="F10" s="54">
        <v>0</v>
      </c>
      <c r="G10" s="52">
        <f t="shared" ref="G10:G15" si="0">D10+E10</f>
        <v>62454.8</v>
      </c>
      <c r="H10" s="116"/>
      <c r="I10" s="119">
        <v>33793</v>
      </c>
      <c r="K10" s="47"/>
      <c r="L10" s="113"/>
    </row>
    <row r="11" spans="1:13" x14ac:dyDescent="0.3">
      <c r="B11" s="43" t="s">
        <v>115</v>
      </c>
      <c r="D11" s="54">
        <v>158220.25</v>
      </c>
      <c r="E11" s="54">
        <v>0</v>
      </c>
      <c r="F11" s="54">
        <v>0</v>
      </c>
      <c r="G11" s="52">
        <f t="shared" si="0"/>
        <v>158220.25</v>
      </c>
      <c r="H11" s="116"/>
      <c r="I11" s="119">
        <v>95142.65</v>
      </c>
      <c r="K11" s="47"/>
    </row>
    <row r="12" spans="1:13" x14ac:dyDescent="0.3">
      <c r="B12" s="43" t="s">
        <v>116</v>
      </c>
      <c r="D12" s="54">
        <v>12457.99</v>
      </c>
      <c r="E12" s="54">
        <v>0</v>
      </c>
      <c r="F12" s="54">
        <v>0</v>
      </c>
      <c r="G12" s="52">
        <f t="shared" si="0"/>
        <v>12457.99</v>
      </c>
      <c r="H12" s="116"/>
      <c r="I12" s="119">
        <v>1961.99</v>
      </c>
      <c r="K12" s="47"/>
    </row>
    <row r="13" spans="1:13" x14ac:dyDescent="0.3">
      <c r="B13" s="43" t="s">
        <v>117</v>
      </c>
      <c r="D13" s="54">
        <v>58342.5</v>
      </c>
      <c r="E13" s="54">
        <v>0</v>
      </c>
      <c r="F13" s="54">
        <v>0</v>
      </c>
      <c r="G13" s="52">
        <f t="shared" si="0"/>
        <v>58342.5</v>
      </c>
      <c r="H13" s="116"/>
      <c r="I13" s="119">
        <v>2</v>
      </c>
      <c r="K13" s="47"/>
    </row>
    <row r="14" spans="1:13" x14ac:dyDescent="0.3">
      <c r="B14" s="43" t="s">
        <v>118</v>
      </c>
      <c r="D14" s="54">
        <v>181230.5</v>
      </c>
      <c r="E14" s="54">
        <v>0</v>
      </c>
      <c r="F14" s="54">
        <v>0</v>
      </c>
      <c r="G14" s="52">
        <f t="shared" si="0"/>
        <v>181230.5</v>
      </c>
      <c r="H14" s="116"/>
      <c r="I14" s="119">
        <v>4654</v>
      </c>
      <c r="K14" s="47"/>
    </row>
    <row r="15" spans="1:13" x14ac:dyDescent="0.3">
      <c r="B15" s="43" t="s">
        <v>119</v>
      </c>
      <c r="D15" s="54">
        <v>136718</v>
      </c>
      <c r="E15" s="54">
        <v>0</v>
      </c>
      <c r="F15" s="54">
        <v>0</v>
      </c>
      <c r="G15" s="52">
        <f t="shared" si="0"/>
        <v>136718</v>
      </c>
      <c r="H15" s="116"/>
      <c r="I15" s="119">
        <v>2</v>
      </c>
      <c r="K15" s="47"/>
    </row>
    <row r="16" spans="1:13" ht="19.5" thickBot="1" x14ac:dyDescent="0.35">
      <c r="D16" s="55">
        <f t="shared" ref="D16:I16" si="1">SUM(D9:D15)</f>
        <v>687880.32000000007</v>
      </c>
      <c r="E16" s="57">
        <f t="shared" si="1"/>
        <v>14405.599999999999</v>
      </c>
      <c r="F16" s="55">
        <f t="shared" si="1"/>
        <v>370</v>
      </c>
      <c r="G16" s="55">
        <f t="shared" si="1"/>
        <v>701915.91999999993</v>
      </c>
      <c r="H16" s="116"/>
      <c r="I16" s="120">
        <f t="shared" si="1"/>
        <v>152271.00999999998</v>
      </c>
    </row>
    <row r="17" spans="1:10" x14ac:dyDescent="0.3">
      <c r="H17" s="48"/>
    </row>
    <row r="19" spans="1:10" hidden="1" x14ac:dyDescent="0.3">
      <c r="A19" s="43" t="s">
        <v>138</v>
      </c>
      <c r="B19" s="43" t="s">
        <v>140</v>
      </c>
    </row>
    <row r="20" spans="1:10" hidden="1" x14ac:dyDescent="0.3">
      <c r="F20" s="56" t="s">
        <v>189</v>
      </c>
      <c r="G20" s="56" t="s">
        <v>190</v>
      </c>
    </row>
    <row r="21" spans="1:10" hidden="1" x14ac:dyDescent="0.3">
      <c r="B21" s="43" t="s">
        <v>179</v>
      </c>
      <c r="F21" s="54">
        <v>0</v>
      </c>
      <c r="G21" s="54">
        <v>0</v>
      </c>
      <c r="I21" s="51"/>
      <c r="J21" s="51"/>
    </row>
    <row r="22" spans="1:10" ht="19.5" hidden="1" thickBot="1" x14ac:dyDescent="0.35">
      <c r="F22" s="55">
        <f>SUM(F21:F21)</f>
        <v>0</v>
      </c>
      <c r="G22" s="57">
        <f>SUM(G21:G21)</f>
        <v>0</v>
      </c>
    </row>
    <row r="23" spans="1:10" hidden="1" x14ac:dyDescent="0.3">
      <c r="G23" s="54"/>
    </row>
    <row r="24" spans="1:10" x14ac:dyDescent="0.3">
      <c r="A24" s="43" t="s">
        <v>138</v>
      </c>
      <c r="B24" s="43" t="s">
        <v>142</v>
      </c>
      <c r="F24" s="54"/>
      <c r="G24" s="54"/>
    </row>
    <row r="25" spans="1:10" x14ac:dyDescent="0.3">
      <c r="F25" s="54"/>
      <c r="G25" s="54"/>
    </row>
    <row r="26" spans="1:10" x14ac:dyDescent="0.3">
      <c r="F26" s="56" t="s">
        <v>189</v>
      </c>
      <c r="G26" s="56" t="s">
        <v>190</v>
      </c>
    </row>
    <row r="27" spans="1:10" x14ac:dyDescent="0.3">
      <c r="B27" s="43" t="s">
        <v>143</v>
      </c>
      <c r="F27" s="54">
        <v>49012</v>
      </c>
      <c r="G27" s="54">
        <v>46012</v>
      </c>
    </row>
    <row r="28" spans="1:10" x14ac:dyDescent="0.3">
      <c r="B28" s="43" t="s">
        <v>144</v>
      </c>
      <c r="F28" s="54">
        <v>105817.54</v>
      </c>
      <c r="G28" s="54">
        <v>0</v>
      </c>
    </row>
    <row r="29" spans="1:10" ht="19.5" thickBot="1" x14ac:dyDescent="0.35">
      <c r="F29" s="57">
        <f>SUM(F27:F28)</f>
        <v>154829.53999999998</v>
      </c>
      <c r="G29" s="57">
        <f>SUM(G27:G28)</f>
        <v>46012</v>
      </c>
    </row>
    <row r="30" spans="1:10" x14ac:dyDescent="0.3">
      <c r="F30" s="54"/>
      <c r="G30" s="54"/>
    </row>
    <row r="31" spans="1:10" x14ac:dyDescent="0.3">
      <c r="A31" s="43" t="s">
        <v>141</v>
      </c>
      <c r="B31" s="43" t="s">
        <v>146</v>
      </c>
      <c r="F31" s="56"/>
      <c r="G31" s="56"/>
    </row>
    <row r="32" spans="1:10" x14ac:dyDescent="0.3">
      <c r="F32" s="56" t="s">
        <v>189</v>
      </c>
      <c r="G32" s="56" t="s">
        <v>190</v>
      </c>
    </row>
    <row r="33" spans="1:7" x14ac:dyDescent="0.3">
      <c r="B33" s="43" t="s">
        <v>148</v>
      </c>
      <c r="F33" s="54">
        <v>1780.19</v>
      </c>
      <c r="G33" s="54">
        <v>1023.94</v>
      </c>
    </row>
    <row r="34" spans="1:7" x14ac:dyDescent="0.3">
      <c r="B34" s="43" t="s">
        <v>147</v>
      </c>
      <c r="F34" s="54"/>
      <c r="G34" s="54"/>
    </row>
    <row r="35" spans="1:7" x14ac:dyDescent="0.3">
      <c r="B35" s="43" t="s">
        <v>149</v>
      </c>
      <c r="F35" s="54">
        <v>112502.14</v>
      </c>
      <c r="G35" s="54">
        <v>1555868.85</v>
      </c>
    </row>
    <row r="36" spans="1:7" x14ac:dyDescent="0.3">
      <c r="B36" s="43" t="s">
        <v>150</v>
      </c>
      <c r="F36" s="54">
        <v>3305000</v>
      </c>
      <c r="G36" s="54">
        <v>1200000</v>
      </c>
    </row>
    <row r="37" spans="1:7" ht="19.5" thickBot="1" x14ac:dyDescent="0.35">
      <c r="F37" s="57">
        <f>SUM(F33:F36)</f>
        <v>3419282.33</v>
      </c>
      <c r="G37" s="57">
        <f>SUM(G33:G36)</f>
        <v>2756892.79</v>
      </c>
    </row>
    <row r="39" spans="1:7" x14ac:dyDescent="0.3">
      <c r="A39" s="43" t="s">
        <v>145</v>
      </c>
      <c r="B39" s="43" t="s">
        <v>153</v>
      </c>
    </row>
    <row r="40" spans="1:7" x14ac:dyDescent="0.3">
      <c r="F40" s="56" t="s">
        <v>189</v>
      </c>
      <c r="G40" s="56" t="s">
        <v>190</v>
      </c>
    </row>
    <row r="42" spans="1:7" x14ac:dyDescent="0.3">
      <c r="B42" s="43" t="s">
        <v>154</v>
      </c>
      <c r="F42" s="52">
        <v>1176.05</v>
      </c>
      <c r="G42" s="52">
        <v>824.5</v>
      </c>
    </row>
    <row r="43" spans="1:7" x14ac:dyDescent="0.3">
      <c r="B43" s="43" t="s">
        <v>155</v>
      </c>
      <c r="F43" s="52">
        <v>60134.8</v>
      </c>
      <c r="G43" s="52">
        <v>110050</v>
      </c>
    </row>
    <row r="44" spans="1:7" ht="19.5" thickBot="1" x14ac:dyDescent="0.35">
      <c r="F44" s="55">
        <f t="shared" ref="F44:G44" si="2">SUM(F42:F43)</f>
        <v>61310.850000000006</v>
      </c>
      <c r="G44" s="55">
        <f t="shared" si="2"/>
        <v>110874.5</v>
      </c>
    </row>
    <row r="46" spans="1:7" x14ac:dyDescent="0.3">
      <c r="A46" s="43" t="s">
        <v>151</v>
      </c>
      <c r="B46" s="43" t="s">
        <v>157</v>
      </c>
    </row>
    <row r="47" spans="1:7" x14ac:dyDescent="0.3">
      <c r="F47" s="56" t="s">
        <v>189</v>
      </c>
      <c r="G47" s="56" t="s">
        <v>190</v>
      </c>
    </row>
    <row r="48" spans="1:7" x14ac:dyDescent="0.3">
      <c r="B48" s="43" t="s">
        <v>158</v>
      </c>
      <c r="F48" s="52">
        <v>3311253.79</v>
      </c>
      <c r="G48" s="52">
        <v>1515898.57</v>
      </c>
    </row>
    <row r="49" spans="2:10" x14ac:dyDescent="0.3">
      <c r="B49" s="43" t="s">
        <v>193</v>
      </c>
      <c r="F49" s="58">
        <v>12732931.83</v>
      </c>
      <c r="G49" s="58">
        <v>8879242.5999999996</v>
      </c>
    </row>
    <row r="50" spans="2:10" x14ac:dyDescent="0.3">
      <c r="B50" s="43" t="s">
        <v>159</v>
      </c>
      <c r="F50" s="52">
        <f>SUM(F48:F49)</f>
        <v>16044185.620000001</v>
      </c>
      <c r="G50" s="52">
        <f>SUM(G48:G49)</f>
        <v>10395141.17</v>
      </c>
    </row>
    <row r="52" spans="2:10" x14ac:dyDescent="0.3">
      <c r="B52" s="43" t="s">
        <v>160</v>
      </c>
      <c r="F52" s="58">
        <v>19175.66</v>
      </c>
      <c r="G52" s="58">
        <v>13680</v>
      </c>
    </row>
    <row r="54" spans="2:10" x14ac:dyDescent="0.3">
      <c r="B54" s="43" t="s">
        <v>161</v>
      </c>
    </row>
    <row r="55" spans="2:10" x14ac:dyDescent="0.3">
      <c r="C55" s="43" t="s">
        <v>162</v>
      </c>
      <c r="F55" s="52">
        <v>111922.71</v>
      </c>
      <c r="G55" s="52">
        <v>5083.97</v>
      </c>
    </row>
    <row r="56" spans="2:10" x14ac:dyDescent="0.3">
      <c r="C56" s="43" t="s">
        <v>163</v>
      </c>
      <c r="F56" s="52">
        <v>345.14999999999992</v>
      </c>
      <c r="G56" s="52">
        <v>506.86</v>
      </c>
    </row>
    <row r="57" spans="2:10" x14ac:dyDescent="0.3">
      <c r="C57" s="43" t="s">
        <v>166</v>
      </c>
      <c r="F57" s="58">
        <v>13273.8</v>
      </c>
      <c r="G57" s="58">
        <v>22392</v>
      </c>
      <c r="J57" s="52"/>
    </row>
    <row r="58" spans="2:10" x14ac:dyDescent="0.3">
      <c r="C58" s="43" t="s">
        <v>164</v>
      </c>
      <c r="F58" s="52">
        <f>SUM(F55:F57)</f>
        <v>125541.66</v>
      </c>
      <c r="G58" s="52">
        <f>SUM(G55:G57)</f>
        <v>27982.83</v>
      </c>
    </row>
    <row r="60" spans="2:10" x14ac:dyDescent="0.3">
      <c r="B60" s="43" t="s">
        <v>36</v>
      </c>
    </row>
    <row r="61" spans="2:10" x14ac:dyDescent="0.3">
      <c r="C61" s="43" t="s">
        <v>165</v>
      </c>
      <c r="F61" s="52">
        <v>-7635.57</v>
      </c>
      <c r="G61" s="52">
        <v>-14908.78</v>
      </c>
    </row>
    <row r="62" spans="2:10" x14ac:dyDescent="0.3">
      <c r="C62" s="43" t="s">
        <v>167</v>
      </c>
      <c r="F62" s="52">
        <v>-10927033.550000001</v>
      </c>
      <c r="G62" s="52">
        <v>-6085203.9900000002</v>
      </c>
    </row>
    <row r="63" spans="2:10" x14ac:dyDescent="0.3">
      <c r="C63" s="43" t="s">
        <v>168</v>
      </c>
      <c r="F63" s="58">
        <v>-1590492.77</v>
      </c>
      <c r="G63" s="58">
        <v>-1471093.01</v>
      </c>
    </row>
    <row r="64" spans="2:10" x14ac:dyDescent="0.3">
      <c r="C64" s="43" t="s">
        <v>169</v>
      </c>
      <c r="F64" s="52">
        <f t="shared" ref="F64:G64" si="3">SUM(F61:F63)</f>
        <v>-12525161.890000001</v>
      </c>
      <c r="G64" s="52">
        <f t="shared" si="3"/>
        <v>-7571205.7800000003</v>
      </c>
    </row>
    <row r="66" spans="1:10" x14ac:dyDescent="0.3">
      <c r="B66" s="43" t="s">
        <v>191</v>
      </c>
      <c r="F66" s="52">
        <v>-12399620.23</v>
      </c>
      <c r="G66" s="52">
        <v>-7543450.0499999998</v>
      </c>
    </row>
    <row r="67" spans="1:10" ht="19.5" thickBot="1" x14ac:dyDescent="0.35">
      <c r="B67" s="43" t="s">
        <v>192</v>
      </c>
      <c r="F67" s="55">
        <f>F50+F52+F66</f>
        <v>3663741.0500000007</v>
      </c>
      <c r="G67" s="55">
        <f>G50+G52+G66</f>
        <v>2865371.12</v>
      </c>
      <c r="I67" s="51"/>
      <c r="J67" s="113"/>
    </row>
    <row r="69" spans="1:10" x14ac:dyDescent="0.3">
      <c r="A69" s="43" t="s">
        <v>156</v>
      </c>
      <c r="B69" s="43" t="s">
        <v>170</v>
      </c>
      <c r="F69" s="56" t="s">
        <v>189</v>
      </c>
      <c r="G69" s="56" t="s">
        <v>190</v>
      </c>
    </row>
    <row r="71" spans="1:10" x14ac:dyDescent="0.3">
      <c r="B71" s="43" t="s">
        <v>194</v>
      </c>
      <c r="E71" s="43" t="s">
        <v>173</v>
      </c>
      <c r="F71" s="52">
        <v>103234.17</v>
      </c>
      <c r="G71" s="52">
        <v>0</v>
      </c>
    </row>
    <row r="72" spans="1:10" x14ac:dyDescent="0.3">
      <c r="B72" s="43" t="s">
        <v>171</v>
      </c>
      <c r="E72" s="43" t="s">
        <v>174</v>
      </c>
      <c r="F72" s="52">
        <v>6105.17</v>
      </c>
      <c r="G72" s="52">
        <v>0</v>
      </c>
    </row>
    <row r="73" spans="1:10" x14ac:dyDescent="0.3">
      <c r="B73" s="43" t="s">
        <v>172</v>
      </c>
      <c r="E73" s="43" t="s">
        <v>174</v>
      </c>
      <c r="F73" s="58">
        <v>2583.0700000000002</v>
      </c>
      <c r="G73" s="58">
        <v>0</v>
      </c>
    </row>
    <row r="74" spans="1:10" ht="19.5" thickBot="1" x14ac:dyDescent="0.35">
      <c r="F74" s="55">
        <f>SUM(F71:F73)</f>
        <v>111922.41</v>
      </c>
      <c r="G74" s="55">
        <f>SUM(G71:G73)</f>
        <v>0</v>
      </c>
    </row>
  </sheetData>
  <mergeCells count="1">
    <mergeCell ref="D7:G7"/>
  </mergeCells>
  <pageMargins left="0.7" right="0.7" top="0.75" bottom="0.75" header="0.3" footer="0.3"/>
  <pageSetup paperSize="9" scale="74" orientation="portrait" r:id="rId1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F10 -BS</vt:lpstr>
      <vt:lpstr>F20 IS</vt:lpstr>
      <vt:lpstr>NTC</vt:lpstr>
      <vt:lpstr>NTC!Print_Area</vt:lpstr>
      <vt:lpstr>'F10 -BS'!Print_Titles</vt:lpstr>
      <vt:lpstr>'F20 IS'!Print_Titles</vt:lpstr>
    </vt:vector>
  </TitlesOfParts>
  <Company>Client's name not specified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YPE not specified</dc:subject>
  <dc:creator>Aljeffridean</dc:creator>
  <cp:lastModifiedBy>MICHELLE</cp:lastModifiedBy>
  <cp:lastPrinted>2017-08-30T03:42:49Z</cp:lastPrinted>
  <dcterms:created xsi:type="dcterms:W3CDTF">2010-03-24T00:51:31Z</dcterms:created>
  <dcterms:modified xsi:type="dcterms:W3CDTF">2017-12-12T10:59:42Z</dcterms:modified>
</cp:coreProperties>
</file>