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7\"/>
    </mc:Choice>
  </mc:AlternateContent>
  <bookViews>
    <workbookView xWindow="0" yWindow="0" windowWidth="20460" windowHeight="4410" tabRatio="402"/>
  </bookViews>
  <sheets>
    <sheet name="F10 -BS" sheetId="3" r:id="rId1"/>
    <sheet name="F20 IS" sheetId="4" r:id="rId2"/>
    <sheet name="NTC" sheetId="5" r:id="rId3"/>
  </sheets>
  <externalReferences>
    <externalReference r:id="rId4"/>
  </externalReferences>
  <definedNames>
    <definedName name="a">#REF!</definedName>
    <definedName name="CF">#REF!</definedName>
    <definedName name="note2010">#REF!</definedName>
    <definedName name="_xlnm.Print_Area" localSheetId="2">NTC!$A$1:$I$78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62913"/>
  <fileRecoveryPr autoRecover="0"/>
</workbook>
</file>

<file path=xl/calcChain.xml><?xml version="1.0" encoding="utf-8"?>
<calcChain xmlns="http://schemas.openxmlformats.org/spreadsheetml/2006/main">
  <c r="C110" i="4" l="1"/>
  <c r="C109" i="4"/>
  <c r="G71" i="5" l="1"/>
  <c r="C96" i="4"/>
  <c r="F36" i="5" a="1"/>
  <c r="F36" i="5" s="1"/>
  <c r="G9" i="5"/>
  <c r="I102" i="4"/>
  <c r="D107" i="4"/>
  <c r="F102" i="4"/>
  <c r="F100" i="4"/>
  <c r="H102" i="4"/>
  <c r="G87" i="4" l="1"/>
  <c r="G62" i="5"/>
  <c r="E88" i="4"/>
  <c r="E89" i="4"/>
  <c r="E90" i="4"/>
  <c r="E91" i="4"/>
  <c r="E92" i="4"/>
  <c r="E93" i="4"/>
  <c r="E94" i="4"/>
  <c r="E95" i="4"/>
  <c r="E87" i="4"/>
  <c r="F96" i="4"/>
  <c r="D15" i="4"/>
  <c r="F98" i="4" l="1"/>
  <c r="D96" i="4"/>
  <c r="E69" i="4"/>
  <c r="H98" i="4"/>
  <c r="H96" i="4" l="1"/>
  <c r="G65" i="4" l="1"/>
  <c r="E65" i="4"/>
  <c r="G68" i="4" l="1"/>
  <c r="G91" i="4" l="1"/>
  <c r="F68" i="5" l="1"/>
  <c r="I22" i="4" l="1"/>
  <c r="F21" i="3" l="1"/>
  <c r="D21" i="3"/>
  <c r="C21" i="3"/>
  <c r="L74" i="4" l="1"/>
  <c r="L73" i="4"/>
  <c r="L70" i="4"/>
  <c r="L71" i="4"/>
  <c r="L69" i="4"/>
  <c r="L86" i="4"/>
  <c r="L93" i="4"/>
  <c r="L82" i="4"/>
  <c r="L83" i="4"/>
  <c r="L84" i="4"/>
  <c r="L85" i="4"/>
  <c r="L80" i="4"/>
  <c r="L81" i="4"/>
  <c r="L77" i="4"/>
  <c r="L78" i="4"/>
  <c r="L79" i="4"/>
  <c r="L76" i="4"/>
  <c r="L62" i="4"/>
  <c r="L60" i="4"/>
  <c r="L58" i="4"/>
  <c r="L59" i="4"/>
  <c r="L57" i="4"/>
  <c r="L49" i="4"/>
  <c r="L50" i="4"/>
  <c r="L51" i="4"/>
  <c r="L52" i="4"/>
  <c r="L45" i="4"/>
  <c r="L46" i="4"/>
  <c r="L47" i="4"/>
  <c r="L48" i="4"/>
  <c r="L44" i="4"/>
  <c r="L43" i="4"/>
  <c r="L42" i="4"/>
  <c r="L40" i="4"/>
  <c r="L39" i="4"/>
  <c r="L38" i="4"/>
  <c r="L37" i="4"/>
  <c r="L36" i="4"/>
  <c r="L35" i="4"/>
  <c r="L32" i="4"/>
  <c r="L33" i="4"/>
  <c r="L27" i="4"/>
  <c r="L28" i="4"/>
  <c r="L29" i="4"/>
  <c r="L30" i="4"/>
  <c r="L31" i="4"/>
  <c r="L26" i="4"/>
  <c r="G78" i="5" l="1"/>
  <c r="F78" i="5"/>
  <c r="G68" i="5" l="1"/>
  <c r="F62" i="5"/>
  <c r="G54" i="5"/>
  <c r="F54" i="5"/>
  <c r="F71" i="5" s="1"/>
  <c r="F48" i="5" l="1"/>
  <c r="G48" i="5"/>
  <c r="G40" i="5"/>
  <c r="F40" i="5"/>
  <c r="G32" i="5"/>
  <c r="F32" i="5"/>
  <c r="F22" i="5"/>
  <c r="G22" i="5"/>
  <c r="G10" i="5"/>
  <c r="G11" i="5"/>
  <c r="G12" i="5"/>
  <c r="G13" i="5"/>
  <c r="G14" i="5"/>
  <c r="G15" i="5"/>
  <c r="D16" i="5"/>
  <c r="E16" i="5"/>
  <c r="F16" i="5"/>
  <c r="E36" i="3"/>
  <c r="E38" i="3"/>
  <c r="E35" i="3"/>
  <c r="E27" i="3"/>
  <c r="E26" i="3"/>
  <c r="E15" i="3"/>
  <c r="E16" i="3"/>
  <c r="E17" i="3"/>
  <c r="E19" i="3"/>
  <c r="E14" i="3"/>
  <c r="E10" i="3"/>
  <c r="E11" i="3" s="1"/>
  <c r="D39" i="3"/>
  <c r="F39" i="3"/>
  <c r="C39" i="3"/>
  <c r="D32" i="3"/>
  <c r="E32" i="3"/>
  <c r="F32" i="3"/>
  <c r="C32" i="3"/>
  <c r="D28" i="3"/>
  <c r="F28" i="3"/>
  <c r="C28" i="3"/>
  <c r="D11" i="3"/>
  <c r="D23" i="3" s="1"/>
  <c r="F11" i="3"/>
  <c r="C11" i="3"/>
  <c r="C23" i="3" s="1"/>
  <c r="E39" i="3" l="1"/>
  <c r="E21" i="3"/>
  <c r="E23" i="3" s="1"/>
  <c r="E28" i="3"/>
  <c r="F23" i="3"/>
  <c r="G16" i="5"/>
  <c r="I16" i="5"/>
  <c r="C41" i="3"/>
  <c r="D41" i="3"/>
  <c r="F41" i="3"/>
  <c r="E41" i="3" l="1"/>
  <c r="I15" i="4"/>
  <c r="I23" i="4" s="1"/>
  <c r="I96" i="4"/>
  <c r="G95" i="4"/>
  <c r="G94" i="4"/>
  <c r="G93" i="4"/>
  <c r="G92" i="4"/>
  <c r="G90" i="4"/>
  <c r="G89" i="4"/>
  <c r="G88" i="4"/>
  <c r="G86" i="4"/>
  <c r="G85" i="4"/>
  <c r="G84" i="4"/>
  <c r="G83" i="4"/>
  <c r="G82" i="4"/>
  <c r="G81" i="4"/>
  <c r="G80" i="4"/>
  <c r="G79" i="4"/>
  <c r="G78" i="4"/>
  <c r="G77" i="4"/>
  <c r="G76" i="4"/>
  <c r="G75" i="4"/>
  <c r="G66" i="4"/>
  <c r="G74" i="4"/>
  <c r="G73" i="4"/>
  <c r="G72" i="4"/>
  <c r="G71" i="4"/>
  <c r="G70" i="4"/>
  <c r="G69" i="4"/>
  <c r="G63" i="4"/>
  <c r="G64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1" i="4"/>
  <c r="G20" i="4"/>
  <c r="G19" i="4"/>
  <c r="G18" i="4"/>
  <c r="G14" i="4"/>
  <c r="G10" i="4"/>
  <c r="I98" i="4" l="1"/>
  <c r="I100" i="4" s="1"/>
  <c r="G22" i="4"/>
  <c r="G96" i="4"/>
  <c r="E80" i="4" l="1"/>
  <c r="E32" i="4"/>
  <c r="E28" i="4"/>
  <c r="D22" i="4"/>
  <c r="H22" i="4"/>
  <c r="C22" i="4"/>
  <c r="E14" i="4"/>
  <c r="G15" i="4"/>
  <c r="G23" i="4" s="1"/>
  <c r="H15" i="4"/>
  <c r="C15" i="4"/>
  <c r="E86" i="4"/>
  <c r="E85" i="4"/>
  <c r="E84" i="4"/>
  <c r="E83" i="4"/>
  <c r="E82" i="4"/>
  <c r="E81" i="4"/>
  <c r="E79" i="4"/>
  <c r="E78" i="4"/>
  <c r="E77" i="4"/>
  <c r="E76" i="4"/>
  <c r="E75" i="4"/>
  <c r="E66" i="4"/>
  <c r="E73" i="4"/>
  <c r="E71" i="4"/>
  <c r="E70" i="4"/>
  <c r="E64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1" i="4"/>
  <c r="E30" i="4"/>
  <c r="E29" i="4"/>
  <c r="E27" i="4"/>
  <c r="E26" i="4"/>
  <c r="E21" i="4"/>
  <c r="E20" i="4"/>
  <c r="E19" i="4"/>
  <c r="E18" i="4"/>
  <c r="E10" i="4"/>
  <c r="E96" i="4" l="1"/>
  <c r="C23" i="4"/>
  <c r="C98" i="4" s="1"/>
  <c r="D23" i="4"/>
  <c r="D98" i="4" s="1"/>
  <c r="D100" i="4" s="1"/>
  <c r="D102" i="4" s="1"/>
  <c r="F107" i="4"/>
  <c r="I107" i="4"/>
  <c r="E15" i="4"/>
  <c r="H23" i="4"/>
  <c r="E22" i="4"/>
  <c r="H100" i="4" l="1"/>
  <c r="H107" i="4" s="1"/>
  <c r="E23" i="4"/>
  <c r="E98" i="4" s="1"/>
  <c r="G98" i="4"/>
  <c r="G100" i="4" s="1"/>
  <c r="G102" i="4" s="1"/>
  <c r="G107" i="4" s="1"/>
  <c r="E100" i="4" l="1"/>
  <c r="C100" i="4"/>
  <c r="C102" i="4" s="1"/>
  <c r="C107" i="4" s="1"/>
  <c r="E102" i="4" l="1"/>
  <c r="E107" i="4" s="1"/>
</calcChain>
</file>

<file path=xl/sharedStrings.xml><?xml version="1.0" encoding="utf-8"?>
<sst xmlns="http://schemas.openxmlformats.org/spreadsheetml/2006/main" count="228" uniqueCount="203">
  <si>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</si>
  <si>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</si>
  <si>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</si>
  <si>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</si>
  <si>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</si>
  <si>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</si>
  <si>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</si>
  <si>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</si>
  <si>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</si>
  <si>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</si>
  <si>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</si>
  <si>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</si>
  <si>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</si>
  <si>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Audited              FYE 2016</t>
  </si>
  <si>
    <t>Variance</t>
  </si>
  <si>
    <t>YOY</t>
  </si>
  <si>
    <t>YE 2016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</si>
  <si>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</si>
  <si>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</si>
  <si>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</si>
  <si>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</si>
  <si>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</si>
  <si>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</si>
  <si>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</si>
  <si>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</si>
  <si>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</si>
  <si>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</si>
  <si>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</si>
  <si>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</si>
  <si>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</si>
  <si>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</si>
  <si>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</si>
  <si>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</si>
  <si>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</si>
  <si>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</si>
  <si>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</si>
  <si>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</si>
  <si>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</si>
  <si>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</si>
  <si>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 xml:space="preserve">Grant From State Govt </t>
  </si>
  <si>
    <t>Grant - Local Govt Fee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</si>
  <si>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</si>
  <si>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</si>
  <si>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</si>
  <si>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</si>
  <si>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</si>
  <si>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</si>
  <si>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</si>
  <si>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</si>
  <si>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</si>
  <si>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</si>
  <si>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</si>
  <si>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</si>
  <si>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</si>
  <si>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</si>
  <si>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</si>
  <si>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</si>
  <si>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</si>
  <si>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</si>
  <si>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</si>
  <si>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</si>
  <si>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</si>
  <si>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</si>
  <si>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</si>
  <si>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</si>
  <si>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</si>
  <si>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</si>
  <si>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</si>
  <si>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</si>
  <si>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</si>
  <si>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</si>
  <si>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</si>
  <si>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</si>
  <si>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</si>
  <si>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</si>
  <si>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</si>
  <si>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</si>
  <si>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</si>
  <si>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</si>
  <si>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</si>
  <si>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</si>
  <si>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</si>
  <si>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</si>
  <si>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</si>
  <si>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</si>
  <si>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</si>
  <si>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</si>
  <si>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</si>
  <si>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</si>
  <si>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</si>
  <si>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</si>
  <si>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</si>
  <si>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</si>
  <si>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</si>
  <si>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</si>
  <si>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</si>
  <si>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</si>
  <si>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</si>
  <si>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</si>
  <si>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</si>
  <si>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</si>
  <si>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</si>
  <si>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</si>
  <si>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</si>
  <si>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Hk Media Campaign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</si>
  <si>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</si>
  <si>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</si>
  <si>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</si>
  <si>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</si>
  <si>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</si>
  <si>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</si>
  <si>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</si>
  <si>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</si>
  <si>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</si>
  <si>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</si>
  <si>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</si>
  <si>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</si>
  <si>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</si>
  <si>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</si>
  <si>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</si>
  <si>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</si>
  <si>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</si>
  <si>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</si>
  <si>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</si>
  <si>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</si>
  <si>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</si>
  <si>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</si>
  <si>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</si>
  <si>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</si>
  <si>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</si>
  <si>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</si>
  <si>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</si>
  <si>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</si>
  <si>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</si>
  <si>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Balance as of 1  Jan 2017 
(RM)</t>
  </si>
  <si>
    <t>Additions
(RM)</t>
  </si>
  <si>
    <t>Disposal 
(RM)</t>
  </si>
  <si>
    <t>Balance as of 31 Dec 2017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</si>
  <si>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</si>
  <si>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</si>
  <si>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</si>
  <si>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</si>
  <si>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</si>
  <si>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</si>
  <si>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Interest Receivables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</si>
  <si>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</si>
  <si>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</si>
  <si>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</si>
  <si>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</si>
  <si>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</si>
  <si>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</si>
  <si>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</si>
  <si>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</si>
  <si>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</si>
  <si>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</si>
  <si>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</si>
  <si>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</si>
  <si>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</si>
  <si>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</si>
  <si>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</si>
  <si>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</si>
  <si>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</si>
  <si>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</si>
  <si>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>Miscellaneous income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</si>
  <si>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</si>
  <si>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</si>
  <si>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</si>
  <si>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</si>
  <si>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</si>
  <si>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</si>
  <si>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</si>
  <si>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 xml:space="preserve">Interest from CIMB STMMD </t>
  </si>
  <si>
    <t>Rebate from RHB STMMD</t>
  </si>
  <si>
    <t>*non taxable</t>
  </si>
  <si>
    <t>*Taxable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</si>
  <si>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</si>
  <si>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</si>
  <si>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</si>
  <si>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</si>
  <si>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</si>
  <si>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</si>
  <si>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</si>
  <si>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 xml:space="preserve">APEC Meeting </t>
  </si>
  <si>
    <t>Forecast   (11+1)              FYE 2017</t>
  </si>
  <si>
    <t>Nov 2017</t>
  </si>
  <si>
    <t>Nov 2016</t>
  </si>
  <si>
    <t>AS AT DEC 31, 2017</t>
  </si>
  <si>
    <t>As at Dec 2017</t>
  </si>
  <si>
    <t>As at Dec 2016</t>
  </si>
  <si>
    <t>FOR THE FINANCIAL PERIOD ENDED DEC 31, 2017</t>
  </si>
  <si>
    <t>&lt;YTD Dec 2017&gt;</t>
  </si>
  <si>
    <t>Actual YTD                 Dec 2016</t>
  </si>
  <si>
    <t>Dec 2017</t>
  </si>
  <si>
    <t>Dec 2016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</si>
  <si>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</si>
  <si>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</si>
  <si>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</si>
  <si>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</si>
  <si>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</si>
  <si>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Portion of government grant utilised as at 31 Dec 2017</t>
  </si>
  <si>
    <t>Balance as at 31 Dec 2017</t>
  </si>
  <si>
    <t>Government grant received as at 31 Dec</t>
  </si>
  <si>
    <t>Interest from RHB STMMD (Jan-Dec)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</si>
</sst>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164" fontId="5" fillId="2" borderId="6" xfId="1" applyNumberFormat="1" applyFont="1" applyFill="1" applyBorder="1"/>
    <xf numFmtId="164" fontId="4" fillId="2" borderId="3" xfId="1" applyNumberFormat="1" applyFont="1" applyFill="1" applyBorder="1" applyAlignment="1">
      <alignment horizontal="center" wrapText="1"/>
    </xf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4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43" fontId="7" fillId="0" borderId="0" xfId="1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0" xfId="1" applyNumberFormat="1" applyFont="1"/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6" fillId="0" borderId="0" xfId="1" applyFont="1" applyAlignment="1"/>
    <xf numFmtId="43" fontId="7" fillId="0" borderId="0" xfId="1" applyFont="1" applyAlignment="1">
      <alignment horizontal="center"/>
    </xf>
    <xf numFmtId="43" fontId="6" fillId="0" borderId="0" xfId="1" applyFont="1" applyBorder="1" applyAlignment="1"/>
    <xf numFmtId="164" fontId="6" fillId="0" borderId="0" xfId="0" applyNumberFormat="1" applyFont="1" applyAlignment="1"/>
    <xf numFmtId="43" fontId="6" fillId="0" borderId="0" xfId="0" applyNumberFormat="1" applyFont="1" applyBorder="1" applyAlignment="1"/>
    <xf numFmtId="0" fontId="10" fillId="0" borderId="0" xfId="4" applyNumberFormat="1" applyFont="1" applyFill="1" applyAlignment="1">
      <alignment horizontal="left"/>
    </xf>
    <xf numFmtId="41" fontId="11" fillId="0" borderId="0" xfId="4" applyFont="1" applyFill="1" applyBorder="1"/>
    <xf numFmtId="41" fontId="11" fillId="0" borderId="0" xfId="4" applyFont="1" applyFill="1"/>
    <xf numFmtId="0" fontId="10" fillId="0" borderId="0" xfId="4" applyNumberFormat="1" applyFont="1" applyFill="1" applyAlignment="1"/>
    <xf numFmtId="164" fontId="12" fillId="0" borderId="0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 wrapText="1"/>
    </xf>
    <xf numFmtId="164" fontId="12" fillId="0" borderId="5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/>
    </xf>
    <xf numFmtId="0" fontId="11" fillId="0" borderId="0" xfId="4" applyNumberFormat="1" applyFont="1" applyFill="1" applyAlignment="1">
      <alignment horizontal="justify"/>
    </xf>
    <xf numFmtId="164" fontId="12" fillId="0" borderId="0" xfId="1" applyNumberFormat="1" applyFont="1" applyFill="1" applyBorder="1" applyAlignment="1">
      <alignment horizontal="center"/>
    </xf>
    <xf numFmtId="164" fontId="12" fillId="0" borderId="7" xfId="1" applyNumberFormat="1" applyFont="1" applyFill="1" applyBorder="1" applyAlignment="1">
      <alignment horizontal="center"/>
    </xf>
    <xf numFmtId="1" fontId="12" fillId="0" borderId="7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center" vertical="top" wrapText="1"/>
    </xf>
    <xf numFmtId="41" fontId="10" fillId="0" borderId="0" xfId="4" applyFont="1" applyFill="1" applyAlignment="1">
      <alignment horizontal="center" vertical="top"/>
    </xf>
    <xf numFmtId="0" fontId="10" fillId="0" borderId="0" xfId="4" applyNumberFormat="1" applyFont="1" applyFill="1" applyAlignment="1">
      <alignment horizontal="left" vertical="center" wrapText="1"/>
    </xf>
    <xf numFmtId="41" fontId="11" fillId="0" borderId="14" xfId="4" applyFont="1" applyFill="1" applyBorder="1"/>
    <xf numFmtId="0" fontId="11" fillId="0" borderId="0" xfId="4" applyNumberFormat="1" applyFont="1" applyFill="1" applyAlignment="1">
      <alignment horizontal="left" vertical="center" wrapText="1"/>
    </xf>
    <xf numFmtId="0" fontId="11" fillId="0" borderId="0" xfId="4" applyNumberFormat="1" applyFont="1" applyFill="1"/>
    <xf numFmtId="41" fontId="11" fillId="0" borderId="4" xfId="4" applyFont="1" applyFill="1" applyBorder="1"/>
    <xf numFmtId="0" fontId="10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justify" wrapText="1"/>
    </xf>
    <xf numFmtId="0" fontId="11" fillId="0" borderId="0" xfId="4" applyNumberFormat="1" applyFont="1" applyFill="1" applyAlignment="1">
      <alignment horizontal="justify" vertical="top" wrapText="1"/>
    </xf>
    <xf numFmtId="41" fontId="11" fillId="0" borderId="0" xfId="4" applyFont="1" applyFill="1" applyBorder="1" applyAlignment="1"/>
    <xf numFmtId="41" fontId="11" fillId="0" borderId="13" xfId="4" applyFont="1" applyFill="1" applyBorder="1" applyAlignment="1"/>
    <xf numFmtId="41" fontId="11" fillId="0" borderId="0" xfId="4" applyFont="1" applyFill="1" applyAlignment="1"/>
    <xf numFmtId="41" fontId="11" fillId="0" borderId="14" xfId="4" applyFont="1" applyFill="1" applyBorder="1" applyAlignment="1"/>
    <xf numFmtId="0" fontId="10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horizontal="left" vertical="top"/>
    </xf>
    <xf numFmtId="0" fontId="11" fillId="0" borderId="0" xfId="4" applyNumberFormat="1" applyFont="1" applyFill="1" applyBorder="1" applyAlignment="1">
      <alignment horizontal="left" vertical="top" wrapText="1"/>
    </xf>
    <xf numFmtId="0" fontId="10" fillId="0" borderId="0" xfId="4" applyNumberFormat="1" applyFont="1" applyFill="1" applyBorder="1" applyAlignment="1">
      <alignment horizontal="justify"/>
    </xf>
    <xf numFmtId="41" fontId="11" fillId="0" borderId="13" xfId="4" applyFont="1" applyFill="1" applyBorder="1"/>
    <xf numFmtId="0" fontId="11" fillId="0" borderId="0" xfId="4" applyNumberFormat="1" applyFont="1" applyFill="1" applyBorder="1"/>
    <xf numFmtId="0" fontId="11" fillId="0" borderId="0" xfId="4" applyNumberFormat="1" applyFont="1" applyFill="1" applyBorder="1" applyAlignment="1">
      <alignment vertical="top"/>
    </xf>
    <xf numFmtId="41" fontId="11" fillId="0" borderId="0" xfId="4" applyFont="1" applyFill="1" applyBorder="1" applyAlignment="1">
      <alignment vertical="top"/>
    </xf>
    <xf numFmtId="41" fontId="11" fillId="0" borderId="0" xfId="4" applyFont="1" applyFill="1" applyBorder="1" applyAlignment="1">
      <alignment vertical="top" wrapText="1"/>
    </xf>
    <xf numFmtId="41" fontId="11" fillId="0" borderId="0" xfId="4" applyFont="1" applyFill="1" applyAlignment="1">
      <alignment horizontal="justify" vertical="top" wrapText="1"/>
    </xf>
    <xf numFmtId="41" fontId="10" fillId="0" borderId="0" xfId="4" applyNumberFormat="1" applyFont="1" applyFill="1" applyBorder="1" applyAlignment="1"/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1" fillId="0" borderId="0" xfId="4" applyFont="1" applyFill="1" applyBorder="1" applyAlignment="1">
      <alignment horizontal="justify"/>
    </xf>
    <xf numFmtId="41" fontId="10" fillId="0" borderId="0" xfId="4" applyFont="1" applyFill="1" applyAlignment="1"/>
    <xf numFmtId="41" fontId="11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justify" vertical="top" wrapText="1"/>
    </xf>
    <xf numFmtId="41" fontId="11" fillId="0" borderId="0" xfId="4" applyFont="1" applyFill="1" applyBorder="1" applyAlignment="1">
      <alignment horizontal="left" vertical="top" wrapText="1" indent="2"/>
    </xf>
    <xf numFmtId="43" fontId="6" fillId="0" borderId="0" xfId="1" applyNumberFormat="1" applyFont="1" applyAlignment="1"/>
    <xf numFmtId="43" fontId="6" fillId="0" borderId="14" xfId="1" applyFont="1" applyBorder="1" applyAlignment="1">
      <alignment horizontal="right"/>
    </xf>
    <xf numFmtId="0" fontId="6" fillId="0" borderId="0" xfId="4" applyNumberFormat="1" applyFont="1" applyFill="1" applyAlignment="1">
      <alignment horizontal="left" vertical="top" wrapText="1"/>
    </xf>
    <xf numFmtId="43" fontId="6" fillId="0" borderId="0" xfId="0" applyNumberFormat="1" applyFont="1"/>
    <xf numFmtId="0" fontId="7" fillId="0" borderId="0" xfId="4" applyNumberFormat="1" applyFont="1" applyFill="1" applyAlignment="1">
      <alignment horizontal="left"/>
    </xf>
    <xf numFmtId="164" fontId="4" fillId="0" borderId="7" xfId="1" applyNumberFormat="1" applyFont="1" applyFill="1" applyBorder="1" applyAlignment="1">
      <alignment horizontal="center"/>
    </xf>
    <xf numFmtId="164" fontId="6" fillId="0" borderId="0" xfId="0" applyNumberFormat="1" applyFont="1" applyBorder="1"/>
    <xf numFmtId="41" fontId="11" fillId="0" borderId="6" xfId="4" applyFont="1" applyFill="1" applyBorder="1"/>
    <xf numFmtId="164" fontId="6" fillId="0" borderId="14" xfId="0" applyNumberFormat="1" applyFont="1" applyBorder="1"/>
    <xf numFmtId="164" fontId="7" fillId="0" borderId="0" xfId="1" applyNumberFormat="1" applyFont="1"/>
    <xf numFmtId="164" fontId="7" fillId="0" borderId="15" xfId="1" applyNumberFormat="1" applyFont="1" applyBorder="1"/>
    <xf numFmtId="43" fontId="6" fillId="0" borderId="0" xfId="0" applyNumberFormat="1" applyFont="1" applyAlignment="1"/>
    <xf numFmtId="43" fontId="5" fillId="2" borderId="2" xfId="1" applyNumberFormat="1" applyFont="1" applyFill="1" applyBorder="1"/>
    <xf numFmtId="43" fontId="4" fillId="2" borderId="3" xfId="1" applyNumberFormat="1" applyFont="1" applyFill="1" applyBorder="1" applyAlignment="1">
      <alignment horizontal="center" wrapText="1"/>
    </xf>
    <xf numFmtId="43" fontId="4" fillId="0" borderId="4" xfId="1" applyNumberFormat="1" applyFont="1" applyFill="1" applyBorder="1" applyAlignment="1">
      <alignment horizontal="center"/>
    </xf>
    <xf numFmtId="43" fontId="6" fillId="0" borderId="14" xfId="1" applyNumberFormat="1" applyFont="1" applyBorder="1" applyAlignment="1">
      <alignment horizontal="right"/>
    </xf>
    <xf numFmtId="43" fontId="6" fillId="0" borderId="7" xfId="1" applyNumberFormat="1" applyFont="1" applyBorder="1" applyAlignment="1">
      <alignment horizontal="right"/>
    </xf>
    <xf numFmtId="43" fontId="6" fillId="0" borderId="9" xfId="1" applyNumberFormat="1" applyFont="1" applyBorder="1" applyAlignment="1">
      <alignment horizontal="right"/>
    </xf>
    <xf numFmtId="43" fontId="6" fillId="0" borderId="6" xfId="1" applyNumberFormat="1" applyFont="1" applyBorder="1" applyAlignment="1">
      <alignment horizontal="right"/>
    </xf>
    <xf numFmtId="43" fontId="6" fillId="0" borderId="3" xfId="1" applyNumberFormat="1" applyFont="1" applyBorder="1" applyAlignment="1">
      <alignment horizontal="right"/>
    </xf>
    <xf numFmtId="43" fontId="6" fillId="0" borderId="10" xfId="1" applyNumberFormat="1" applyFont="1" applyBorder="1" applyAlignment="1">
      <alignment horizontal="right"/>
    </xf>
    <xf numFmtId="164" fontId="7" fillId="0" borderId="0" xfId="0" applyNumberFormat="1" applyFont="1" applyAlignment="1">
      <alignment horizontal="center" vertical="center" wrapText="1"/>
    </xf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/>
    <cellStyle name="Comma_Pentanah2003" xfId="4"/>
    <cellStyle name="Normal" xfId="0" builtinId="0"/>
    <cellStyle name="Normal 2" xfId="5"/>
    <cellStyle name="Percent 2" xfId="6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BSACC2015\TOOLS\GLB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8">
    <oleItems>
      <mc:AlternateContent xmlns:mc="http://schemas.openxmlformats.org/markup-compatibility/2006">
        <mc:Choice Requires="x14">
          <x14:oleItem name="!UBS1!R24C8" advise="1">
            <x14:values>
              <value>
                <val>1432.84</val>
              </value>
            </x14:values>
          </x14:oleItem>
        </mc:Choice>
        <mc:Fallback>
          <oleItem name="!UBS1!R24C8" advise="1"/>
        </mc:Fallback>
      </mc:AlternateContent>
    </oleItems>
  </ol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F256"/>
  <sheetViews>
    <sheetView tabSelected="1"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A13" sqref="A13"/>
    </sheetView>
  </sheetViews>
  <sheetFormatPr defaultColWidth="7.85546875" defaultRowHeight="18" customHeight="1" x14ac:dyDescent="0.3"/>
  <cols>
    <col min="1" max="1" width="42.140625" style="62" customWidth="1"/>
    <col min="2" max="2" width="6.7109375" style="61" customWidth="1"/>
    <col min="3" max="3" width="21.28515625" style="62" bestFit="1" customWidth="1"/>
    <col min="4" max="4" width="21.85546875" style="62" customWidth="1"/>
    <col min="5" max="5" width="17" style="62" customWidth="1"/>
    <col min="6" max="14" width="18.42578125" style="62" customWidth="1"/>
    <col min="15" max="16384" width="7.85546875" style="62"/>
  </cols>
  <sheetData>
    <row r="1" spans="1:6" ht="18" customHeight="1" x14ac:dyDescent="0.3">
      <c r="A1" s="60" t="s">
        <v>34</v>
      </c>
    </row>
    <row r="2" spans="1:6" ht="18" customHeight="1" x14ac:dyDescent="0.3">
      <c r="A2" s="60" t="s">
        <v>22</v>
      </c>
    </row>
    <row r="3" spans="1:6" ht="18" customHeight="1" x14ac:dyDescent="0.3">
      <c r="A3" s="110" t="s">
        <v>186</v>
      </c>
    </row>
    <row r="4" spans="1:6" ht="18" customHeight="1" x14ac:dyDescent="0.3">
      <c r="A4" s="60"/>
    </row>
    <row r="5" spans="1:6" ht="18" customHeight="1" x14ac:dyDescent="0.3">
      <c r="A5" s="63"/>
    </row>
    <row r="6" spans="1:6" ht="18" customHeight="1" x14ac:dyDescent="0.3">
      <c r="A6" s="63"/>
      <c r="B6" s="64"/>
      <c r="C6" s="65"/>
      <c r="D6" s="66"/>
      <c r="E6" s="67" t="s">
        <v>14</v>
      </c>
      <c r="F6" s="67" t="s">
        <v>17</v>
      </c>
    </row>
    <row r="7" spans="1:6" ht="18" customHeight="1" x14ac:dyDescent="0.3">
      <c r="A7" s="68"/>
      <c r="B7" s="69"/>
      <c r="C7" s="111" t="s">
        <v>187</v>
      </c>
      <c r="D7" s="21" t="s">
        <v>188</v>
      </c>
      <c r="E7" s="70" t="s">
        <v>15</v>
      </c>
      <c r="F7" s="71" t="s">
        <v>16</v>
      </c>
    </row>
    <row r="8" spans="1:6" s="73" customFormat="1" ht="18" customHeight="1" x14ac:dyDescent="0.3">
      <c r="A8" s="72"/>
      <c r="B8" s="69" t="s">
        <v>0</v>
      </c>
      <c r="C8" s="67" t="s">
        <v>11</v>
      </c>
      <c r="D8" s="67" t="s">
        <v>11</v>
      </c>
      <c r="E8" s="67" t="s">
        <v>11</v>
      </c>
      <c r="F8" s="67" t="s">
        <v>11</v>
      </c>
    </row>
    <row r="9" spans="1:6" ht="18" customHeight="1" x14ac:dyDescent="0.3">
      <c r="A9" s="74" t="s">
        <v>26</v>
      </c>
      <c r="C9" s="75"/>
      <c r="D9" s="61"/>
      <c r="E9" s="75"/>
      <c r="F9" s="75"/>
    </row>
    <row r="10" spans="1:6" ht="18" customHeight="1" x14ac:dyDescent="0.3">
      <c r="A10" s="76" t="s">
        <v>122</v>
      </c>
      <c r="B10" s="61">
        <v>1</v>
      </c>
      <c r="C10" s="75">
        <v>120058.58</v>
      </c>
      <c r="D10" s="75">
        <v>137866.40999999997</v>
      </c>
      <c r="E10" s="75">
        <f>C10-D10</f>
        <v>-17807.829999999973</v>
      </c>
      <c r="F10" s="75">
        <v>137866.40999999997</v>
      </c>
    </row>
    <row r="11" spans="1:6" ht="18" customHeight="1" x14ac:dyDescent="0.3">
      <c r="A11" s="77"/>
      <c r="C11" s="78">
        <f>SUM(C10:C10)</f>
        <v>120058.58</v>
      </c>
      <c r="D11" s="78">
        <f>SUM(D10:D10)</f>
        <v>137866.40999999997</v>
      </c>
      <c r="E11" s="78">
        <f>SUM(E10:E10)</f>
        <v>-17807.829999999973</v>
      </c>
      <c r="F11" s="78">
        <f>SUM(F10:F10)</f>
        <v>137866.40999999997</v>
      </c>
    </row>
    <row r="12" spans="1:6" ht="18" customHeight="1" x14ac:dyDescent="0.3">
      <c r="A12" s="77"/>
      <c r="C12" s="75"/>
      <c r="D12" s="61"/>
      <c r="E12" s="75"/>
      <c r="F12" s="75"/>
    </row>
    <row r="13" spans="1:6" ht="18" customHeight="1" x14ac:dyDescent="0.3">
      <c r="A13" s="79" t="s">
        <v>27</v>
      </c>
      <c r="C13" s="75"/>
      <c r="D13" s="61"/>
      <c r="E13" s="75"/>
      <c r="F13" s="75"/>
    </row>
    <row r="14" spans="1:6" ht="18" customHeight="1" x14ac:dyDescent="0.3">
      <c r="A14" s="80" t="s">
        <v>139</v>
      </c>
      <c r="C14" s="75">
        <v>-3000</v>
      </c>
      <c r="D14" s="75">
        <v>0</v>
      </c>
      <c r="E14" s="75">
        <f>C14-D14</f>
        <v>-3000</v>
      </c>
      <c r="F14" s="75">
        <v>0</v>
      </c>
    </row>
    <row r="15" spans="1:6" ht="18" customHeight="1" x14ac:dyDescent="0.3">
      <c r="A15" s="80" t="s">
        <v>124</v>
      </c>
      <c r="B15" s="61">
        <v>2</v>
      </c>
      <c r="C15" s="75">
        <v>1552265</v>
      </c>
      <c r="D15" s="75">
        <v>2112733.83</v>
      </c>
      <c r="E15" s="75">
        <f t="shared" ref="E15:E19" si="0">C15-D15</f>
        <v>-560468.83000000007</v>
      </c>
      <c r="F15" s="75">
        <v>2112733.83</v>
      </c>
    </row>
    <row r="16" spans="1:6" ht="18" customHeight="1" x14ac:dyDescent="0.3">
      <c r="A16" s="80" t="s">
        <v>126</v>
      </c>
      <c r="C16" s="75">
        <v>1975.02</v>
      </c>
      <c r="D16" s="75">
        <v>0</v>
      </c>
      <c r="E16" s="75">
        <f t="shared" si="0"/>
        <v>1975.02</v>
      </c>
      <c r="F16" s="75">
        <v>0</v>
      </c>
    </row>
    <row r="17" spans="1:6" ht="18" hidden="1" customHeight="1" x14ac:dyDescent="0.3">
      <c r="A17" s="80" t="s">
        <v>125</v>
      </c>
      <c r="C17" s="75"/>
      <c r="D17" s="75">
        <v>0</v>
      </c>
      <c r="E17" s="75">
        <f t="shared" si="0"/>
        <v>0</v>
      </c>
      <c r="F17" s="75">
        <v>0</v>
      </c>
    </row>
    <row r="18" spans="1:6" ht="18" hidden="1" customHeight="1" x14ac:dyDescent="0.3">
      <c r="A18" s="108" t="s">
        <v>194</v>
      </c>
      <c r="C18" s="75"/>
      <c r="D18" s="75"/>
      <c r="E18" s="75"/>
      <c r="F18" s="75"/>
    </row>
    <row r="19" spans="1:6" ht="18" customHeight="1" x14ac:dyDescent="0.3">
      <c r="A19" s="80" t="s">
        <v>123</v>
      </c>
      <c r="B19" s="61">
        <v>3</v>
      </c>
      <c r="C19" s="75">
        <v>2846404.33</v>
      </c>
      <c r="D19" s="75">
        <v>2420165.81</v>
      </c>
      <c r="E19" s="75">
        <f t="shared" si="0"/>
        <v>426238.52</v>
      </c>
      <c r="F19" s="75">
        <v>2420165.81</v>
      </c>
    </row>
    <row r="20" spans="1:6" ht="18" customHeight="1" x14ac:dyDescent="0.3">
      <c r="A20" s="81"/>
      <c r="C20" s="75"/>
      <c r="D20" s="75">
        <v>0</v>
      </c>
      <c r="E20" s="75"/>
      <c r="F20" s="75">
        <v>0</v>
      </c>
    </row>
    <row r="21" spans="1:6" ht="18" customHeight="1" x14ac:dyDescent="0.3">
      <c r="A21" s="77" t="s">
        <v>23</v>
      </c>
      <c r="C21" s="78">
        <f>SUM(C14:C20)</f>
        <v>4397644.3499999996</v>
      </c>
      <c r="D21" s="78">
        <f>SUM(D14:D20)</f>
        <v>4532899.6400000006</v>
      </c>
      <c r="E21" s="78">
        <f>SUM(E14:E20)</f>
        <v>-135255.29000000004</v>
      </c>
      <c r="F21" s="78">
        <f>SUM(F14:F20)</f>
        <v>4532899.6400000006</v>
      </c>
    </row>
    <row r="22" spans="1:6" ht="18" customHeight="1" x14ac:dyDescent="0.3">
      <c r="A22" s="82"/>
      <c r="C22" s="75"/>
      <c r="D22" s="61"/>
      <c r="E22" s="75"/>
      <c r="F22" s="75"/>
    </row>
    <row r="23" spans="1:6" s="85" customFormat="1" ht="18" customHeight="1" thickBot="1" x14ac:dyDescent="0.35">
      <c r="A23" s="63" t="s">
        <v>32</v>
      </c>
      <c r="B23" s="83"/>
      <c r="C23" s="84">
        <f>C11+C21</f>
        <v>4517702.93</v>
      </c>
      <c r="D23" s="84">
        <f>D11+D21</f>
        <v>4670766.0500000007</v>
      </c>
      <c r="E23" s="84">
        <f>E11+E21</f>
        <v>-153063.12</v>
      </c>
      <c r="F23" s="84">
        <f>F11+F21</f>
        <v>4670766.0500000007</v>
      </c>
    </row>
    <row r="24" spans="1:6" s="85" customFormat="1" ht="18" customHeight="1" thickTop="1" x14ac:dyDescent="0.3">
      <c r="A24" s="63"/>
      <c r="B24" s="83"/>
      <c r="C24" s="86"/>
      <c r="D24" s="83"/>
      <c r="E24" s="86"/>
      <c r="F24" s="86"/>
    </row>
    <row r="25" spans="1:6" ht="18" customHeight="1" x14ac:dyDescent="0.3">
      <c r="A25" s="87" t="s">
        <v>28</v>
      </c>
      <c r="C25" s="75"/>
      <c r="D25" s="75"/>
      <c r="E25" s="75"/>
      <c r="F25" s="75"/>
    </row>
    <row r="26" spans="1:6" ht="18" customHeight="1" x14ac:dyDescent="0.3">
      <c r="A26" s="88" t="s">
        <v>120</v>
      </c>
      <c r="C26" s="75">
        <v>100003</v>
      </c>
      <c r="D26" s="75">
        <v>100003</v>
      </c>
      <c r="E26" s="75">
        <f>C26-D26</f>
        <v>0</v>
      </c>
      <c r="F26" s="75">
        <v>100003</v>
      </c>
    </row>
    <row r="27" spans="1:6" ht="18" customHeight="1" x14ac:dyDescent="0.3">
      <c r="A27" s="88" t="s">
        <v>121</v>
      </c>
      <c r="C27" s="75">
        <v>-100003</v>
      </c>
      <c r="D27" s="61">
        <v>-100003</v>
      </c>
      <c r="E27" s="75">
        <f>C27-D27</f>
        <v>0</v>
      </c>
      <c r="F27" s="75">
        <v>-100003</v>
      </c>
    </row>
    <row r="28" spans="1:6" ht="18" customHeight="1" x14ac:dyDescent="0.3">
      <c r="A28" s="88" t="s">
        <v>24</v>
      </c>
      <c r="C28" s="78">
        <f>SUM(C26:C27)</f>
        <v>0</v>
      </c>
      <c r="D28" s="78">
        <f t="shared" ref="D28:F28" si="1">SUM(D26:D27)</f>
        <v>0</v>
      </c>
      <c r="E28" s="78">
        <f t="shared" si="1"/>
        <v>0</v>
      </c>
      <c r="F28" s="78">
        <f t="shared" si="1"/>
        <v>0</v>
      </c>
    </row>
    <row r="29" spans="1:6" ht="18" customHeight="1" x14ac:dyDescent="0.3">
      <c r="A29" s="87"/>
      <c r="C29" s="75"/>
      <c r="D29" s="61"/>
      <c r="E29" s="75"/>
      <c r="F29" s="75"/>
    </row>
    <row r="30" spans="1:6" ht="18" customHeight="1" x14ac:dyDescent="0.3">
      <c r="A30" s="87" t="s">
        <v>29</v>
      </c>
      <c r="C30" s="75">
        <v>0</v>
      </c>
      <c r="D30" s="61">
        <v>0</v>
      </c>
      <c r="E30" s="75">
        <v>0</v>
      </c>
      <c r="F30" s="75">
        <v>0</v>
      </c>
    </row>
    <row r="31" spans="1:6" ht="18" customHeight="1" x14ac:dyDescent="0.3">
      <c r="A31" s="88"/>
      <c r="C31" s="75"/>
      <c r="D31" s="61"/>
      <c r="E31" s="75"/>
      <c r="F31" s="75"/>
    </row>
    <row r="32" spans="1:6" ht="18" customHeight="1" x14ac:dyDescent="0.3">
      <c r="A32" s="89" t="s">
        <v>25</v>
      </c>
      <c r="C32" s="78">
        <f>SUM(C31:C31)</f>
        <v>0</v>
      </c>
      <c r="D32" s="78">
        <f>SUM(D31:D31)</f>
        <v>0</v>
      </c>
      <c r="E32" s="78">
        <f>SUM(E31:E31)</f>
        <v>0</v>
      </c>
      <c r="F32" s="78">
        <f>SUM(F31:F31)</f>
        <v>0</v>
      </c>
    </row>
    <row r="33" spans="1:6" ht="18" customHeight="1" x14ac:dyDescent="0.3">
      <c r="A33" s="89"/>
      <c r="C33" s="113"/>
      <c r="D33" s="61"/>
      <c r="E33" s="75"/>
      <c r="F33" s="75"/>
    </row>
    <row r="34" spans="1:6" ht="18" customHeight="1" x14ac:dyDescent="0.3">
      <c r="A34" s="79" t="s">
        <v>30</v>
      </c>
      <c r="C34" s="75"/>
      <c r="D34" s="61"/>
      <c r="E34" s="75"/>
      <c r="F34" s="75"/>
    </row>
    <row r="35" spans="1:6" ht="18" customHeight="1" x14ac:dyDescent="0.3">
      <c r="A35" s="80" t="s">
        <v>152</v>
      </c>
      <c r="B35" s="61">
        <v>4</v>
      </c>
      <c r="C35" s="114">
        <v>1398970.46</v>
      </c>
      <c r="D35" s="75">
        <v>1357853.16</v>
      </c>
      <c r="E35" s="75">
        <f>C35-D35</f>
        <v>41117.300000000047</v>
      </c>
      <c r="F35" s="75">
        <v>1357853.16</v>
      </c>
    </row>
    <row r="36" spans="1:6" ht="18" customHeight="1" x14ac:dyDescent="0.3">
      <c r="A36" s="80" t="s">
        <v>127</v>
      </c>
      <c r="B36" s="61">
        <v>5</v>
      </c>
      <c r="C36" s="75">
        <v>3118732.47</v>
      </c>
      <c r="D36" s="75">
        <v>3311253.79</v>
      </c>
      <c r="E36" s="75">
        <f t="shared" ref="E36:E38" si="2">C36-D36</f>
        <v>-192521.31999999983</v>
      </c>
      <c r="F36" s="75">
        <v>3311253.79</v>
      </c>
    </row>
    <row r="37" spans="1:6" ht="18" hidden="1" customHeight="1" x14ac:dyDescent="0.3">
      <c r="A37" s="108" t="s">
        <v>181</v>
      </c>
      <c r="C37" s="75"/>
      <c r="D37" s="75"/>
      <c r="E37" s="75"/>
      <c r="F37" s="75"/>
    </row>
    <row r="38" spans="1:6" ht="18" customHeight="1" x14ac:dyDescent="0.3">
      <c r="A38" s="80" t="s">
        <v>128</v>
      </c>
      <c r="C38" s="75"/>
      <c r="D38" s="75">
        <v>1659.1</v>
      </c>
      <c r="E38" s="75">
        <f t="shared" si="2"/>
        <v>-1659.1</v>
      </c>
      <c r="F38" s="75">
        <v>1659.1</v>
      </c>
    </row>
    <row r="39" spans="1:6" ht="18" customHeight="1" x14ac:dyDescent="0.3">
      <c r="A39" s="90" t="s">
        <v>1</v>
      </c>
      <c r="C39" s="78">
        <f>SUM(C35:C38)</f>
        <v>4517702.93</v>
      </c>
      <c r="D39" s="78">
        <f t="shared" ref="D39:F39" si="3">SUM(D35:D38)</f>
        <v>4670766.05</v>
      </c>
      <c r="E39" s="78">
        <f t="shared" si="3"/>
        <v>-153063.11999999979</v>
      </c>
      <c r="F39" s="78">
        <f t="shared" si="3"/>
        <v>4670766.05</v>
      </c>
    </row>
    <row r="40" spans="1:6" ht="18" customHeight="1" x14ac:dyDescent="0.3">
      <c r="A40" s="91"/>
      <c r="C40" s="75"/>
      <c r="D40" s="61"/>
      <c r="E40" s="75"/>
      <c r="F40" s="75"/>
    </row>
    <row r="41" spans="1:6" ht="18" customHeight="1" thickBot="1" x14ac:dyDescent="0.35">
      <c r="A41" s="91" t="s">
        <v>31</v>
      </c>
      <c r="C41" s="92">
        <f>C28+C39</f>
        <v>4517702.93</v>
      </c>
      <c r="D41" s="92">
        <f t="shared" ref="D41:F41" si="4">D28+D39</f>
        <v>4670766.05</v>
      </c>
      <c r="E41" s="92">
        <f t="shared" si="4"/>
        <v>-153063.11999999979</v>
      </c>
      <c r="F41" s="92">
        <f t="shared" si="4"/>
        <v>4670766.05</v>
      </c>
    </row>
    <row r="42" spans="1:6" ht="18" customHeight="1" thickTop="1" x14ac:dyDescent="0.3">
      <c r="A42" s="77"/>
    </row>
    <row r="43" spans="1:6" ht="18" customHeight="1" x14ac:dyDescent="0.3">
      <c r="A43" s="77"/>
    </row>
    <row r="44" spans="1:6" ht="18" customHeight="1" x14ac:dyDescent="0.3">
      <c r="A44" s="77"/>
    </row>
    <row r="45" spans="1:6" ht="18" customHeight="1" x14ac:dyDescent="0.3">
      <c r="A45" s="93"/>
    </row>
    <row r="46" spans="1:6" ht="18" customHeight="1" x14ac:dyDescent="0.3">
      <c r="A46" s="93"/>
    </row>
    <row r="47" spans="1:6" ht="18" customHeight="1" x14ac:dyDescent="0.3">
      <c r="A47" s="93"/>
    </row>
    <row r="48" spans="1:6" ht="18" customHeight="1" x14ac:dyDescent="0.3">
      <c r="A48" s="93"/>
    </row>
    <row r="49" spans="1:1" ht="18" customHeight="1" x14ac:dyDescent="0.3">
      <c r="A49" s="77"/>
    </row>
    <row r="50" spans="1:1" ht="18" customHeight="1" x14ac:dyDescent="0.3">
      <c r="A50" s="77"/>
    </row>
    <row r="51" spans="1:1" ht="18" customHeight="1" x14ac:dyDescent="0.3">
      <c r="A51" s="77"/>
    </row>
    <row r="52" spans="1:1" ht="18" customHeight="1" x14ac:dyDescent="0.3">
      <c r="A52" s="77"/>
    </row>
    <row r="53" spans="1:1" ht="18" customHeight="1" x14ac:dyDescent="0.3">
      <c r="A53" s="77"/>
    </row>
    <row r="54" spans="1:1" ht="18" customHeight="1" x14ac:dyDescent="0.3">
      <c r="A54" s="88"/>
    </row>
    <row r="55" spans="1:1" ht="18" customHeight="1" x14ac:dyDescent="0.3">
      <c r="A55" s="94"/>
    </row>
    <row r="56" spans="1:1" ht="18" customHeight="1" x14ac:dyDescent="0.3">
      <c r="A56" s="94"/>
    </row>
    <row r="57" spans="1:1" ht="18" customHeight="1" x14ac:dyDescent="0.3">
      <c r="A57" s="94"/>
    </row>
    <row r="58" spans="1:1" ht="18" customHeight="1" x14ac:dyDescent="0.3">
      <c r="A58" s="94"/>
    </row>
    <row r="59" spans="1:1" ht="18" customHeight="1" x14ac:dyDescent="0.3">
      <c r="A59" s="94"/>
    </row>
    <row r="60" spans="1:1" ht="18" customHeight="1" x14ac:dyDescent="0.3">
      <c r="A60" s="94"/>
    </row>
    <row r="61" spans="1:1" ht="18" customHeight="1" x14ac:dyDescent="0.3">
      <c r="A61" s="94"/>
    </row>
    <row r="62" spans="1:1" ht="18" customHeight="1" x14ac:dyDescent="0.3">
      <c r="A62" s="94"/>
    </row>
    <row r="63" spans="1:1" ht="18" customHeight="1" x14ac:dyDescent="0.3">
      <c r="A63" s="94"/>
    </row>
    <row r="64" spans="1:1" ht="18" customHeight="1" x14ac:dyDescent="0.3">
      <c r="A64" s="94"/>
    </row>
    <row r="65" spans="1:1" ht="18" customHeight="1" x14ac:dyDescent="0.3">
      <c r="A65" s="94"/>
    </row>
    <row r="66" spans="1:1" ht="18" customHeight="1" x14ac:dyDescent="0.3">
      <c r="A66" s="94"/>
    </row>
    <row r="67" spans="1:1" ht="18" customHeight="1" x14ac:dyDescent="0.3">
      <c r="A67" s="95"/>
    </row>
    <row r="68" spans="1:1" ht="18" customHeight="1" x14ac:dyDescent="0.3">
      <c r="A68" s="95"/>
    </row>
    <row r="69" spans="1:1" ht="18" customHeight="1" x14ac:dyDescent="0.3">
      <c r="A69" s="95"/>
    </row>
    <row r="70" spans="1:1" ht="18" customHeight="1" x14ac:dyDescent="0.3">
      <c r="A70" s="95"/>
    </row>
    <row r="149" spans="1:1" ht="18" customHeight="1" x14ac:dyDescent="0.3">
      <c r="A149" s="96"/>
    </row>
    <row r="150" spans="1:1" ht="18" customHeight="1" x14ac:dyDescent="0.3">
      <c r="A150" s="96"/>
    </row>
    <row r="151" spans="1:1" ht="18" customHeight="1" x14ac:dyDescent="0.3">
      <c r="A151" s="96"/>
    </row>
    <row r="152" spans="1:1" ht="18" customHeight="1" x14ac:dyDescent="0.3">
      <c r="A152" s="96"/>
    </row>
    <row r="153" spans="1:1" ht="18" customHeight="1" x14ac:dyDescent="0.3">
      <c r="A153" s="96"/>
    </row>
    <row r="154" spans="1:1" ht="18" customHeight="1" x14ac:dyDescent="0.3">
      <c r="A154" s="96"/>
    </row>
    <row r="155" spans="1:1" ht="18" customHeight="1" x14ac:dyDescent="0.3">
      <c r="A155" s="97"/>
    </row>
    <row r="192" spans="1:1" ht="18" customHeight="1" x14ac:dyDescent="0.3">
      <c r="A192" s="98"/>
    </row>
    <row r="193" spans="1:1" ht="18" customHeight="1" x14ac:dyDescent="0.3">
      <c r="A193" s="99"/>
    </row>
    <row r="194" spans="1:1" ht="18" customHeight="1" x14ac:dyDescent="0.3">
      <c r="A194" s="99"/>
    </row>
    <row r="195" spans="1:1" ht="18" customHeight="1" x14ac:dyDescent="0.3">
      <c r="A195" s="100"/>
    </row>
    <row r="196" spans="1:1" ht="18" customHeight="1" x14ac:dyDescent="0.3">
      <c r="A196" s="96"/>
    </row>
    <row r="237" spans="1:1" ht="18" customHeight="1" x14ac:dyDescent="0.3">
      <c r="A237" s="99"/>
    </row>
    <row r="238" spans="1:1" ht="18" customHeight="1" x14ac:dyDescent="0.3">
      <c r="A238" s="100"/>
    </row>
    <row r="239" spans="1:1" ht="18" customHeight="1" x14ac:dyDescent="0.3">
      <c r="A239" s="96"/>
    </row>
    <row r="240" spans="1:1" ht="18" customHeight="1" x14ac:dyDescent="0.3">
      <c r="A240" s="96"/>
    </row>
    <row r="241" spans="1:1" ht="18" customHeight="1" x14ac:dyDescent="0.3">
      <c r="A241" s="101"/>
    </row>
    <row r="242" spans="1:1" ht="18" customHeight="1" x14ac:dyDescent="0.3">
      <c r="A242" s="102"/>
    </row>
    <row r="243" spans="1:1" ht="18" customHeight="1" x14ac:dyDescent="0.3">
      <c r="A243" s="103"/>
    </row>
    <row r="244" spans="1:1" ht="18" customHeight="1" x14ac:dyDescent="0.3">
      <c r="A244" s="103"/>
    </row>
    <row r="245" spans="1:1" ht="18" customHeight="1" x14ac:dyDescent="0.3">
      <c r="A245" s="103"/>
    </row>
    <row r="246" spans="1:1" ht="18" customHeight="1" x14ac:dyDescent="0.3">
      <c r="A246" s="104"/>
    </row>
    <row r="247" spans="1:1" ht="18" customHeight="1" x14ac:dyDescent="0.3">
      <c r="A247" s="103"/>
    </row>
    <row r="248" spans="1:1" ht="18" customHeight="1" x14ac:dyDescent="0.3">
      <c r="A248" s="103"/>
    </row>
    <row r="249" spans="1:1" ht="18" customHeight="1" x14ac:dyDescent="0.3">
      <c r="A249" s="103"/>
    </row>
    <row r="250" spans="1:1" ht="18" customHeight="1" x14ac:dyDescent="0.3">
      <c r="A250" s="105"/>
    </row>
    <row r="251" spans="1:1" ht="18" customHeight="1" x14ac:dyDescent="0.3">
      <c r="A251" s="105"/>
    </row>
    <row r="252" spans="1:1" ht="18" customHeight="1" x14ac:dyDescent="0.3">
      <c r="A252" s="103"/>
    </row>
    <row r="253" spans="1:1" ht="18" customHeight="1" x14ac:dyDescent="0.3">
      <c r="A253" s="103"/>
    </row>
    <row r="254" spans="1:1" ht="18" customHeight="1" x14ac:dyDescent="0.3">
      <c r="A254" s="103"/>
    </row>
    <row r="255" spans="1:1" ht="18" customHeight="1" x14ac:dyDescent="0.3">
      <c r="A255" s="103"/>
    </row>
    <row r="256" spans="1:1" ht="18" customHeight="1" x14ac:dyDescent="0.3">
      <c r="A256" s="103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8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M110"/>
  <sheetViews>
    <sheetView zoomScale="85" zoomScaleNormal="85" zoomScaleSheetLayoutView="85" workbookViewId="0">
      <pane xSplit="2" ySplit="9" topLeftCell="E58" activePane="bottomRight" state="frozen"/>
      <selection activeCell="A14" sqref="A14"/>
      <selection pane="topRight" activeCell="A14" sqref="A14"/>
      <selection pane="bottomLeft" activeCell="A14" sqref="A14"/>
      <selection pane="bottomRight" activeCell="M12" sqref="M12:O29"/>
    </sheetView>
  </sheetViews>
  <sheetFormatPr defaultColWidth="7.85546875" defaultRowHeight="18" customHeight="1" x14ac:dyDescent="0.3"/>
  <cols>
    <col min="1" max="1" width="46.7109375" style="7" customWidth="1"/>
    <col min="2" max="2" width="6.28515625" style="7" customWidth="1"/>
    <col min="3" max="3" width="20.5703125" style="28" customWidth="1"/>
    <col min="4" max="4" width="18.42578125" style="28" customWidth="1"/>
    <col min="5" max="5" width="16.85546875" style="28" customWidth="1"/>
    <col min="6" max="6" width="19.42578125" style="106" customWidth="1"/>
    <col min="7" max="7" width="19.7109375" style="28" customWidth="1"/>
    <col min="8" max="8" width="18.7109375" style="28" customWidth="1"/>
    <col min="9" max="9" width="24" style="28" customWidth="1"/>
    <col min="10" max="10" width="10.7109375" style="28" customWidth="1"/>
    <col min="11" max="12" width="18.42578125" style="55" hidden="1" customWidth="1"/>
    <col min="13" max="15" width="18.42578125" style="7" customWidth="1"/>
    <col min="16" max="16384" width="7.85546875" style="7"/>
  </cols>
  <sheetData>
    <row r="1" spans="1:14" ht="18" hidden="1" customHeight="1" x14ac:dyDescent="0.3">
      <c r="A1" s="23" t="s">
        <v>34</v>
      </c>
    </row>
    <row r="2" spans="1:14" ht="18" hidden="1" customHeight="1" x14ac:dyDescent="0.3">
      <c r="A2" s="23" t="s">
        <v>12</v>
      </c>
      <c r="B2" s="8"/>
    </row>
    <row r="3" spans="1:14" ht="18" hidden="1" customHeight="1" x14ac:dyDescent="0.3">
      <c r="A3" s="23" t="s">
        <v>189</v>
      </c>
      <c r="B3" s="8"/>
    </row>
    <row r="4" spans="1:14" ht="18" hidden="1" customHeight="1" x14ac:dyDescent="0.3">
      <c r="A4" s="8"/>
      <c r="B4" s="8"/>
    </row>
    <row r="5" spans="1:14" ht="18" hidden="1" customHeight="1" x14ac:dyDescent="0.3">
      <c r="A5" s="8"/>
      <c r="B5" s="8"/>
    </row>
    <row r="6" spans="1:14" ht="18" hidden="1" customHeight="1" x14ac:dyDescent="0.3">
      <c r="A6" s="8"/>
      <c r="B6" s="8"/>
      <c r="C6" s="128" t="s">
        <v>190</v>
      </c>
      <c r="D6" s="129"/>
      <c r="E6" s="130"/>
      <c r="F6" s="118"/>
      <c r="G6" s="1"/>
      <c r="H6" s="1"/>
      <c r="I6" s="1"/>
    </row>
    <row r="7" spans="1:14" ht="56.25" x14ac:dyDescent="0.3">
      <c r="C7" s="2" t="s">
        <v>9</v>
      </c>
      <c r="D7" s="3" t="s">
        <v>175</v>
      </c>
      <c r="E7" s="4" t="s">
        <v>176</v>
      </c>
      <c r="F7" s="119" t="s">
        <v>191</v>
      </c>
      <c r="G7" s="5" t="s">
        <v>10</v>
      </c>
      <c r="H7" s="5" t="s">
        <v>13</v>
      </c>
      <c r="I7" s="6" t="s">
        <v>183</v>
      </c>
      <c r="K7" s="55" t="s">
        <v>177</v>
      </c>
    </row>
    <row r="8" spans="1:14" s="9" customFormat="1" ht="18" customHeight="1" x14ac:dyDescent="0.3">
      <c r="A8" s="10"/>
      <c r="B8" s="11" t="s">
        <v>0</v>
      </c>
      <c r="C8" s="21" t="s">
        <v>11</v>
      </c>
      <c r="D8" s="24" t="s">
        <v>11</v>
      </c>
      <c r="E8" s="22" t="s">
        <v>11</v>
      </c>
      <c r="F8" s="120" t="s">
        <v>11</v>
      </c>
      <c r="G8" s="25" t="s">
        <v>11</v>
      </c>
      <c r="H8" s="111" t="s">
        <v>11</v>
      </c>
      <c r="I8" s="24" t="s">
        <v>11</v>
      </c>
      <c r="J8" s="29"/>
      <c r="K8" s="56"/>
      <c r="L8" s="56"/>
    </row>
    <row r="9" spans="1:14" ht="18" customHeight="1" x14ac:dyDescent="0.3">
      <c r="A9" s="14" t="s">
        <v>18</v>
      </c>
      <c r="B9" s="13"/>
      <c r="C9" s="30"/>
      <c r="D9" s="31"/>
      <c r="E9" s="32"/>
      <c r="F9" s="121"/>
      <c r="G9" s="32"/>
      <c r="H9" s="31"/>
      <c r="I9" s="31"/>
    </row>
    <row r="10" spans="1:14" ht="18" customHeight="1" x14ac:dyDescent="0.3">
      <c r="A10" s="12" t="s">
        <v>35</v>
      </c>
      <c r="B10" s="13"/>
      <c r="C10" s="30">
        <v>14542.7</v>
      </c>
      <c r="D10" s="31">
        <v>16000</v>
      </c>
      <c r="E10" s="32">
        <f>C10-D10</f>
        <v>-1457.2999999999993</v>
      </c>
      <c r="F10" s="121">
        <v>24400.2</v>
      </c>
      <c r="G10" s="32">
        <f>C10-F10</f>
        <v>-9857.5</v>
      </c>
      <c r="H10" s="31">
        <v>24400.2</v>
      </c>
      <c r="I10" s="31">
        <v>14573.799999999997</v>
      </c>
    </row>
    <row r="11" spans="1:14" ht="18" customHeight="1" x14ac:dyDescent="0.3">
      <c r="A11" s="12"/>
      <c r="B11" s="13"/>
      <c r="C11" s="30"/>
      <c r="D11" s="31"/>
      <c r="E11" s="32"/>
      <c r="F11" s="121"/>
      <c r="G11" s="32"/>
      <c r="H11" s="31"/>
      <c r="I11" s="31"/>
    </row>
    <row r="12" spans="1:14" ht="18" customHeight="1" x14ac:dyDescent="0.3">
      <c r="A12" s="12" t="s">
        <v>36</v>
      </c>
      <c r="B12" s="13"/>
      <c r="C12" s="30"/>
      <c r="D12" s="31"/>
      <c r="E12" s="32"/>
      <c r="F12" s="121"/>
      <c r="G12" s="32"/>
      <c r="H12" s="31"/>
      <c r="I12" s="31"/>
    </row>
    <row r="13" spans="1:14" ht="18" customHeight="1" x14ac:dyDescent="0.3">
      <c r="A13" s="12" t="s">
        <v>37</v>
      </c>
      <c r="B13" s="13"/>
      <c r="C13" s="30"/>
      <c r="D13" s="31"/>
      <c r="E13" s="32"/>
      <c r="F13" s="121"/>
      <c r="G13" s="32"/>
      <c r="H13" s="31"/>
      <c r="I13" s="31"/>
    </row>
    <row r="14" spans="1:14" ht="18" customHeight="1" x14ac:dyDescent="0.3">
      <c r="A14" s="12" t="s">
        <v>38</v>
      </c>
      <c r="B14" s="13"/>
      <c r="C14" s="33">
        <v>8188.27</v>
      </c>
      <c r="D14" s="34">
        <v>6560</v>
      </c>
      <c r="E14" s="35">
        <f>C14-D14</f>
        <v>1628.2700000000004</v>
      </c>
      <c r="F14" s="122">
        <v>16038.53</v>
      </c>
      <c r="G14" s="35">
        <f>C14-F14</f>
        <v>-7850.26</v>
      </c>
      <c r="H14" s="34">
        <v>16038.53</v>
      </c>
      <c r="I14" s="34">
        <v>8035.57</v>
      </c>
      <c r="M14" s="55"/>
      <c r="N14" s="117"/>
    </row>
    <row r="15" spans="1:14" ht="18" customHeight="1" x14ac:dyDescent="0.3">
      <c r="A15" s="14" t="s">
        <v>2</v>
      </c>
      <c r="B15" s="13"/>
      <c r="C15" s="30">
        <f>C10-C14</f>
        <v>6354.43</v>
      </c>
      <c r="D15" s="30">
        <f>D10-D14</f>
        <v>9440</v>
      </c>
      <c r="E15" s="30">
        <f t="shared" ref="E15" si="0">E10-E14</f>
        <v>-3085.5699999999997</v>
      </c>
      <c r="F15" s="123">
        <v>8361.67</v>
      </c>
      <c r="G15" s="30">
        <f t="shared" ref="G15" si="1">G10-G14</f>
        <v>-2007.2399999999998</v>
      </c>
      <c r="H15" s="31">
        <f t="shared" ref="H15" si="2">H10-H14</f>
        <v>8361.67</v>
      </c>
      <c r="I15" s="31">
        <f>I10-I14</f>
        <v>6538.2299999999977</v>
      </c>
    </row>
    <row r="16" spans="1:14" ht="18" customHeight="1" x14ac:dyDescent="0.3">
      <c r="A16" s="12"/>
      <c r="B16" s="13"/>
      <c r="C16" s="30"/>
      <c r="D16" s="31"/>
      <c r="E16" s="32"/>
      <c r="F16" s="121"/>
      <c r="G16" s="32"/>
      <c r="H16" s="31"/>
      <c r="I16" s="31"/>
    </row>
    <row r="17" spans="1:14" ht="18" customHeight="1" x14ac:dyDescent="0.3">
      <c r="A17" s="14" t="s">
        <v>45</v>
      </c>
      <c r="B17" s="13"/>
      <c r="C17" s="30"/>
      <c r="D17" s="31"/>
      <c r="E17" s="32"/>
      <c r="F17" s="121"/>
      <c r="G17" s="32"/>
      <c r="H17" s="31"/>
      <c r="I17" s="31"/>
    </row>
    <row r="18" spans="1:14" ht="18" customHeight="1" x14ac:dyDescent="0.3">
      <c r="A18" s="12" t="s">
        <v>39</v>
      </c>
      <c r="B18" s="13"/>
      <c r="C18" s="30">
        <v>9471791.0800000001</v>
      </c>
      <c r="D18" s="31">
        <v>11933315</v>
      </c>
      <c r="E18" s="32">
        <f t="shared" ref="E18:E21" si="3">C18-D18</f>
        <v>-2461523.92</v>
      </c>
      <c r="F18" s="121">
        <v>8141581.5499999998</v>
      </c>
      <c r="G18" s="32">
        <f t="shared" ref="G18:G21" si="4">C18-F18</f>
        <v>1330209.5300000003</v>
      </c>
      <c r="H18" s="31">
        <v>8141581.5499999998</v>
      </c>
      <c r="I18" s="31">
        <v>9623386.9600000009</v>
      </c>
      <c r="M18" s="106"/>
      <c r="N18" s="117"/>
    </row>
    <row r="19" spans="1:14" ht="18" customHeight="1" x14ac:dyDescent="0.3">
      <c r="A19" s="12" t="s">
        <v>40</v>
      </c>
      <c r="B19" s="13"/>
      <c r="C19" s="30">
        <v>4834137.7300000004</v>
      </c>
      <c r="D19" s="31">
        <v>5987916</v>
      </c>
      <c r="E19" s="32">
        <f t="shared" si="3"/>
        <v>-1153778.2699999996</v>
      </c>
      <c r="F19" s="121">
        <v>1229227.49</v>
      </c>
      <c r="G19" s="32">
        <f t="shared" si="4"/>
        <v>3604910.24</v>
      </c>
      <c r="H19" s="31">
        <v>1229227.49</v>
      </c>
      <c r="I19" s="31">
        <v>4830074.3899999997</v>
      </c>
      <c r="M19" s="106"/>
    </row>
    <row r="20" spans="1:14" ht="18" customHeight="1" x14ac:dyDescent="0.3">
      <c r="A20" s="12" t="s">
        <v>41</v>
      </c>
      <c r="B20" s="13"/>
      <c r="C20" s="30">
        <v>346.92</v>
      </c>
      <c r="D20" s="31">
        <v>480</v>
      </c>
      <c r="E20" s="32">
        <f t="shared" si="3"/>
        <v>-133.07999999999998</v>
      </c>
      <c r="F20" s="121">
        <v>551.39</v>
      </c>
      <c r="G20" s="32">
        <f t="shared" si="4"/>
        <v>-204.46999999999997</v>
      </c>
      <c r="H20" s="31">
        <v>551.39</v>
      </c>
      <c r="I20" s="31">
        <v>378.14999999999992</v>
      </c>
      <c r="M20" s="106"/>
    </row>
    <row r="21" spans="1:14" ht="18" customHeight="1" x14ac:dyDescent="0.3">
      <c r="A21" s="12" t="s">
        <v>42</v>
      </c>
      <c r="B21" s="13">
        <v>6</v>
      </c>
      <c r="C21" s="33">
        <v>121917.27</v>
      </c>
      <c r="D21" s="34">
        <v>85000</v>
      </c>
      <c r="E21" s="35">
        <f t="shared" si="3"/>
        <v>36917.270000000004</v>
      </c>
      <c r="F21" s="122">
        <v>12861.4</v>
      </c>
      <c r="G21" s="35">
        <f t="shared" si="4"/>
        <v>109055.87000000001</v>
      </c>
      <c r="H21" s="34">
        <v>12861.4</v>
      </c>
      <c r="I21" s="34">
        <v>119172.70999999999</v>
      </c>
      <c r="M21" s="106"/>
    </row>
    <row r="22" spans="1:14" ht="18" customHeight="1" x14ac:dyDescent="0.3">
      <c r="A22" s="12" t="s">
        <v>43</v>
      </c>
      <c r="B22" s="13"/>
      <c r="C22" s="30">
        <f>SUM(C18:C21)</f>
        <v>14428193</v>
      </c>
      <c r="D22" s="30">
        <f t="shared" ref="D22:I22" si="5">SUM(D18:D21)</f>
        <v>18006711</v>
      </c>
      <c r="E22" s="30">
        <f t="shared" si="5"/>
        <v>-3578517.9999999995</v>
      </c>
      <c r="F22" s="123">
        <v>9384221.8300000001</v>
      </c>
      <c r="G22" s="30">
        <f>SUM(G18:G21)</f>
        <v>5043971.1700000009</v>
      </c>
      <c r="H22" s="31">
        <f t="shared" si="5"/>
        <v>9384221.8300000001</v>
      </c>
      <c r="I22" s="31">
        <f t="shared" si="5"/>
        <v>14573012.210000003</v>
      </c>
      <c r="M22" s="106"/>
    </row>
    <row r="23" spans="1:14" ht="18" customHeight="1" x14ac:dyDescent="0.3">
      <c r="A23" s="12" t="s">
        <v>44</v>
      </c>
      <c r="B23" s="13"/>
      <c r="C23" s="30">
        <f>C22+C15</f>
        <v>14434547.43</v>
      </c>
      <c r="D23" s="30">
        <f>D22+D15</f>
        <v>18016151</v>
      </c>
      <c r="E23" s="30">
        <f t="shared" ref="E23:H23" si="6">E22+E15</f>
        <v>-3581603.5699999994</v>
      </c>
      <c r="F23" s="123">
        <v>9392583.5</v>
      </c>
      <c r="G23" s="30">
        <f>G22+G15</f>
        <v>5041963.9300000006</v>
      </c>
      <c r="H23" s="31">
        <f t="shared" si="6"/>
        <v>9392583.5</v>
      </c>
      <c r="I23" s="31">
        <f>I22+I15</f>
        <v>14579550.440000003</v>
      </c>
      <c r="M23" s="106"/>
    </row>
    <row r="24" spans="1:14" ht="18" customHeight="1" x14ac:dyDescent="0.3">
      <c r="A24" s="26"/>
      <c r="B24" s="13"/>
      <c r="C24" s="30"/>
      <c r="D24" s="31"/>
      <c r="E24" s="32"/>
      <c r="F24" s="121"/>
      <c r="G24" s="32"/>
      <c r="H24" s="31"/>
      <c r="I24" s="31"/>
      <c r="M24" s="106"/>
    </row>
    <row r="25" spans="1:14" ht="18" customHeight="1" x14ac:dyDescent="0.3">
      <c r="A25" s="27" t="s">
        <v>33</v>
      </c>
      <c r="B25" s="13"/>
      <c r="C25" s="30"/>
      <c r="D25" s="31"/>
      <c r="E25" s="32"/>
      <c r="F25" s="121"/>
      <c r="G25" s="32"/>
      <c r="H25" s="31"/>
      <c r="I25" s="31"/>
      <c r="M25" s="106"/>
    </row>
    <row r="26" spans="1:14" ht="18" customHeight="1" x14ac:dyDescent="0.3">
      <c r="A26" s="15" t="s">
        <v>46</v>
      </c>
      <c r="B26" s="13"/>
      <c r="C26" s="30">
        <v>1108740.2</v>
      </c>
      <c r="D26" s="31">
        <v>1200060</v>
      </c>
      <c r="E26" s="32">
        <f t="shared" ref="E26:E62" si="7">C26-D26</f>
        <v>-91319.800000000047</v>
      </c>
      <c r="F26" s="121">
        <v>1008439.17</v>
      </c>
      <c r="G26" s="32">
        <f t="shared" ref="G26:G91" si="8">C26-F26</f>
        <v>100301.02999999991</v>
      </c>
      <c r="H26" s="31">
        <v>1008439.17</v>
      </c>
      <c r="I26" s="31">
        <v>1109042.04</v>
      </c>
      <c r="K26" s="55">
        <v>1200060</v>
      </c>
      <c r="L26" s="55">
        <f>K26/12*7</f>
        <v>700035</v>
      </c>
      <c r="M26" s="58"/>
    </row>
    <row r="27" spans="1:14" ht="18" customHeight="1" x14ac:dyDescent="0.3">
      <c r="A27" s="15" t="s">
        <v>47</v>
      </c>
      <c r="B27" s="13"/>
      <c r="C27" s="30">
        <v>8400</v>
      </c>
      <c r="D27" s="31">
        <v>8400</v>
      </c>
      <c r="E27" s="32">
        <f t="shared" si="7"/>
        <v>0</v>
      </c>
      <c r="F27" s="121">
        <v>7000</v>
      </c>
      <c r="G27" s="32">
        <f t="shared" si="8"/>
        <v>1400</v>
      </c>
      <c r="H27" s="31">
        <v>7000</v>
      </c>
      <c r="I27" s="31">
        <v>8400</v>
      </c>
      <c r="K27" s="55">
        <v>8400</v>
      </c>
      <c r="L27" s="55">
        <f t="shared" ref="L27:L33" si="9">K27/12*7</f>
        <v>4900</v>
      </c>
      <c r="M27" s="58"/>
    </row>
    <row r="28" spans="1:14" ht="18" customHeight="1" x14ac:dyDescent="0.3">
      <c r="A28" s="15" t="s">
        <v>48</v>
      </c>
      <c r="B28" s="13"/>
      <c r="C28" s="30">
        <v>101462.2</v>
      </c>
      <c r="D28" s="31">
        <v>200010</v>
      </c>
      <c r="E28" s="32">
        <f t="shared" si="7"/>
        <v>-98547.8</v>
      </c>
      <c r="F28" s="121">
        <v>111250.26</v>
      </c>
      <c r="G28" s="32">
        <f t="shared" si="8"/>
        <v>-9788.0599999999977</v>
      </c>
      <c r="H28" s="31">
        <v>111250.26</v>
      </c>
      <c r="I28" s="31">
        <v>105003.18</v>
      </c>
      <c r="K28" s="55">
        <v>200010</v>
      </c>
      <c r="L28" s="55">
        <f t="shared" si="9"/>
        <v>116672.5</v>
      </c>
      <c r="M28" s="58"/>
    </row>
    <row r="29" spans="1:14" ht="18" customHeight="1" x14ac:dyDescent="0.3">
      <c r="A29" s="15" t="s">
        <v>49</v>
      </c>
      <c r="B29" s="13"/>
      <c r="C29" s="30">
        <v>136246</v>
      </c>
      <c r="D29" s="31">
        <v>182009</v>
      </c>
      <c r="E29" s="32">
        <f t="shared" si="7"/>
        <v>-45763</v>
      </c>
      <c r="F29" s="121">
        <v>122466</v>
      </c>
      <c r="G29" s="32">
        <f t="shared" si="8"/>
        <v>13780</v>
      </c>
      <c r="H29" s="31">
        <v>122466</v>
      </c>
      <c r="I29" s="31">
        <v>143650</v>
      </c>
      <c r="K29" s="55">
        <v>182009.1</v>
      </c>
      <c r="L29" s="55">
        <f t="shared" si="9"/>
        <v>106171.97500000001</v>
      </c>
      <c r="M29" s="58"/>
    </row>
    <row r="30" spans="1:14" ht="18" customHeight="1" x14ac:dyDescent="0.3">
      <c r="A30" s="15" t="s">
        <v>50</v>
      </c>
      <c r="B30" s="13"/>
      <c r="C30" s="30">
        <v>14568.05</v>
      </c>
      <c r="D30" s="31">
        <v>15000</v>
      </c>
      <c r="E30" s="32">
        <f t="shared" si="7"/>
        <v>-431.95000000000073</v>
      </c>
      <c r="F30" s="121">
        <v>12165.25</v>
      </c>
      <c r="G30" s="32">
        <f t="shared" si="8"/>
        <v>2402.7999999999993</v>
      </c>
      <c r="H30" s="31">
        <v>12165.25</v>
      </c>
      <c r="I30" s="31">
        <v>14582.150000000001</v>
      </c>
      <c r="K30" s="55">
        <v>15000</v>
      </c>
      <c r="L30" s="55">
        <f t="shared" si="9"/>
        <v>8750</v>
      </c>
      <c r="M30" s="58"/>
    </row>
    <row r="31" spans="1:14" ht="18" customHeight="1" x14ac:dyDescent="0.3">
      <c r="A31" s="15" t="s">
        <v>51</v>
      </c>
      <c r="B31" s="13"/>
      <c r="C31" s="30">
        <v>1683</v>
      </c>
      <c r="D31" s="31">
        <v>8240</v>
      </c>
      <c r="E31" s="32">
        <f t="shared" si="7"/>
        <v>-6557</v>
      </c>
      <c r="F31" s="121">
        <v>3532.68</v>
      </c>
      <c r="G31" s="32">
        <f t="shared" si="8"/>
        <v>-1849.6799999999998</v>
      </c>
      <c r="H31" s="31">
        <v>3532.68</v>
      </c>
      <c r="I31" s="31">
        <v>3640</v>
      </c>
      <c r="K31" s="55">
        <v>8240</v>
      </c>
      <c r="L31" s="55">
        <f t="shared" si="9"/>
        <v>4806.6666666666661</v>
      </c>
      <c r="M31" s="58"/>
    </row>
    <row r="32" spans="1:14" ht="18" customHeight="1" x14ac:dyDescent="0.3">
      <c r="A32" s="15" t="s">
        <v>52</v>
      </c>
      <c r="B32" s="13"/>
      <c r="C32" s="30">
        <v>1982.99</v>
      </c>
      <c r="D32" s="31">
        <v>2400</v>
      </c>
      <c r="E32" s="32">
        <f t="shared" si="7"/>
        <v>-417.01</v>
      </c>
      <c r="F32" s="121">
        <v>5390.44</v>
      </c>
      <c r="G32" s="32">
        <f t="shared" si="8"/>
        <v>-3407.45</v>
      </c>
      <c r="H32" s="31">
        <v>5390.44</v>
      </c>
      <c r="I32" s="31">
        <v>1982.99</v>
      </c>
      <c r="K32" s="55">
        <v>2400</v>
      </c>
      <c r="L32" s="55">
        <f>K32/12*7</f>
        <v>1400</v>
      </c>
      <c r="M32" s="58"/>
    </row>
    <row r="33" spans="1:13" ht="18" customHeight="1" x14ac:dyDescent="0.3">
      <c r="A33" s="15" t="s">
        <v>53</v>
      </c>
      <c r="B33" s="13"/>
      <c r="C33" s="30">
        <v>45598.16</v>
      </c>
      <c r="D33" s="31">
        <v>45000</v>
      </c>
      <c r="E33" s="32">
        <f t="shared" si="7"/>
        <v>598.16000000000349</v>
      </c>
      <c r="F33" s="121">
        <v>41752.620000000003</v>
      </c>
      <c r="G33" s="32">
        <f t="shared" si="8"/>
        <v>3845.5400000000009</v>
      </c>
      <c r="H33" s="31">
        <v>41752.620000000003</v>
      </c>
      <c r="I33" s="31">
        <v>45202.689999999995</v>
      </c>
      <c r="K33" s="55">
        <v>45000</v>
      </c>
      <c r="L33" s="55">
        <f t="shared" si="9"/>
        <v>26250</v>
      </c>
      <c r="M33" s="58"/>
    </row>
    <row r="34" spans="1:13" ht="18" customHeight="1" x14ac:dyDescent="0.3">
      <c r="A34" s="15" t="s">
        <v>54</v>
      </c>
      <c r="B34" s="13"/>
      <c r="C34" s="30">
        <v>17843.13</v>
      </c>
      <c r="D34" s="31">
        <v>20000</v>
      </c>
      <c r="E34" s="32">
        <f t="shared" si="7"/>
        <v>-2156.869999999999</v>
      </c>
      <c r="F34" s="121"/>
      <c r="G34" s="32">
        <f t="shared" si="8"/>
        <v>17843.13</v>
      </c>
      <c r="H34" s="31"/>
      <c r="I34" s="31">
        <v>17843.13</v>
      </c>
      <c r="K34" s="55">
        <v>20000</v>
      </c>
      <c r="L34" s="55">
        <v>0</v>
      </c>
      <c r="M34" s="58"/>
    </row>
    <row r="35" spans="1:13" ht="18" customHeight="1" x14ac:dyDescent="0.3">
      <c r="A35" s="15" t="s">
        <v>55</v>
      </c>
      <c r="B35" s="13"/>
      <c r="C35" s="30">
        <v>2771.75</v>
      </c>
      <c r="D35" s="31">
        <v>10000</v>
      </c>
      <c r="E35" s="32">
        <f t="shared" si="7"/>
        <v>-7228.25</v>
      </c>
      <c r="F35" s="121">
        <v>6563.35</v>
      </c>
      <c r="G35" s="32">
        <f t="shared" si="8"/>
        <v>-3791.6000000000004</v>
      </c>
      <c r="H35" s="31">
        <v>6563.35</v>
      </c>
      <c r="I35" s="31">
        <v>2771.75</v>
      </c>
      <c r="K35" s="55">
        <v>10000</v>
      </c>
      <c r="L35" s="55">
        <f t="shared" ref="L35:L40" si="10">K35/12*7</f>
        <v>5833.3333333333339</v>
      </c>
      <c r="M35" s="58"/>
    </row>
    <row r="36" spans="1:13" ht="18" customHeight="1" x14ac:dyDescent="0.3">
      <c r="A36" s="15" t="s">
        <v>56</v>
      </c>
      <c r="B36" s="13"/>
      <c r="C36" s="30">
        <v>14318.77</v>
      </c>
      <c r="D36" s="31">
        <v>21000</v>
      </c>
      <c r="E36" s="32">
        <f t="shared" si="7"/>
        <v>-6681.23</v>
      </c>
      <c r="F36" s="121">
        <v>16354.66</v>
      </c>
      <c r="G36" s="32">
        <f t="shared" si="8"/>
        <v>-2035.8899999999994</v>
      </c>
      <c r="H36" s="31">
        <v>16354.66</v>
      </c>
      <c r="I36" s="31">
        <v>14219.61</v>
      </c>
      <c r="K36" s="55">
        <v>21000</v>
      </c>
      <c r="L36" s="55">
        <f t="shared" si="10"/>
        <v>12250</v>
      </c>
      <c r="M36" s="58"/>
    </row>
    <row r="37" spans="1:13" ht="18" customHeight="1" x14ac:dyDescent="0.3">
      <c r="A37" s="15" t="s">
        <v>57</v>
      </c>
      <c r="B37" s="13"/>
      <c r="C37" s="30">
        <v>15244.99</v>
      </c>
      <c r="D37" s="31">
        <v>105000</v>
      </c>
      <c r="E37" s="32">
        <f t="shared" si="7"/>
        <v>-89755.01</v>
      </c>
      <c r="F37" s="121">
        <v>20193.34</v>
      </c>
      <c r="G37" s="32">
        <f t="shared" si="8"/>
        <v>-4948.3500000000004</v>
      </c>
      <c r="H37" s="31">
        <v>20193.34</v>
      </c>
      <c r="I37" s="31">
        <v>14932.53</v>
      </c>
      <c r="K37" s="55">
        <v>105000</v>
      </c>
      <c r="L37" s="55">
        <f t="shared" si="10"/>
        <v>61250</v>
      </c>
      <c r="M37" s="58"/>
    </row>
    <row r="38" spans="1:13" ht="18" customHeight="1" x14ac:dyDescent="0.3">
      <c r="A38" s="15" t="s">
        <v>58</v>
      </c>
      <c r="B38" s="13"/>
      <c r="C38" s="30">
        <v>8332</v>
      </c>
      <c r="D38" s="31">
        <v>25000</v>
      </c>
      <c r="E38" s="32">
        <f t="shared" si="7"/>
        <v>-16668</v>
      </c>
      <c r="F38" s="121">
        <v>2900</v>
      </c>
      <c r="G38" s="32">
        <f t="shared" si="8"/>
        <v>5432</v>
      </c>
      <c r="H38" s="31">
        <v>2900</v>
      </c>
      <c r="I38" s="31">
        <v>7844</v>
      </c>
      <c r="K38" s="55">
        <v>25000</v>
      </c>
      <c r="L38" s="55">
        <f t="shared" si="10"/>
        <v>14583.333333333334</v>
      </c>
      <c r="M38" s="58"/>
    </row>
    <row r="39" spans="1:13" ht="18" customHeight="1" x14ac:dyDescent="0.3">
      <c r="A39" s="15" t="s">
        <v>59</v>
      </c>
      <c r="B39" s="13"/>
      <c r="C39" s="30">
        <v>0</v>
      </c>
      <c r="D39" s="31">
        <v>4000</v>
      </c>
      <c r="E39" s="32">
        <f t="shared" si="7"/>
        <v>-4000</v>
      </c>
      <c r="F39" s="121"/>
      <c r="G39" s="32">
        <f t="shared" si="8"/>
        <v>0</v>
      </c>
      <c r="H39" s="31"/>
      <c r="I39" s="31">
        <v>0</v>
      </c>
      <c r="K39" s="55">
        <v>4000</v>
      </c>
      <c r="L39" s="55">
        <f t="shared" si="10"/>
        <v>2333.333333333333</v>
      </c>
      <c r="M39" s="58"/>
    </row>
    <row r="40" spans="1:13" ht="18" customHeight="1" x14ac:dyDescent="0.3">
      <c r="A40" s="15" t="s">
        <v>60</v>
      </c>
      <c r="B40" s="13"/>
      <c r="C40" s="30">
        <v>4490.01</v>
      </c>
      <c r="D40" s="31">
        <v>6800</v>
      </c>
      <c r="E40" s="32">
        <f t="shared" si="7"/>
        <v>-2309.9899999999998</v>
      </c>
      <c r="F40" s="121">
        <v>3609.9</v>
      </c>
      <c r="G40" s="32">
        <f t="shared" si="8"/>
        <v>880.11000000000013</v>
      </c>
      <c r="H40" s="31">
        <v>3609.9</v>
      </c>
      <c r="I40" s="31">
        <v>4500</v>
      </c>
      <c r="K40" s="55">
        <v>6800</v>
      </c>
      <c r="L40" s="55">
        <f t="shared" si="10"/>
        <v>3966.6666666666665</v>
      </c>
      <c r="M40" s="58"/>
    </row>
    <row r="41" spans="1:13" ht="18" customHeight="1" x14ac:dyDescent="0.3">
      <c r="A41" s="15" t="s">
        <v>61</v>
      </c>
      <c r="B41" s="13"/>
      <c r="C41" s="30">
        <v>2400</v>
      </c>
      <c r="D41" s="31">
        <v>12000</v>
      </c>
      <c r="E41" s="32">
        <f t="shared" si="7"/>
        <v>-9600</v>
      </c>
      <c r="F41" s="121"/>
      <c r="G41" s="32">
        <f t="shared" si="8"/>
        <v>2400</v>
      </c>
      <c r="H41" s="31"/>
      <c r="I41" s="31">
        <v>5000</v>
      </c>
      <c r="K41" s="55">
        <v>12000</v>
      </c>
      <c r="L41" s="55">
        <v>0</v>
      </c>
      <c r="M41" s="58"/>
    </row>
    <row r="42" spans="1:13" ht="18" customHeight="1" x14ac:dyDescent="0.3">
      <c r="A42" s="15" t="s">
        <v>62</v>
      </c>
      <c r="B42" s="13"/>
      <c r="C42" s="30">
        <v>42333.57</v>
      </c>
      <c r="D42" s="31">
        <v>42636</v>
      </c>
      <c r="E42" s="32">
        <f t="shared" si="7"/>
        <v>-302.43000000000029</v>
      </c>
      <c r="F42" s="121">
        <v>40537.870000000003</v>
      </c>
      <c r="G42" s="32">
        <f t="shared" si="8"/>
        <v>1795.6999999999971</v>
      </c>
      <c r="H42" s="31">
        <v>40537.870000000003</v>
      </c>
      <c r="I42" s="31">
        <v>44055.979999999996</v>
      </c>
      <c r="K42" s="55">
        <v>42636</v>
      </c>
      <c r="L42" s="55">
        <f>K42/12*7</f>
        <v>24871</v>
      </c>
      <c r="M42" s="58"/>
    </row>
    <row r="43" spans="1:13" ht="18" customHeight="1" x14ac:dyDescent="0.3">
      <c r="A43" s="15" t="s">
        <v>63</v>
      </c>
      <c r="B43" s="13"/>
      <c r="C43" s="30">
        <v>15197.11</v>
      </c>
      <c r="D43" s="31">
        <v>20000</v>
      </c>
      <c r="E43" s="32">
        <f t="shared" si="7"/>
        <v>-4802.8899999999994</v>
      </c>
      <c r="F43" s="121">
        <v>18081.5</v>
      </c>
      <c r="G43" s="32">
        <f t="shared" si="8"/>
        <v>-2884.3899999999994</v>
      </c>
      <c r="H43" s="31">
        <v>18081.5</v>
      </c>
      <c r="I43" s="31">
        <v>16265.73</v>
      </c>
      <c r="K43" s="55">
        <v>20000</v>
      </c>
      <c r="L43" s="55">
        <f>K43/12*7</f>
        <v>11666.666666666668</v>
      </c>
      <c r="M43" s="58"/>
    </row>
    <row r="44" spans="1:13" ht="18" customHeight="1" x14ac:dyDescent="0.3">
      <c r="A44" s="15" t="s">
        <v>64</v>
      </c>
      <c r="B44" s="13"/>
      <c r="C44" s="30">
        <v>129832.08</v>
      </c>
      <c r="D44" s="31">
        <v>136300</v>
      </c>
      <c r="E44" s="32">
        <f t="shared" si="7"/>
        <v>-6467.9199999999983</v>
      </c>
      <c r="F44" s="121">
        <v>128014.08</v>
      </c>
      <c r="G44" s="32">
        <f t="shared" si="8"/>
        <v>1818</v>
      </c>
      <c r="H44" s="31">
        <v>128014.08</v>
      </c>
      <c r="I44" s="31">
        <v>129832.23999999998</v>
      </c>
      <c r="K44" s="55">
        <v>136300</v>
      </c>
      <c r="L44" s="55">
        <f>K44/12*7</f>
        <v>79508.333333333343</v>
      </c>
      <c r="M44" s="58"/>
    </row>
    <row r="45" spans="1:13" ht="18" customHeight="1" x14ac:dyDescent="0.3">
      <c r="A45" s="15" t="s">
        <v>65</v>
      </c>
      <c r="B45" s="13"/>
      <c r="C45" s="30">
        <v>5511.53</v>
      </c>
      <c r="D45" s="31">
        <v>6000</v>
      </c>
      <c r="E45" s="32">
        <f t="shared" si="7"/>
        <v>-488.47000000000025</v>
      </c>
      <c r="F45" s="121">
        <v>6703.95</v>
      </c>
      <c r="G45" s="32">
        <f t="shared" si="8"/>
        <v>-1192.42</v>
      </c>
      <c r="H45" s="31">
        <v>6703.95</v>
      </c>
      <c r="I45" s="31">
        <v>5694.329999999999</v>
      </c>
      <c r="K45" s="55">
        <v>6000</v>
      </c>
      <c r="L45" s="55">
        <f t="shared" ref="L45:L52" si="11">K45/12*7</f>
        <v>3500</v>
      </c>
      <c r="M45" s="58"/>
    </row>
    <row r="46" spans="1:13" ht="18" customHeight="1" x14ac:dyDescent="0.3">
      <c r="A46" s="15" t="s">
        <v>66</v>
      </c>
      <c r="B46" s="13"/>
      <c r="C46" s="30">
        <v>22129.68</v>
      </c>
      <c r="D46" s="31">
        <v>20000</v>
      </c>
      <c r="E46" s="32">
        <f t="shared" si="7"/>
        <v>2129.6800000000003</v>
      </c>
      <c r="F46" s="121">
        <v>19197.939999999999</v>
      </c>
      <c r="G46" s="32">
        <f t="shared" si="8"/>
        <v>2931.7400000000016</v>
      </c>
      <c r="H46" s="31">
        <v>19197.939999999999</v>
      </c>
      <c r="I46" s="31">
        <v>21542.39</v>
      </c>
      <c r="K46" s="55">
        <v>20000</v>
      </c>
      <c r="L46" s="55">
        <f t="shared" si="11"/>
        <v>11666.666666666668</v>
      </c>
      <c r="M46" s="58"/>
    </row>
    <row r="47" spans="1:13" ht="18" customHeight="1" x14ac:dyDescent="0.3">
      <c r="A47" s="15" t="s">
        <v>67</v>
      </c>
      <c r="B47" s="13"/>
      <c r="C47" s="30">
        <v>2094.6999999999998</v>
      </c>
      <c r="D47" s="31">
        <v>2000</v>
      </c>
      <c r="E47" s="32">
        <f t="shared" si="7"/>
        <v>94.699999999999818</v>
      </c>
      <c r="F47" s="121">
        <v>1759.2</v>
      </c>
      <c r="G47" s="32">
        <f t="shared" si="8"/>
        <v>335.49999999999977</v>
      </c>
      <c r="H47" s="31">
        <v>1759.2</v>
      </c>
      <c r="I47" s="31">
        <v>2007.7</v>
      </c>
      <c r="K47" s="55">
        <v>2000</v>
      </c>
      <c r="L47" s="55">
        <f t="shared" si="11"/>
        <v>1166.6666666666665</v>
      </c>
      <c r="M47" s="58"/>
    </row>
    <row r="48" spans="1:13" ht="18" customHeight="1" x14ac:dyDescent="0.3">
      <c r="A48" s="15" t="s">
        <v>68</v>
      </c>
      <c r="B48" s="13"/>
      <c r="C48" s="30">
        <v>31135.87</v>
      </c>
      <c r="D48" s="31">
        <v>31000</v>
      </c>
      <c r="E48" s="32">
        <f t="shared" si="7"/>
        <v>135.86999999999898</v>
      </c>
      <c r="F48" s="121">
        <v>30605.11</v>
      </c>
      <c r="G48" s="32">
        <f t="shared" si="8"/>
        <v>530.7599999999984</v>
      </c>
      <c r="H48" s="31">
        <v>30605.11</v>
      </c>
      <c r="I48" s="31">
        <v>29980.47</v>
      </c>
      <c r="K48" s="55">
        <v>31000</v>
      </c>
      <c r="L48" s="55">
        <f t="shared" si="11"/>
        <v>18083.333333333336</v>
      </c>
      <c r="M48" s="58"/>
    </row>
    <row r="49" spans="1:13" ht="18" customHeight="1" x14ac:dyDescent="0.3">
      <c r="A49" s="15" t="s">
        <v>69</v>
      </c>
      <c r="B49" s="13"/>
      <c r="C49" s="30">
        <v>1719.05</v>
      </c>
      <c r="D49" s="31">
        <v>2100</v>
      </c>
      <c r="E49" s="32">
        <f t="shared" si="7"/>
        <v>-380.95000000000005</v>
      </c>
      <c r="F49" s="121">
        <v>1755.4</v>
      </c>
      <c r="G49" s="32">
        <f t="shared" si="8"/>
        <v>-36.350000000000136</v>
      </c>
      <c r="H49" s="31">
        <v>1755.4</v>
      </c>
      <c r="I49" s="31">
        <v>1769.05</v>
      </c>
      <c r="K49" s="55">
        <v>2100</v>
      </c>
      <c r="L49" s="55">
        <f t="shared" si="11"/>
        <v>1225</v>
      </c>
      <c r="M49" s="58"/>
    </row>
    <row r="50" spans="1:13" ht="18" customHeight="1" x14ac:dyDescent="0.3">
      <c r="A50" s="15" t="s">
        <v>70</v>
      </c>
      <c r="B50" s="13"/>
      <c r="C50" s="30">
        <v>189.5</v>
      </c>
      <c r="D50" s="31">
        <v>1500</v>
      </c>
      <c r="E50" s="32">
        <f t="shared" si="7"/>
        <v>-1310.5</v>
      </c>
      <c r="F50" s="121">
        <v>728</v>
      </c>
      <c r="G50" s="32">
        <f t="shared" si="8"/>
        <v>-538.5</v>
      </c>
      <c r="H50" s="31">
        <v>728</v>
      </c>
      <c r="I50" s="31">
        <v>189.5</v>
      </c>
      <c r="K50" s="55">
        <v>1500</v>
      </c>
      <c r="L50" s="55">
        <f t="shared" si="11"/>
        <v>875</v>
      </c>
      <c r="M50" s="58"/>
    </row>
    <row r="51" spans="1:13" ht="18" customHeight="1" x14ac:dyDescent="0.3">
      <c r="A51" s="15" t="s">
        <v>71</v>
      </c>
      <c r="B51" s="13"/>
      <c r="C51" s="30">
        <v>4317.75</v>
      </c>
      <c r="D51" s="31">
        <v>5500</v>
      </c>
      <c r="E51" s="32">
        <f t="shared" si="7"/>
        <v>-1182.25</v>
      </c>
      <c r="F51" s="121">
        <v>4104.05</v>
      </c>
      <c r="G51" s="32">
        <f t="shared" si="8"/>
        <v>213.69999999999982</v>
      </c>
      <c r="H51" s="31">
        <v>4104.05</v>
      </c>
      <c r="I51" s="31">
        <v>4235.75</v>
      </c>
      <c r="K51" s="55">
        <v>5500</v>
      </c>
      <c r="L51" s="55">
        <f t="shared" si="11"/>
        <v>3208.333333333333</v>
      </c>
      <c r="M51" s="58"/>
    </row>
    <row r="52" spans="1:13" ht="18" customHeight="1" x14ac:dyDescent="0.3">
      <c r="A52" s="15" t="s">
        <v>72</v>
      </c>
      <c r="B52" s="13"/>
      <c r="C52" s="30">
        <v>23396.62</v>
      </c>
      <c r="D52" s="31">
        <v>31000</v>
      </c>
      <c r="E52" s="32">
        <f t="shared" si="7"/>
        <v>-7603.380000000001</v>
      </c>
      <c r="F52" s="121">
        <v>31067.48</v>
      </c>
      <c r="G52" s="32">
        <f t="shared" si="8"/>
        <v>-7670.8600000000006</v>
      </c>
      <c r="H52" s="31">
        <v>31067.48</v>
      </c>
      <c r="I52" s="31">
        <v>24896.719999999998</v>
      </c>
      <c r="K52" s="55">
        <v>31000</v>
      </c>
      <c r="L52" s="55">
        <f t="shared" si="11"/>
        <v>18083.333333333336</v>
      </c>
      <c r="M52" s="58"/>
    </row>
    <row r="53" spans="1:13" ht="18" customHeight="1" x14ac:dyDescent="0.3">
      <c r="A53" s="15" t="s">
        <v>73</v>
      </c>
      <c r="B53" s="13"/>
      <c r="C53" s="30">
        <v>0</v>
      </c>
      <c r="D53" s="31">
        <v>5300</v>
      </c>
      <c r="E53" s="32">
        <f t="shared" si="7"/>
        <v>-5300</v>
      </c>
      <c r="F53" s="121"/>
      <c r="G53" s="32">
        <f t="shared" si="8"/>
        <v>0</v>
      </c>
      <c r="H53" s="31"/>
      <c r="I53" s="31">
        <v>0</v>
      </c>
      <c r="K53" s="55">
        <v>5300</v>
      </c>
      <c r="L53" s="55">
        <v>0</v>
      </c>
      <c r="M53" s="58"/>
    </row>
    <row r="54" spans="1:13" ht="18" customHeight="1" x14ac:dyDescent="0.3">
      <c r="A54" s="15" t="s">
        <v>74</v>
      </c>
      <c r="B54" s="13"/>
      <c r="C54" s="30">
        <v>0</v>
      </c>
      <c r="D54" s="31">
        <v>3000</v>
      </c>
      <c r="E54" s="32">
        <f t="shared" si="7"/>
        <v>-3000</v>
      </c>
      <c r="F54" s="121">
        <v>1412</v>
      </c>
      <c r="G54" s="32">
        <f t="shared" si="8"/>
        <v>-1412</v>
      </c>
      <c r="H54" s="31">
        <v>1412</v>
      </c>
      <c r="I54" s="31">
        <v>0</v>
      </c>
      <c r="K54" s="55">
        <v>3000</v>
      </c>
      <c r="L54" s="55">
        <v>0</v>
      </c>
      <c r="M54" s="58"/>
    </row>
    <row r="55" spans="1:13" ht="18" customHeight="1" x14ac:dyDescent="0.3">
      <c r="A55" s="15" t="s">
        <v>75</v>
      </c>
      <c r="B55" s="13"/>
      <c r="C55" s="30">
        <v>6000</v>
      </c>
      <c r="D55" s="31">
        <v>12250</v>
      </c>
      <c r="E55" s="32">
        <f t="shared" si="7"/>
        <v>-6250</v>
      </c>
      <c r="F55" s="121">
        <v>9850</v>
      </c>
      <c r="G55" s="32">
        <f t="shared" si="8"/>
        <v>-3850</v>
      </c>
      <c r="H55" s="31">
        <v>9850</v>
      </c>
      <c r="I55" s="31">
        <v>12250</v>
      </c>
      <c r="K55" s="55">
        <v>12250</v>
      </c>
      <c r="L55" s="55">
        <v>0</v>
      </c>
      <c r="M55" s="58"/>
    </row>
    <row r="56" spans="1:13" ht="18" customHeight="1" x14ac:dyDescent="0.3">
      <c r="A56" s="15" t="s">
        <v>76</v>
      </c>
      <c r="B56" s="13"/>
      <c r="C56" s="30">
        <v>5000</v>
      </c>
      <c r="D56" s="31">
        <v>5000</v>
      </c>
      <c r="E56" s="32">
        <f t="shared" si="7"/>
        <v>0</v>
      </c>
      <c r="F56" s="121">
        <v>5000</v>
      </c>
      <c r="G56" s="32">
        <f t="shared" si="8"/>
        <v>0</v>
      </c>
      <c r="H56" s="31">
        <v>5000</v>
      </c>
      <c r="I56" s="31">
        <v>5000</v>
      </c>
      <c r="K56" s="55">
        <v>5000</v>
      </c>
      <c r="L56" s="55">
        <v>0</v>
      </c>
      <c r="M56" s="58"/>
    </row>
    <row r="57" spans="1:13" ht="18" customHeight="1" x14ac:dyDescent="0.3">
      <c r="A57" s="15" t="s">
        <v>77</v>
      </c>
      <c r="B57" s="13"/>
      <c r="C57" s="30">
        <v>10886</v>
      </c>
      <c r="D57" s="31">
        <v>9900</v>
      </c>
      <c r="E57" s="32">
        <f t="shared" si="7"/>
        <v>986</v>
      </c>
      <c r="F57" s="121">
        <v>8194</v>
      </c>
      <c r="G57" s="32">
        <f t="shared" si="8"/>
        <v>2692</v>
      </c>
      <c r="H57" s="31">
        <v>8194</v>
      </c>
      <c r="I57" s="31">
        <v>10224.799999999999</v>
      </c>
      <c r="K57" s="55">
        <v>9900</v>
      </c>
      <c r="L57" s="55">
        <f>K57/12*7</f>
        <v>5775</v>
      </c>
      <c r="M57" s="58"/>
    </row>
    <row r="58" spans="1:13" ht="18" customHeight="1" x14ac:dyDescent="0.3">
      <c r="A58" s="15" t="s">
        <v>78</v>
      </c>
      <c r="B58" s="13"/>
      <c r="C58" s="30">
        <v>2581.1</v>
      </c>
      <c r="D58" s="31">
        <v>3000</v>
      </c>
      <c r="E58" s="32">
        <f t="shared" si="7"/>
        <v>-418.90000000000009</v>
      </c>
      <c r="F58" s="121">
        <v>2053.8000000000002</v>
      </c>
      <c r="G58" s="32">
        <f t="shared" si="8"/>
        <v>527.29999999999973</v>
      </c>
      <c r="H58" s="31">
        <v>2053.8000000000002</v>
      </c>
      <c r="I58" s="31">
        <v>2580.8000000000002</v>
      </c>
      <c r="K58" s="55">
        <v>3000</v>
      </c>
      <c r="L58" s="55">
        <f t="shared" ref="L58:L59" si="12">K58/12*7</f>
        <v>1750</v>
      </c>
      <c r="M58" s="58"/>
    </row>
    <row r="59" spans="1:13" ht="18" customHeight="1" x14ac:dyDescent="0.3">
      <c r="A59" s="15" t="s">
        <v>79</v>
      </c>
      <c r="B59" s="13"/>
      <c r="C59" s="30">
        <v>4155.2</v>
      </c>
      <c r="D59" s="31">
        <v>3000</v>
      </c>
      <c r="E59" s="32">
        <f t="shared" si="7"/>
        <v>1155.1999999999998</v>
      </c>
      <c r="F59" s="121">
        <v>3943.2</v>
      </c>
      <c r="G59" s="32">
        <f t="shared" si="8"/>
        <v>212</v>
      </c>
      <c r="H59" s="31">
        <v>3943.2</v>
      </c>
      <c r="I59" s="31">
        <v>3572.2</v>
      </c>
      <c r="K59" s="55">
        <v>3000</v>
      </c>
      <c r="L59" s="55">
        <f t="shared" si="12"/>
        <v>1750</v>
      </c>
      <c r="M59" s="58"/>
    </row>
    <row r="60" spans="1:13" ht="18" customHeight="1" x14ac:dyDescent="0.3">
      <c r="A60" s="15" t="s">
        <v>80</v>
      </c>
      <c r="B60" s="13"/>
      <c r="C60" s="30">
        <v>1149.78</v>
      </c>
      <c r="D60" s="31">
        <v>1000</v>
      </c>
      <c r="E60" s="32">
        <f t="shared" si="7"/>
        <v>149.77999999999997</v>
      </c>
      <c r="F60" s="121">
        <v>756.03</v>
      </c>
      <c r="G60" s="32">
        <f t="shared" si="8"/>
        <v>393.75</v>
      </c>
      <c r="H60" s="31">
        <v>756.03</v>
      </c>
      <c r="I60" s="31">
        <v>1086</v>
      </c>
      <c r="K60" s="55">
        <v>1000</v>
      </c>
      <c r="L60" s="55">
        <f>K60/12*7</f>
        <v>583.33333333333326</v>
      </c>
      <c r="M60" s="58"/>
    </row>
    <row r="61" spans="1:13" ht="18" customHeight="1" x14ac:dyDescent="0.3">
      <c r="A61" s="15" t="s">
        <v>81</v>
      </c>
      <c r="B61" s="13"/>
      <c r="C61" s="30">
        <v>150</v>
      </c>
      <c r="D61" s="31">
        <v>180</v>
      </c>
      <c r="E61" s="32">
        <f t="shared" si="7"/>
        <v>-30</v>
      </c>
      <c r="F61" s="121">
        <v>150</v>
      </c>
      <c r="G61" s="32">
        <f t="shared" si="8"/>
        <v>0</v>
      </c>
      <c r="H61" s="31">
        <v>150</v>
      </c>
      <c r="I61" s="31">
        <v>150</v>
      </c>
      <c r="K61" s="55">
        <v>180</v>
      </c>
      <c r="L61" s="55">
        <v>180</v>
      </c>
      <c r="M61" s="58"/>
    </row>
    <row r="62" spans="1:13" ht="18" customHeight="1" x14ac:dyDescent="0.3">
      <c r="A62" s="15" t="s">
        <v>82</v>
      </c>
      <c r="B62" s="13"/>
      <c r="C62" s="30">
        <v>302.52999999999997</v>
      </c>
      <c r="D62" s="31">
        <v>1000</v>
      </c>
      <c r="E62" s="32">
        <f t="shared" si="7"/>
        <v>-697.47</v>
      </c>
      <c r="F62" s="121">
        <v>851.19</v>
      </c>
      <c r="G62" s="32">
        <f t="shared" si="8"/>
        <v>-548.66000000000008</v>
      </c>
      <c r="H62" s="31">
        <v>851.19</v>
      </c>
      <c r="I62" s="31">
        <v>302.52999999999997</v>
      </c>
      <c r="K62" s="55">
        <v>1000</v>
      </c>
      <c r="L62" s="55">
        <f t="shared" ref="L62" si="13">K62/12*7</f>
        <v>583.33333333333326</v>
      </c>
      <c r="M62" s="58"/>
    </row>
    <row r="63" spans="1:13" ht="18" customHeight="1" x14ac:dyDescent="0.3">
      <c r="A63" s="15" t="s">
        <v>83</v>
      </c>
      <c r="B63" s="13"/>
      <c r="C63" s="30">
        <v>330</v>
      </c>
      <c r="D63" s="31">
        <v>330</v>
      </c>
      <c r="E63" s="32">
        <v>0</v>
      </c>
      <c r="F63" s="121">
        <v>330</v>
      </c>
      <c r="G63" s="32">
        <f>C63-F63</f>
        <v>0</v>
      </c>
      <c r="H63" s="31">
        <v>330</v>
      </c>
      <c r="I63" s="31">
        <v>330</v>
      </c>
      <c r="K63" s="55">
        <v>330</v>
      </c>
      <c r="L63" s="55">
        <v>330</v>
      </c>
      <c r="M63" s="58"/>
    </row>
    <row r="64" spans="1:13" ht="18" customHeight="1" x14ac:dyDescent="0.3">
      <c r="A64" s="15" t="s">
        <v>84</v>
      </c>
      <c r="B64" s="13"/>
      <c r="C64" s="30">
        <v>0</v>
      </c>
      <c r="D64" s="31">
        <v>1000</v>
      </c>
      <c r="E64" s="32">
        <f>C64-D64</f>
        <v>-1000</v>
      </c>
      <c r="F64" s="121">
        <v>0</v>
      </c>
      <c r="G64" s="32">
        <f t="shared" si="8"/>
        <v>0</v>
      </c>
      <c r="H64" s="31">
        <v>0</v>
      </c>
      <c r="I64" s="31">
        <v>0</v>
      </c>
      <c r="K64" s="55">
        <v>1000</v>
      </c>
      <c r="L64" s="55">
        <v>0</v>
      </c>
      <c r="M64" s="58"/>
    </row>
    <row r="65" spans="1:13" ht="18" customHeight="1" x14ac:dyDescent="0.3">
      <c r="A65" s="15" t="s">
        <v>180</v>
      </c>
      <c r="B65" s="13"/>
      <c r="C65" s="30">
        <v>1</v>
      </c>
      <c r="D65" s="31">
        <v>0</v>
      </c>
      <c r="E65" s="32">
        <f>C65-D65</f>
        <v>1</v>
      </c>
      <c r="F65" s="121">
        <v>0</v>
      </c>
      <c r="G65" s="32">
        <f t="shared" si="8"/>
        <v>1</v>
      </c>
      <c r="H65" s="31">
        <v>0</v>
      </c>
      <c r="I65" s="31">
        <v>1</v>
      </c>
    </row>
    <row r="66" spans="1:13" ht="18" customHeight="1" x14ac:dyDescent="0.3">
      <c r="A66" s="15" t="s">
        <v>92</v>
      </c>
      <c r="B66" s="13"/>
      <c r="C66" s="31">
        <v>36579.629999999997</v>
      </c>
      <c r="D66" s="31">
        <v>0</v>
      </c>
      <c r="E66" s="32">
        <f>C66-D66</f>
        <v>36579.629999999997</v>
      </c>
      <c r="F66" s="121">
        <v>42894.62</v>
      </c>
      <c r="G66" s="32">
        <f>C66-F66</f>
        <v>-6314.9900000000052</v>
      </c>
      <c r="H66" s="31">
        <v>42894.62</v>
      </c>
      <c r="I66" s="31">
        <v>0</v>
      </c>
      <c r="K66" s="55">
        <v>0</v>
      </c>
    </row>
    <row r="67" spans="1:13" ht="18" customHeight="1" x14ac:dyDescent="0.3">
      <c r="A67" s="15"/>
      <c r="B67" s="13"/>
      <c r="C67" s="30"/>
      <c r="D67" s="30"/>
      <c r="E67" s="30"/>
      <c r="F67" s="123"/>
      <c r="G67" s="30"/>
      <c r="H67" s="31"/>
      <c r="I67" s="31"/>
    </row>
    <row r="68" spans="1:13" ht="18" customHeight="1" x14ac:dyDescent="0.3">
      <c r="A68" s="27" t="s">
        <v>85</v>
      </c>
      <c r="B68" s="13"/>
      <c r="C68" s="30"/>
      <c r="D68" s="31"/>
      <c r="E68" s="32"/>
      <c r="F68" s="121"/>
      <c r="G68" s="32">
        <f t="shared" si="8"/>
        <v>0</v>
      </c>
      <c r="H68" s="31"/>
      <c r="I68" s="31"/>
    </row>
    <row r="69" spans="1:13" ht="18" customHeight="1" x14ac:dyDescent="0.3">
      <c r="A69" s="15" t="s">
        <v>86</v>
      </c>
      <c r="B69" s="13"/>
      <c r="C69" s="30">
        <v>547789.93999999994</v>
      </c>
      <c r="D69" s="31">
        <v>845000</v>
      </c>
      <c r="E69" s="32">
        <f>C69-D69</f>
        <v>-297210.06000000006</v>
      </c>
      <c r="F69" s="121">
        <v>1287691.4099999999</v>
      </c>
      <c r="G69" s="32">
        <f t="shared" si="8"/>
        <v>-739901.47</v>
      </c>
      <c r="H69" s="31">
        <v>1287691.4099999999</v>
      </c>
      <c r="I69" s="31">
        <v>588107.03</v>
      </c>
      <c r="K69" s="55">
        <v>845000</v>
      </c>
      <c r="L69" s="55">
        <f>K69/12*7</f>
        <v>492916.66666666669</v>
      </c>
      <c r="M69" s="58"/>
    </row>
    <row r="70" spans="1:13" ht="18" customHeight="1" x14ac:dyDescent="0.3">
      <c r="A70" s="15" t="s">
        <v>87</v>
      </c>
      <c r="B70" s="13"/>
      <c r="C70" s="30">
        <v>125533.88</v>
      </c>
      <c r="D70" s="31">
        <v>368300</v>
      </c>
      <c r="E70" s="32">
        <f t="shared" ref="E70:E95" si="14">C70-D70</f>
        <v>-242766.12</v>
      </c>
      <c r="F70" s="121">
        <v>230092.52</v>
      </c>
      <c r="G70" s="32">
        <f t="shared" si="8"/>
        <v>-104558.63999999998</v>
      </c>
      <c r="H70" s="31">
        <v>230092.52</v>
      </c>
      <c r="I70" s="31">
        <v>129749.47999999998</v>
      </c>
      <c r="K70" s="55">
        <v>368300</v>
      </c>
      <c r="L70" s="55">
        <f t="shared" ref="L70:L74" si="15">K70/12*7</f>
        <v>214841.66666666669</v>
      </c>
      <c r="M70" s="58"/>
    </row>
    <row r="71" spans="1:13" ht="18" customHeight="1" x14ac:dyDescent="0.3">
      <c r="A71" s="15" t="s">
        <v>88</v>
      </c>
      <c r="B71" s="13"/>
      <c r="C71" s="31">
        <v>156360.73000000001</v>
      </c>
      <c r="D71" s="31">
        <v>150000</v>
      </c>
      <c r="E71" s="32">
        <f t="shared" si="14"/>
        <v>6360.7300000000105</v>
      </c>
      <c r="F71" s="121">
        <v>249353.21</v>
      </c>
      <c r="G71" s="32">
        <f t="shared" si="8"/>
        <v>-92992.479999999981</v>
      </c>
      <c r="H71" s="31">
        <v>249353.21</v>
      </c>
      <c r="I71" s="31">
        <v>140960.72999999998</v>
      </c>
      <c r="K71" s="55">
        <v>150000</v>
      </c>
      <c r="L71" s="55">
        <f t="shared" si="15"/>
        <v>87500</v>
      </c>
      <c r="M71" s="58"/>
    </row>
    <row r="72" spans="1:13" ht="18" customHeight="1" x14ac:dyDescent="0.3">
      <c r="A72" s="15" t="s">
        <v>89</v>
      </c>
      <c r="B72" s="13"/>
      <c r="C72" s="31">
        <v>0</v>
      </c>
      <c r="D72" s="31"/>
      <c r="E72" s="32">
        <v>0</v>
      </c>
      <c r="F72" s="121">
        <v>1226.8</v>
      </c>
      <c r="G72" s="32">
        <f t="shared" si="8"/>
        <v>-1226.8</v>
      </c>
      <c r="H72" s="31">
        <v>1226.8</v>
      </c>
      <c r="I72" s="31">
        <v>0</v>
      </c>
      <c r="K72" s="55">
        <v>0</v>
      </c>
      <c r="M72" s="58"/>
    </row>
    <row r="73" spans="1:13" ht="18" customHeight="1" x14ac:dyDescent="0.3">
      <c r="A73" s="15" t="s">
        <v>90</v>
      </c>
      <c r="B73" s="13"/>
      <c r="C73" s="31">
        <v>2070.16</v>
      </c>
      <c r="D73" s="31">
        <v>6000</v>
      </c>
      <c r="E73" s="32">
        <f t="shared" si="14"/>
        <v>-3929.84</v>
      </c>
      <c r="F73" s="121">
        <v>784.4</v>
      </c>
      <c r="G73" s="32">
        <f t="shared" si="8"/>
        <v>1285.7599999999998</v>
      </c>
      <c r="H73" s="31">
        <v>784.4</v>
      </c>
      <c r="I73" s="31">
        <v>2320.48</v>
      </c>
      <c r="K73" s="55">
        <v>6000</v>
      </c>
      <c r="L73" s="55">
        <f t="shared" si="15"/>
        <v>3500</v>
      </c>
      <c r="M73" s="58"/>
    </row>
    <row r="74" spans="1:13" ht="18" customHeight="1" x14ac:dyDescent="0.3">
      <c r="A74" s="15" t="s">
        <v>91</v>
      </c>
      <c r="B74" s="13"/>
      <c r="C74" s="31">
        <v>30000</v>
      </c>
      <c r="D74" s="31">
        <v>30000</v>
      </c>
      <c r="E74" s="32">
        <v>0</v>
      </c>
      <c r="F74" s="121">
        <v>29516</v>
      </c>
      <c r="G74" s="32">
        <f t="shared" si="8"/>
        <v>484</v>
      </c>
      <c r="H74" s="31">
        <v>29516</v>
      </c>
      <c r="I74" s="31">
        <v>30000</v>
      </c>
      <c r="K74" s="55">
        <v>30000</v>
      </c>
      <c r="L74" s="55">
        <f t="shared" si="15"/>
        <v>17500</v>
      </c>
      <c r="M74" s="58"/>
    </row>
    <row r="75" spans="1:13" ht="18" customHeight="1" x14ac:dyDescent="0.3">
      <c r="A75" s="15" t="s">
        <v>112</v>
      </c>
      <c r="B75" s="13"/>
      <c r="C75" s="31">
        <v>6360</v>
      </c>
      <c r="D75" s="31">
        <v>0</v>
      </c>
      <c r="E75" s="32">
        <f t="shared" si="14"/>
        <v>6360</v>
      </c>
      <c r="F75" s="121">
        <v>4770</v>
      </c>
      <c r="G75" s="32">
        <f t="shared" si="8"/>
        <v>1590</v>
      </c>
      <c r="H75" s="31">
        <v>4770</v>
      </c>
      <c r="I75" s="31">
        <v>6360</v>
      </c>
      <c r="K75" s="55">
        <v>0</v>
      </c>
      <c r="M75" s="58"/>
    </row>
    <row r="76" spans="1:13" ht="18" customHeight="1" x14ac:dyDescent="0.3">
      <c r="A76" s="15" t="s">
        <v>93</v>
      </c>
      <c r="B76" s="13"/>
      <c r="C76" s="31">
        <v>813081.76</v>
      </c>
      <c r="D76" s="31">
        <v>1750000</v>
      </c>
      <c r="E76" s="32">
        <f t="shared" si="14"/>
        <v>-936918.24</v>
      </c>
      <c r="F76" s="121">
        <v>473187.29</v>
      </c>
      <c r="G76" s="32">
        <f t="shared" si="8"/>
        <v>339894.47000000003</v>
      </c>
      <c r="H76" s="31">
        <v>473187.29</v>
      </c>
      <c r="I76" s="31">
        <v>813081.76</v>
      </c>
      <c r="K76" s="55">
        <v>1750000</v>
      </c>
      <c r="L76" s="55">
        <f>K76/12*7</f>
        <v>1020833.3333333334</v>
      </c>
      <c r="M76" s="58"/>
    </row>
    <row r="77" spans="1:13" ht="18" customHeight="1" x14ac:dyDescent="0.3">
      <c r="A77" s="15" t="s">
        <v>94</v>
      </c>
      <c r="B77" s="13"/>
      <c r="C77" s="31">
        <v>61527</v>
      </c>
      <c r="D77" s="31">
        <v>66000</v>
      </c>
      <c r="E77" s="32">
        <f t="shared" si="14"/>
        <v>-4473</v>
      </c>
      <c r="F77" s="121">
        <v>33880.9</v>
      </c>
      <c r="G77" s="32">
        <f t="shared" si="8"/>
        <v>27646.1</v>
      </c>
      <c r="H77" s="31">
        <v>33880.9</v>
      </c>
      <c r="I77" s="31">
        <v>36215</v>
      </c>
      <c r="K77" s="55">
        <v>66000</v>
      </c>
      <c r="L77" s="55">
        <f t="shared" ref="L77:L86" si="16">K77/12*7</f>
        <v>38500</v>
      </c>
      <c r="M77" s="58"/>
    </row>
    <row r="78" spans="1:13" ht="18" customHeight="1" x14ac:dyDescent="0.3">
      <c r="A78" s="15" t="s">
        <v>95</v>
      </c>
      <c r="B78" s="13"/>
      <c r="C78" s="31">
        <v>30479.9</v>
      </c>
      <c r="D78" s="31">
        <v>27000</v>
      </c>
      <c r="E78" s="32">
        <f t="shared" si="14"/>
        <v>3479.9000000000015</v>
      </c>
      <c r="F78" s="121">
        <v>10281</v>
      </c>
      <c r="G78" s="32">
        <f t="shared" si="8"/>
        <v>20198.900000000001</v>
      </c>
      <c r="H78" s="31">
        <v>10281</v>
      </c>
      <c r="I78" s="31">
        <v>30479.9</v>
      </c>
      <c r="K78" s="55">
        <v>27000</v>
      </c>
      <c r="L78" s="55">
        <f t="shared" si="16"/>
        <v>15750</v>
      </c>
      <c r="M78" s="58"/>
    </row>
    <row r="79" spans="1:13" ht="18" customHeight="1" x14ac:dyDescent="0.3">
      <c r="A79" s="15" t="s">
        <v>96</v>
      </c>
      <c r="B79" s="13"/>
      <c r="C79" s="30">
        <v>44096</v>
      </c>
      <c r="D79" s="31">
        <v>84800</v>
      </c>
      <c r="E79" s="32">
        <f t="shared" si="14"/>
        <v>-40704</v>
      </c>
      <c r="F79" s="121">
        <v>101214.39999999999</v>
      </c>
      <c r="G79" s="32">
        <f t="shared" si="8"/>
        <v>-57118.399999999994</v>
      </c>
      <c r="H79" s="31">
        <v>101214.39999999999</v>
      </c>
      <c r="I79" s="31">
        <v>78392</v>
      </c>
      <c r="K79" s="55">
        <v>84800</v>
      </c>
      <c r="L79" s="55">
        <f t="shared" si="16"/>
        <v>49466.666666666672</v>
      </c>
      <c r="M79" s="58"/>
    </row>
    <row r="80" spans="1:13" ht="18" customHeight="1" x14ac:dyDescent="0.3">
      <c r="A80" s="15" t="s">
        <v>97</v>
      </c>
      <c r="B80" s="13"/>
      <c r="C80" s="30">
        <v>606287.32999999996</v>
      </c>
      <c r="D80" s="31">
        <v>765000</v>
      </c>
      <c r="E80" s="32">
        <f t="shared" si="14"/>
        <v>-158712.67000000004</v>
      </c>
      <c r="F80" s="121">
        <v>116821.02</v>
      </c>
      <c r="G80" s="32">
        <f t="shared" si="8"/>
        <v>489466.30999999994</v>
      </c>
      <c r="H80" s="31">
        <v>116821.02</v>
      </c>
      <c r="I80" s="31">
        <v>630805.13</v>
      </c>
      <c r="K80" s="55">
        <v>765000</v>
      </c>
      <c r="L80" s="55">
        <f>K80/12*7</f>
        <v>446250</v>
      </c>
      <c r="M80" s="58"/>
    </row>
    <row r="81" spans="1:13" ht="18" customHeight="1" x14ac:dyDescent="0.3">
      <c r="A81" s="15" t="s">
        <v>98</v>
      </c>
      <c r="B81" s="13"/>
      <c r="C81" s="30">
        <v>1132695.8400000001</v>
      </c>
      <c r="D81" s="31">
        <v>1280000</v>
      </c>
      <c r="E81" s="32">
        <f t="shared" si="14"/>
        <v>-147304.15999999992</v>
      </c>
      <c r="F81" s="121">
        <v>683996.76</v>
      </c>
      <c r="G81" s="32">
        <f t="shared" si="8"/>
        <v>448699.08000000007</v>
      </c>
      <c r="H81" s="31">
        <v>683996.76</v>
      </c>
      <c r="I81" s="31">
        <v>1147733.54</v>
      </c>
      <c r="K81" s="55">
        <v>1280000</v>
      </c>
      <c r="L81" s="55">
        <f t="shared" si="16"/>
        <v>746666.66666666674</v>
      </c>
      <c r="M81" s="58"/>
    </row>
    <row r="82" spans="1:13" ht="18" customHeight="1" x14ac:dyDescent="0.3">
      <c r="A82" s="15" t="s">
        <v>99</v>
      </c>
      <c r="B82" s="13"/>
      <c r="C82" s="30">
        <v>199280</v>
      </c>
      <c r="D82" s="31">
        <v>200000</v>
      </c>
      <c r="E82" s="32">
        <f t="shared" si="14"/>
        <v>-720</v>
      </c>
      <c r="F82" s="121">
        <v>199280</v>
      </c>
      <c r="G82" s="32">
        <f t="shared" si="8"/>
        <v>0</v>
      </c>
      <c r="H82" s="31">
        <v>199280</v>
      </c>
      <c r="I82" s="31">
        <v>199280</v>
      </c>
      <c r="K82" s="55">
        <v>200000</v>
      </c>
      <c r="L82" s="55">
        <f>K82/12*7</f>
        <v>116666.66666666667</v>
      </c>
      <c r="M82" s="58"/>
    </row>
    <row r="83" spans="1:13" ht="18" customHeight="1" x14ac:dyDescent="0.3">
      <c r="A83" s="15" t="s">
        <v>100</v>
      </c>
      <c r="B83" s="13"/>
      <c r="C83" s="30">
        <v>52677.59</v>
      </c>
      <c r="D83" s="31">
        <v>84800</v>
      </c>
      <c r="E83" s="32">
        <f t="shared" si="14"/>
        <v>-32122.410000000003</v>
      </c>
      <c r="F83" s="121">
        <v>54828.24</v>
      </c>
      <c r="G83" s="32">
        <f t="shared" si="8"/>
        <v>-2150.6500000000015</v>
      </c>
      <c r="H83" s="31">
        <v>54828.24</v>
      </c>
      <c r="I83" s="31">
        <v>52677.59</v>
      </c>
      <c r="K83" s="55">
        <v>84800</v>
      </c>
      <c r="L83" s="55">
        <f t="shared" si="16"/>
        <v>49466.666666666672</v>
      </c>
      <c r="M83" s="58"/>
    </row>
    <row r="84" spans="1:13" ht="18" customHeight="1" x14ac:dyDescent="0.3">
      <c r="A84" s="15" t="s">
        <v>101</v>
      </c>
      <c r="B84" s="13"/>
      <c r="C84" s="30">
        <v>3125836.65</v>
      </c>
      <c r="D84" s="31">
        <v>2894000</v>
      </c>
      <c r="E84" s="32">
        <f t="shared" si="14"/>
        <v>231836.64999999991</v>
      </c>
      <c r="F84" s="121">
        <v>2455352.4000000004</v>
      </c>
      <c r="G84" s="32">
        <f t="shared" si="8"/>
        <v>670484.24999999953</v>
      </c>
      <c r="H84" s="31">
        <v>2455352.4000000004</v>
      </c>
      <c r="I84" s="31">
        <v>3186414.9199999995</v>
      </c>
      <c r="K84" s="55">
        <v>2894000</v>
      </c>
      <c r="L84" s="55">
        <f t="shared" si="16"/>
        <v>1688166.6666666665</v>
      </c>
      <c r="M84" s="58"/>
    </row>
    <row r="85" spans="1:13" ht="18" customHeight="1" x14ac:dyDescent="0.3">
      <c r="A85" s="15" t="s">
        <v>102</v>
      </c>
      <c r="B85" s="13"/>
      <c r="C85" s="30">
        <v>732685.08</v>
      </c>
      <c r="D85" s="31">
        <v>1066000</v>
      </c>
      <c r="E85" s="32">
        <f t="shared" si="14"/>
        <v>-333314.92000000004</v>
      </c>
      <c r="F85" s="121">
        <v>486476.75</v>
      </c>
      <c r="G85" s="32">
        <f t="shared" si="8"/>
        <v>246208.32999999996</v>
      </c>
      <c r="H85" s="31">
        <v>486476.75</v>
      </c>
      <c r="I85" s="31">
        <v>731528.71000000008</v>
      </c>
      <c r="K85" s="55">
        <v>1066000</v>
      </c>
      <c r="L85" s="55">
        <f t="shared" si="16"/>
        <v>621833.33333333326</v>
      </c>
      <c r="M85" s="58"/>
    </row>
    <row r="86" spans="1:13" ht="18" customHeight="1" x14ac:dyDescent="0.3">
      <c r="A86" s="15" t="s">
        <v>103</v>
      </c>
      <c r="B86" s="13"/>
      <c r="C86" s="30">
        <v>12909.01</v>
      </c>
      <c r="D86" s="31">
        <v>30000</v>
      </c>
      <c r="E86" s="32">
        <f t="shared" si="14"/>
        <v>-17090.989999999998</v>
      </c>
      <c r="F86" s="121">
        <v>21776.82</v>
      </c>
      <c r="G86" s="32">
        <f t="shared" si="8"/>
        <v>-8867.81</v>
      </c>
      <c r="H86" s="31">
        <v>21776.82</v>
      </c>
      <c r="I86" s="31">
        <v>12909.009999999998</v>
      </c>
      <c r="K86" s="55">
        <v>30000</v>
      </c>
      <c r="L86" s="55">
        <f t="shared" si="16"/>
        <v>17500</v>
      </c>
      <c r="M86" s="58"/>
    </row>
    <row r="87" spans="1:13" ht="18" customHeight="1" x14ac:dyDescent="0.3">
      <c r="A87" s="15" t="s">
        <v>182</v>
      </c>
      <c r="B87" s="13"/>
      <c r="C87" s="30">
        <v>91664.88</v>
      </c>
      <c r="D87" s="31">
        <v>115680</v>
      </c>
      <c r="E87" s="32">
        <f t="shared" si="14"/>
        <v>-24015.119999999995</v>
      </c>
      <c r="F87" s="121"/>
      <c r="G87" s="32">
        <f t="shared" si="8"/>
        <v>91664.88</v>
      </c>
      <c r="H87" s="31"/>
      <c r="I87" s="31">
        <v>115680</v>
      </c>
      <c r="M87" s="58"/>
    </row>
    <row r="88" spans="1:13" ht="18" customHeight="1" x14ac:dyDescent="0.3">
      <c r="A88" s="15" t="s">
        <v>104</v>
      </c>
      <c r="B88" s="13"/>
      <c r="C88" s="30">
        <v>434578.18</v>
      </c>
      <c r="D88" s="31">
        <v>450000</v>
      </c>
      <c r="E88" s="32">
        <f t="shared" si="14"/>
        <v>-15421.820000000007</v>
      </c>
      <c r="F88" s="121">
        <v>0</v>
      </c>
      <c r="G88" s="32">
        <f t="shared" si="8"/>
        <v>434578.18</v>
      </c>
      <c r="H88" s="31">
        <v>0</v>
      </c>
      <c r="I88" s="31">
        <v>434578.18</v>
      </c>
      <c r="K88" s="55">
        <v>450000</v>
      </c>
      <c r="L88" s="55">
        <v>450000</v>
      </c>
      <c r="M88" s="58"/>
    </row>
    <row r="89" spans="1:13" ht="18" customHeight="1" x14ac:dyDescent="0.3">
      <c r="A89" s="15" t="s">
        <v>105</v>
      </c>
      <c r="B89" s="13"/>
      <c r="C89" s="30">
        <v>560631.31999999995</v>
      </c>
      <c r="D89" s="31">
        <v>570000</v>
      </c>
      <c r="E89" s="32">
        <f t="shared" si="14"/>
        <v>-9368.6800000000512</v>
      </c>
      <c r="F89" s="121">
        <v>460059.22</v>
      </c>
      <c r="G89" s="32">
        <f t="shared" si="8"/>
        <v>100572.09999999998</v>
      </c>
      <c r="H89" s="31">
        <v>460059.22</v>
      </c>
      <c r="I89" s="31">
        <v>560631.32000000007</v>
      </c>
      <c r="K89" s="55">
        <v>570000</v>
      </c>
      <c r="L89" s="55">
        <v>570000</v>
      </c>
      <c r="M89" s="58"/>
    </row>
    <row r="90" spans="1:13" ht="18" customHeight="1" x14ac:dyDescent="0.3">
      <c r="A90" s="15" t="s">
        <v>106</v>
      </c>
      <c r="B90" s="13"/>
      <c r="C90" s="30">
        <v>1480291.63</v>
      </c>
      <c r="D90" s="31">
        <v>1500000</v>
      </c>
      <c r="E90" s="32">
        <f t="shared" si="14"/>
        <v>-19708.370000000112</v>
      </c>
      <c r="F90" s="121">
        <v>0</v>
      </c>
      <c r="G90" s="32">
        <f t="shared" si="8"/>
        <v>1480291.63</v>
      </c>
      <c r="H90" s="31">
        <v>0</v>
      </c>
      <c r="I90" s="31">
        <v>1480292.07</v>
      </c>
      <c r="K90" s="55">
        <v>1500000</v>
      </c>
      <c r="L90" s="55">
        <v>1500000</v>
      </c>
      <c r="M90" s="58"/>
    </row>
    <row r="91" spans="1:13" ht="18" customHeight="1" x14ac:dyDescent="0.3">
      <c r="A91" s="15" t="s">
        <v>178</v>
      </c>
      <c r="B91" s="13"/>
      <c r="C91" s="30">
        <v>296800</v>
      </c>
      <c r="D91" s="31">
        <v>300000</v>
      </c>
      <c r="E91" s="32">
        <f t="shared" si="14"/>
        <v>-3200</v>
      </c>
      <c r="F91" s="121">
        <v>0</v>
      </c>
      <c r="G91" s="32">
        <f t="shared" si="8"/>
        <v>296800</v>
      </c>
      <c r="H91" s="31">
        <v>0</v>
      </c>
      <c r="I91" s="31">
        <v>296800</v>
      </c>
      <c r="M91" s="58"/>
    </row>
    <row r="92" spans="1:13" ht="18" customHeight="1" x14ac:dyDescent="0.3">
      <c r="A92" s="15" t="s">
        <v>107</v>
      </c>
      <c r="B92" s="13"/>
      <c r="C92" s="30">
        <v>766664.82</v>
      </c>
      <c r="D92" s="31">
        <v>800000</v>
      </c>
      <c r="E92" s="32">
        <f t="shared" si="14"/>
        <v>-33335.180000000051</v>
      </c>
      <c r="F92" s="121">
        <v>0</v>
      </c>
      <c r="G92" s="32">
        <f t="shared" ref="G92:G95" si="17">C92-F92</f>
        <v>766664.82</v>
      </c>
      <c r="H92" s="31">
        <v>0</v>
      </c>
      <c r="I92" s="31">
        <v>766664.82000000007</v>
      </c>
      <c r="K92" s="55">
        <v>800000</v>
      </c>
      <c r="L92" s="55">
        <v>800000</v>
      </c>
      <c r="M92" s="58"/>
    </row>
    <row r="93" spans="1:13" ht="18" customHeight="1" x14ac:dyDescent="0.3">
      <c r="A93" s="15" t="s">
        <v>108</v>
      </c>
      <c r="B93" s="13"/>
      <c r="C93" s="30">
        <v>802240.83</v>
      </c>
      <c r="D93" s="31">
        <v>2160000</v>
      </c>
      <c r="E93" s="32">
        <f t="shared" si="14"/>
        <v>-1357759.17</v>
      </c>
      <c r="F93" s="121">
        <v>61454.239999999998</v>
      </c>
      <c r="G93" s="32">
        <f t="shared" si="17"/>
        <v>740786.59</v>
      </c>
      <c r="H93" s="31">
        <v>61454.239999999998</v>
      </c>
      <c r="I93" s="31">
        <v>798999.21</v>
      </c>
      <c r="K93" s="55">
        <v>2160000</v>
      </c>
      <c r="L93" s="55">
        <f>K93/12*7</f>
        <v>1260000</v>
      </c>
      <c r="M93" s="58"/>
    </row>
    <row r="94" spans="1:13" ht="18" customHeight="1" x14ac:dyDescent="0.3">
      <c r="A94" s="15" t="s">
        <v>109</v>
      </c>
      <c r="B94" s="13"/>
      <c r="C94" s="30">
        <v>385015.39</v>
      </c>
      <c r="D94" s="31">
        <v>400000</v>
      </c>
      <c r="E94" s="32">
        <f t="shared" si="14"/>
        <v>-14984.609999999986</v>
      </c>
      <c r="F94" s="121">
        <v>368960.74</v>
      </c>
      <c r="G94" s="32">
        <f t="shared" si="17"/>
        <v>16054.650000000023</v>
      </c>
      <c r="H94" s="31">
        <v>368960.74</v>
      </c>
      <c r="I94" s="31">
        <v>384193.23000000004</v>
      </c>
      <c r="K94" s="55">
        <v>400000</v>
      </c>
      <c r="L94" s="55">
        <v>0</v>
      </c>
      <c r="M94" s="58"/>
    </row>
    <row r="95" spans="1:13" ht="18" customHeight="1" x14ac:dyDescent="0.3">
      <c r="A95" s="15" t="s">
        <v>110</v>
      </c>
      <c r="B95" s="13"/>
      <c r="C95" s="33">
        <v>107915.56</v>
      </c>
      <c r="D95" s="34">
        <v>107916</v>
      </c>
      <c r="E95" s="34">
        <f t="shared" si="14"/>
        <v>-0.44000000000232831</v>
      </c>
      <c r="F95" s="122">
        <v>338753.29</v>
      </c>
      <c r="G95" s="35">
        <f t="shared" si="17"/>
        <v>-230837.72999999998</v>
      </c>
      <c r="H95" s="34">
        <v>338753.29</v>
      </c>
      <c r="I95" s="34">
        <v>107915.56</v>
      </c>
      <c r="K95" s="55">
        <v>107915.56</v>
      </c>
      <c r="L95" s="55">
        <v>107915.56</v>
      </c>
      <c r="M95" s="58"/>
    </row>
    <row r="96" spans="1:13" ht="18" customHeight="1" x14ac:dyDescent="0.3">
      <c r="A96" s="27" t="s">
        <v>111</v>
      </c>
      <c r="B96" s="13"/>
      <c r="C96" s="30">
        <f>SUM(C26:C95)</f>
        <v>14434547.43</v>
      </c>
      <c r="D96" s="30">
        <f>SUM(D26:D95)</f>
        <v>18258411</v>
      </c>
      <c r="E96" s="30">
        <f>SUM(E26:E95)</f>
        <v>-3823863.5700000003</v>
      </c>
      <c r="F96" s="123">
        <f>SUM(F26:F95)</f>
        <v>9389364.5</v>
      </c>
      <c r="G96" s="30">
        <f t="shared" ref="G96:I96" si="18">SUM(G26:G95)</f>
        <v>5045182.93</v>
      </c>
      <c r="H96" s="31">
        <f>SUM(H26:H95)</f>
        <v>9389364.5</v>
      </c>
      <c r="I96" s="31">
        <f t="shared" si="18"/>
        <v>14577350.930000002</v>
      </c>
      <c r="M96" s="58"/>
    </row>
    <row r="97" spans="1:325" ht="18" customHeight="1" x14ac:dyDescent="0.3">
      <c r="A97" s="26"/>
      <c r="B97" s="13"/>
      <c r="C97" s="33"/>
      <c r="D97" s="34"/>
      <c r="E97" s="35"/>
      <c r="F97" s="122"/>
      <c r="G97" s="35"/>
      <c r="H97" s="34"/>
      <c r="I97" s="34"/>
    </row>
    <row r="98" spans="1:325" ht="18" customHeight="1" x14ac:dyDescent="0.3">
      <c r="A98" s="14" t="s">
        <v>20</v>
      </c>
      <c r="B98" s="13"/>
      <c r="C98" s="30">
        <f>C23-C96</f>
        <v>0</v>
      </c>
      <c r="D98" s="30">
        <f t="shared" ref="D98:G98" si="19">D23-D96</f>
        <v>-242260</v>
      </c>
      <c r="E98" s="30">
        <f>E23-E96</f>
        <v>242260.00000000093</v>
      </c>
      <c r="F98" s="123">
        <f>F23-F96</f>
        <v>3219</v>
      </c>
      <c r="G98" s="30">
        <f t="shared" si="19"/>
        <v>-3218.9999999990687</v>
      </c>
      <c r="H98" s="31">
        <f>H23-H96</f>
        <v>3219</v>
      </c>
      <c r="I98" s="31">
        <f>I23-I96</f>
        <v>2199.5100000016391</v>
      </c>
    </row>
    <row r="99" spans="1:325" s="16" customFormat="1" ht="18" customHeight="1" x14ac:dyDescent="0.3">
      <c r="A99" s="17" t="s">
        <v>3</v>
      </c>
      <c r="B99" s="18"/>
      <c r="C99" s="33"/>
      <c r="D99" s="34"/>
      <c r="E99" s="35"/>
      <c r="F99" s="122"/>
      <c r="G99" s="35"/>
      <c r="H99" s="34"/>
      <c r="I99" s="34"/>
      <c r="J99" s="36"/>
      <c r="K99" s="57"/>
      <c r="L99" s="57"/>
    </row>
    <row r="100" spans="1:325" ht="18" customHeight="1" x14ac:dyDescent="0.3">
      <c r="A100" s="14" t="s">
        <v>19</v>
      </c>
      <c r="B100" s="18"/>
      <c r="C100" s="37">
        <f>C98-C99</f>
        <v>0</v>
      </c>
      <c r="D100" s="37">
        <f t="shared" ref="D100:I100" si="20">D98-D99</f>
        <v>-242260</v>
      </c>
      <c r="E100" s="37">
        <f t="shared" si="20"/>
        <v>242260.00000000093</v>
      </c>
      <c r="F100" s="124">
        <f t="shared" si="20"/>
        <v>3219</v>
      </c>
      <c r="G100" s="37">
        <f t="shared" si="20"/>
        <v>-3218.9999999990687</v>
      </c>
      <c r="H100" s="37">
        <f t="shared" si="20"/>
        <v>3219</v>
      </c>
      <c r="I100" s="37">
        <f t="shared" si="20"/>
        <v>2199.5100000016391</v>
      </c>
      <c r="J100" s="36"/>
      <c r="K100" s="57"/>
      <c r="L100" s="57"/>
      <c r="M100" s="59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  <c r="GT100" s="16"/>
      <c r="GU100" s="16"/>
      <c r="GV100" s="16"/>
      <c r="GW100" s="16"/>
      <c r="GX100" s="16"/>
      <c r="GY100" s="16"/>
      <c r="GZ100" s="16"/>
      <c r="HA100" s="16"/>
      <c r="HB100" s="16"/>
      <c r="HC100" s="16"/>
      <c r="HD100" s="16"/>
      <c r="HE100" s="16"/>
      <c r="HF100" s="16"/>
      <c r="HG100" s="16"/>
      <c r="HH100" s="16"/>
      <c r="HI100" s="16"/>
      <c r="HJ100" s="16"/>
      <c r="HK100" s="16"/>
      <c r="HL100" s="16"/>
      <c r="HM100" s="16"/>
      <c r="HN100" s="16"/>
      <c r="HO100" s="16"/>
      <c r="HP100" s="16"/>
      <c r="HQ100" s="16"/>
      <c r="HR100" s="16"/>
      <c r="HS100" s="16"/>
      <c r="HT100" s="16"/>
      <c r="HU100" s="16"/>
      <c r="HV100" s="16"/>
      <c r="HW100" s="16"/>
      <c r="HX100" s="16"/>
      <c r="HY100" s="16"/>
      <c r="HZ100" s="16"/>
      <c r="IA100" s="16"/>
      <c r="IB100" s="16"/>
      <c r="IC100" s="16"/>
      <c r="ID100" s="16"/>
      <c r="IE100" s="16"/>
      <c r="IF100" s="16"/>
      <c r="IG100" s="16"/>
      <c r="IH100" s="16"/>
      <c r="II100" s="16"/>
      <c r="IJ100" s="16"/>
      <c r="IK100" s="16"/>
      <c r="IL100" s="16"/>
      <c r="IM100" s="16"/>
      <c r="IN100" s="16"/>
      <c r="IO100" s="16"/>
      <c r="IP100" s="16"/>
      <c r="IQ100" s="16"/>
      <c r="IR100" s="16"/>
      <c r="IS100" s="16"/>
      <c r="IT100" s="16"/>
      <c r="IU100" s="16"/>
      <c r="IV100" s="16"/>
      <c r="IW100" s="16"/>
      <c r="IX100" s="16"/>
      <c r="IY100" s="16"/>
      <c r="IZ100" s="16"/>
      <c r="JA100" s="16"/>
      <c r="JB100" s="16"/>
      <c r="JC100" s="16"/>
      <c r="JD100" s="16"/>
      <c r="JE100" s="16"/>
      <c r="JF100" s="16"/>
      <c r="JG100" s="16"/>
      <c r="JH100" s="16"/>
      <c r="JI100" s="16"/>
      <c r="JJ100" s="16"/>
      <c r="JK100" s="16"/>
      <c r="JL100" s="16"/>
      <c r="JM100" s="16"/>
      <c r="JN100" s="16"/>
      <c r="JO100" s="16"/>
      <c r="JP100" s="16"/>
      <c r="JQ100" s="16"/>
      <c r="JR100" s="16"/>
      <c r="JS100" s="16"/>
      <c r="JT100" s="16"/>
      <c r="JU100" s="16"/>
      <c r="JV100" s="16"/>
      <c r="JW100" s="16"/>
      <c r="JX100" s="16"/>
      <c r="JY100" s="16"/>
      <c r="JZ100" s="16"/>
      <c r="KA100" s="16"/>
      <c r="KB100" s="16"/>
      <c r="KC100" s="16"/>
      <c r="KD100" s="16"/>
      <c r="KE100" s="16"/>
      <c r="KF100" s="16"/>
      <c r="KG100" s="16"/>
      <c r="KH100" s="16"/>
      <c r="KI100" s="16"/>
      <c r="KJ100" s="16"/>
      <c r="KK100" s="16"/>
      <c r="KL100" s="16"/>
      <c r="KM100" s="16"/>
      <c r="KN100" s="16"/>
      <c r="KO100" s="16"/>
      <c r="KP100" s="16"/>
      <c r="KQ100" s="16"/>
      <c r="KR100" s="16"/>
      <c r="KS100" s="16"/>
      <c r="KT100" s="16"/>
      <c r="KU100" s="16"/>
      <c r="KV100" s="16"/>
      <c r="KW100" s="16"/>
      <c r="KX100" s="16"/>
      <c r="KY100" s="16"/>
      <c r="KZ100" s="16"/>
      <c r="LA100" s="16"/>
      <c r="LB100" s="16"/>
      <c r="LC100" s="16"/>
      <c r="LD100" s="16"/>
      <c r="LE100" s="16"/>
      <c r="LF100" s="16"/>
      <c r="LG100" s="16"/>
      <c r="LH100" s="16"/>
      <c r="LI100" s="16"/>
      <c r="LJ100" s="16"/>
      <c r="LK100" s="16"/>
      <c r="LL100" s="16"/>
      <c r="LM100" s="16"/>
    </row>
    <row r="101" spans="1:325" ht="18" customHeight="1" x14ac:dyDescent="0.3">
      <c r="A101" s="12" t="s">
        <v>4</v>
      </c>
      <c r="B101" s="13"/>
      <c r="C101" s="33"/>
      <c r="D101" s="33">
        <v>0</v>
      </c>
      <c r="E101" s="33">
        <v>0</v>
      </c>
      <c r="F101" s="125">
        <v>3219</v>
      </c>
      <c r="G101" s="33">
        <v>0</v>
      </c>
      <c r="H101" s="34">
        <v>3219</v>
      </c>
      <c r="I101" s="34">
        <v>2199.5100000016391</v>
      </c>
    </row>
    <row r="102" spans="1:325" ht="18" customHeight="1" x14ac:dyDescent="0.3">
      <c r="A102" s="14" t="s">
        <v>21</v>
      </c>
      <c r="B102" s="13"/>
      <c r="C102" s="30">
        <f>C100-C101</f>
        <v>0</v>
      </c>
      <c r="D102" s="30">
        <f>D100-D101</f>
        <v>-242260</v>
      </c>
      <c r="E102" s="30">
        <f>E100-E101</f>
        <v>242260.00000000093</v>
      </c>
      <c r="F102" s="123">
        <f>F100-F101</f>
        <v>0</v>
      </c>
      <c r="G102" s="30">
        <f t="shared" ref="G102" si="21">G100-G101</f>
        <v>-3218.9999999990687</v>
      </c>
      <c r="H102" s="31">
        <f>H100-H101</f>
        <v>0</v>
      </c>
      <c r="I102" s="107">
        <f>I100-I101</f>
        <v>0</v>
      </c>
    </row>
    <row r="103" spans="1:325" ht="18" customHeight="1" x14ac:dyDescent="0.3">
      <c r="A103" s="19" t="s">
        <v>5</v>
      </c>
      <c r="B103" s="20"/>
      <c r="C103" s="33">
        <v>-100003</v>
      </c>
      <c r="D103" s="33">
        <v>-100003</v>
      </c>
      <c r="E103" s="33">
        <v>-100003</v>
      </c>
      <c r="F103" s="125">
        <v>-100003</v>
      </c>
      <c r="G103" s="33"/>
      <c r="H103" s="34">
        <v>-100003</v>
      </c>
      <c r="I103" s="34">
        <v>-100003</v>
      </c>
    </row>
    <row r="104" spans="1:325" ht="18" customHeight="1" x14ac:dyDescent="0.3">
      <c r="A104" s="19"/>
      <c r="B104" s="20"/>
      <c r="C104" s="30"/>
      <c r="D104" s="31"/>
      <c r="E104" s="32"/>
      <c r="F104" s="121"/>
      <c r="G104" s="32"/>
      <c r="H104" s="31"/>
      <c r="I104" s="31"/>
    </row>
    <row r="105" spans="1:325" ht="18" customHeight="1" x14ac:dyDescent="0.3">
      <c r="A105" s="16" t="s">
        <v>6</v>
      </c>
      <c r="B105" s="20"/>
      <c r="C105" s="30">
        <v>0</v>
      </c>
      <c r="D105" s="30">
        <v>0</v>
      </c>
      <c r="E105" s="30">
        <v>0</v>
      </c>
      <c r="F105" s="123">
        <v>0</v>
      </c>
      <c r="G105" s="30">
        <v>0</v>
      </c>
      <c r="H105" s="31">
        <v>0</v>
      </c>
      <c r="I105" s="31">
        <v>0</v>
      </c>
    </row>
    <row r="106" spans="1:325" ht="18" customHeight="1" x14ac:dyDescent="0.3">
      <c r="A106" s="16" t="s">
        <v>7</v>
      </c>
      <c r="B106" s="20"/>
      <c r="C106" s="30">
        <v>0</v>
      </c>
      <c r="D106" s="30">
        <v>0</v>
      </c>
      <c r="E106" s="30">
        <v>0</v>
      </c>
      <c r="F106" s="123">
        <v>0</v>
      </c>
      <c r="G106" s="30">
        <v>0</v>
      </c>
      <c r="H106" s="31">
        <v>0</v>
      </c>
      <c r="I106" s="31">
        <v>0</v>
      </c>
    </row>
    <row r="107" spans="1:325" ht="18" customHeight="1" x14ac:dyDescent="0.3">
      <c r="A107" s="19" t="s">
        <v>8</v>
      </c>
      <c r="B107" s="20"/>
      <c r="C107" s="38">
        <f>C102+C103-C105-C106</f>
        <v>-100003</v>
      </c>
      <c r="D107" s="38">
        <f>D102+D103-D105-D106</f>
        <v>-342263</v>
      </c>
      <c r="E107" s="38">
        <f>E102+E103-E105-E106</f>
        <v>142257.00000000093</v>
      </c>
      <c r="F107" s="126">
        <f t="shared" ref="F107:I107" si="22">F102+F103-F105-F106</f>
        <v>-100003</v>
      </c>
      <c r="G107" s="38">
        <f t="shared" si="22"/>
        <v>-3218.9999999990687</v>
      </c>
      <c r="H107" s="39">
        <f t="shared" si="22"/>
        <v>-100003</v>
      </c>
      <c r="I107" s="39">
        <f t="shared" si="22"/>
        <v>-100003</v>
      </c>
    </row>
    <row r="109" spans="1:325" ht="18" customHeight="1" x14ac:dyDescent="0.3">
      <c r="C109" s="28">
        <f>SUM(C88:C95)</f>
        <v>4834137.7299999986</v>
      </c>
      <c r="K109" s="28"/>
      <c r="L109" s="28"/>
    </row>
    <row r="110" spans="1:325" ht="18" customHeight="1" x14ac:dyDescent="0.3">
      <c r="C110" s="106">
        <f>SUM(C26:C86)</f>
        <v>9508744.8199999984</v>
      </c>
    </row>
  </sheetData>
  <mergeCells count="1">
    <mergeCell ref="C6:E6"/>
  </mergeCells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7"/>
  <sheetViews>
    <sheetView view="pageBreakPreview" topLeftCell="A15" zoomScale="85" zoomScaleNormal="100" zoomScaleSheetLayoutView="85" workbookViewId="0">
      <selection activeCell="F31" sqref="F31"/>
    </sheetView>
  </sheetViews>
  <sheetFormatPr defaultRowHeight="18.75" x14ac:dyDescent="0.3"/>
  <cols>
    <col min="1" max="1" width="7.28515625" style="40" customWidth="1"/>
    <col min="2" max="3" width="13.42578125" style="40" customWidth="1"/>
    <col min="4" max="4" width="16.5703125" style="40" customWidth="1"/>
    <col min="5" max="5" width="16" style="40" customWidth="1"/>
    <col min="6" max="6" width="19.42578125" style="48" bestFit="1" customWidth="1"/>
    <col min="7" max="7" width="16.5703125" style="48" customWidth="1"/>
    <col min="8" max="8" width="1.42578125" style="40" customWidth="1"/>
    <col min="9" max="9" width="17.7109375" style="40" customWidth="1"/>
    <col min="10" max="10" width="14.5703125" style="40" bestFit="1" customWidth="1"/>
    <col min="11" max="11" width="17.140625" style="42" bestFit="1" customWidth="1"/>
    <col min="12" max="12" width="13.7109375" style="40" bestFit="1" customWidth="1"/>
    <col min="13" max="13" width="11" style="40" bestFit="1" customWidth="1"/>
    <col min="14" max="16384" width="9.140625" style="40"/>
  </cols>
  <sheetData>
    <row r="1" spans="1:13" x14ac:dyDescent="0.3">
      <c r="A1" s="23" t="s">
        <v>34</v>
      </c>
    </row>
    <row r="2" spans="1:13" x14ac:dyDescent="0.3">
      <c r="A2" s="23" t="s">
        <v>129</v>
      </c>
    </row>
    <row r="3" spans="1:13" x14ac:dyDescent="0.3">
      <c r="A3" s="23"/>
    </row>
    <row r="4" spans="1:13" x14ac:dyDescent="0.3">
      <c r="A4" s="40" t="s">
        <v>130</v>
      </c>
      <c r="B4" s="40" t="s">
        <v>131</v>
      </c>
    </row>
    <row r="5" spans="1:13" x14ac:dyDescent="0.3">
      <c r="B5" s="40" t="s">
        <v>132</v>
      </c>
      <c r="H5" s="44"/>
    </row>
    <row r="6" spans="1:13" x14ac:dyDescent="0.3">
      <c r="H6" s="44"/>
    </row>
    <row r="7" spans="1:13" x14ac:dyDescent="0.3">
      <c r="D7" s="131" t="s">
        <v>133</v>
      </c>
      <c r="E7" s="131"/>
      <c r="F7" s="131"/>
      <c r="G7" s="131"/>
      <c r="H7" s="45"/>
    </row>
    <row r="8" spans="1:13" ht="75" x14ac:dyDescent="0.3">
      <c r="D8" s="41" t="s">
        <v>134</v>
      </c>
      <c r="E8" s="41" t="s">
        <v>135</v>
      </c>
      <c r="F8" s="49" t="s">
        <v>136</v>
      </c>
      <c r="G8" s="49" t="s">
        <v>137</v>
      </c>
      <c r="H8" s="46"/>
      <c r="I8" s="127" t="s">
        <v>137</v>
      </c>
      <c r="J8" s="41"/>
    </row>
    <row r="9" spans="1:13" x14ac:dyDescent="0.3">
      <c r="B9" s="40" t="s">
        <v>113</v>
      </c>
      <c r="D9" s="50">
        <v>82463.08</v>
      </c>
      <c r="E9" s="50">
        <v>14766</v>
      </c>
      <c r="F9" s="50">
        <v>370</v>
      </c>
      <c r="G9" s="48">
        <f>D9+E9-F9</f>
        <v>96859.08</v>
      </c>
      <c r="H9" s="112"/>
      <c r="I9" s="115">
        <v>11215.05</v>
      </c>
      <c r="K9" s="43"/>
      <c r="L9" s="109"/>
      <c r="M9" s="109"/>
    </row>
    <row r="10" spans="1:13" x14ac:dyDescent="0.3">
      <c r="B10" s="40" t="s">
        <v>114</v>
      </c>
      <c r="D10" s="50">
        <v>58448</v>
      </c>
      <c r="E10" s="50">
        <v>4006.8</v>
      </c>
      <c r="F10" s="50">
        <v>0</v>
      </c>
      <c r="G10" s="48">
        <f t="shared" ref="G10:G15" si="0">D10+E10</f>
        <v>62454.8</v>
      </c>
      <c r="H10" s="112"/>
      <c r="I10" s="115">
        <v>27547.52</v>
      </c>
      <c r="K10" s="43"/>
      <c r="L10" s="109"/>
    </row>
    <row r="11" spans="1:13" x14ac:dyDescent="0.3">
      <c r="B11" s="40" t="s">
        <v>115</v>
      </c>
      <c r="D11" s="50">
        <v>158220.25</v>
      </c>
      <c r="E11" s="50">
        <v>0</v>
      </c>
      <c r="F11" s="50">
        <v>0</v>
      </c>
      <c r="G11" s="48">
        <f t="shared" si="0"/>
        <v>158220.25</v>
      </c>
      <c r="H11" s="112"/>
      <c r="I11" s="115">
        <v>79320.600000000006</v>
      </c>
      <c r="K11" s="43"/>
    </row>
    <row r="12" spans="1:13" x14ac:dyDescent="0.3">
      <c r="B12" s="40" t="s">
        <v>116</v>
      </c>
      <c r="D12" s="50">
        <v>12457.99</v>
      </c>
      <c r="E12" s="50">
        <v>0</v>
      </c>
      <c r="F12" s="50">
        <v>0</v>
      </c>
      <c r="G12" s="48">
        <f t="shared" si="0"/>
        <v>12457.99</v>
      </c>
      <c r="H12" s="112"/>
      <c r="I12" s="115">
        <v>1065.4000000000001</v>
      </c>
      <c r="K12" s="43"/>
    </row>
    <row r="13" spans="1:13" x14ac:dyDescent="0.3">
      <c r="B13" s="40" t="s">
        <v>117</v>
      </c>
      <c r="D13" s="50">
        <v>58342.5</v>
      </c>
      <c r="E13" s="50">
        <v>0</v>
      </c>
      <c r="F13" s="50">
        <v>0</v>
      </c>
      <c r="G13" s="48">
        <f t="shared" si="0"/>
        <v>58342.5</v>
      </c>
      <c r="H13" s="112"/>
      <c r="I13" s="115">
        <v>2</v>
      </c>
      <c r="K13" s="43"/>
    </row>
    <row r="14" spans="1:13" x14ac:dyDescent="0.3">
      <c r="B14" s="40" t="s">
        <v>118</v>
      </c>
      <c r="D14" s="50">
        <v>181230.5</v>
      </c>
      <c r="E14" s="50">
        <v>0</v>
      </c>
      <c r="F14" s="50">
        <v>0</v>
      </c>
      <c r="G14" s="48">
        <f t="shared" si="0"/>
        <v>181230.5</v>
      </c>
      <c r="H14" s="112"/>
      <c r="I14" s="115">
        <v>906</v>
      </c>
      <c r="K14" s="43"/>
    </row>
    <row r="15" spans="1:13" x14ac:dyDescent="0.3">
      <c r="B15" s="40" t="s">
        <v>119</v>
      </c>
      <c r="D15" s="50">
        <v>136718</v>
      </c>
      <c r="E15" s="50">
        <v>0</v>
      </c>
      <c r="F15" s="50">
        <v>0</v>
      </c>
      <c r="G15" s="48">
        <f t="shared" si="0"/>
        <v>136718</v>
      </c>
      <c r="H15" s="112"/>
      <c r="I15" s="115">
        <v>2</v>
      </c>
      <c r="K15" s="43"/>
    </row>
    <row r="16" spans="1:13" ht="19.5" thickBot="1" x14ac:dyDescent="0.35">
      <c r="D16" s="51">
        <f t="shared" ref="D16:I16" si="1">SUM(D9:D15)</f>
        <v>687880.32000000007</v>
      </c>
      <c r="E16" s="53">
        <f t="shared" si="1"/>
        <v>18772.8</v>
      </c>
      <c r="F16" s="51">
        <f t="shared" si="1"/>
        <v>370</v>
      </c>
      <c r="G16" s="51">
        <f t="shared" si="1"/>
        <v>706283.12</v>
      </c>
      <c r="H16" s="112"/>
      <c r="I16" s="116">
        <f t="shared" si="1"/>
        <v>120058.57</v>
      </c>
    </row>
    <row r="17" spans="1:10" x14ac:dyDescent="0.3">
      <c r="H17" s="44"/>
    </row>
    <row r="19" spans="1:10" hidden="1" x14ac:dyDescent="0.3">
      <c r="A19" s="40" t="s">
        <v>138</v>
      </c>
      <c r="B19" s="40" t="s">
        <v>140</v>
      </c>
    </row>
    <row r="20" spans="1:10" hidden="1" x14ac:dyDescent="0.3">
      <c r="F20" s="52" t="s">
        <v>184</v>
      </c>
      <c r="G20" s="52" t="s">
        <v>185</v>
      </c>
    </row>
    <row r="21" spans="1:10" hidden="1" x14ac:dyDescent="0.3">
      <c r="B21" s="40" t="s">
        <v>179</v>
      </c>
      <c r="F21" s="50">
        <v>0</v>
      </c>
      <c r="G21" s="50">
        <v>0</v>
      </c>
      <c r="I21" s="47"/>
      <c r="J21" s="47"/>
    </row>
    <row r="22" spans="1:10" ht="19.5" hidden="1" thickBot="1" x14ac:dyDescent="0.35">
      <c r="F22" s="51">
        <f>SUM(F21:F21)</f>
        <v>0</v>
      </c>
      <c r="G22" s="53">
        <f>SUM(G21:G21)</f>
        <v>0</v>
      </c>
    </row>
    <row r="23" spans="1:10" hidden="1" x14ac:dyDescent="0.3">
      <c r="G23" s="50"/>
    </row>
    <row r="24" spans="1:10" x14ac:dyDescent="0.3">
      <c r="A24" s="40" t="s">
        <v>138</v>
      </c>
      <c r="B24" s="40" t="s">
        <v>142</v>
      </c>
      <c r="F24" s="50"/>
      <c r="G24" s="50"/>
    </row>
    <row r="25" spans="1:10" x14ac:dyDescent="0.3">
      <c r="F25" s="50"/>
      <c r="G25" s="50"/>
    </row>
    <row r="26" spans="1:10" x14ac:dyDescent="0.3">
      <c r="F26" s="52" t="s">
        <v>192</v>
      </c>
      <c r="G26" s="52" t="s">
        <v>193</v>
      </c>
    </row>
    <row r="27" spans="1:10" x14ac:dyDescent="0.3">
      <c r="B27" s="40" t="s">
        <v>143</v>
      </c>
      <c r="F27" s="50">
        <v>52912</v>
      </c>
      <c r="G27" s="50">
        <v>46012</v>
      </c>
    </row>
    <row r="28" spans="1:10" x14ac:dyDescent="0.3">
      <c r="B28" s="40" t="s">
        <v>195</v>
      </c>
      <c r="F28" s="50">
        <v>1000000</v>
      </c>
      <c r="G28" s="50">
        <v>0</v>
      </c>
    </row>
    <row r="29" spans="1:10" x14ac:dyDescent="0.3">
      <c r="B29" s="40" t="s">
        <v>196</v>
      </c>
      <c r="F29" s="50">
        <v>361300</v>
      </c>
      <c r="G29" s="50">
        <v>1943000</v>
      </c>
    </row>
    <row r="30" spans="1:10" x14ac:dyDescent="0.3">
      <c r="B30" s="40" t="s">
        <v>197</v>
      </c>
      <c r="F30" s="50">
        <v>22240.9</v>
      </c>
      <c r="G30" s="50">
        <v>115944.4</v>
      </c>
    </row>
    <row r="31" spans="1:10" x14ac:dyDescent="0.3">
      <c r="B31" s="40" t="s">
        <v>144</v>
      </c>
      <c r="F31" s="50">
        <v>115812.1</v>
      </c>
      <c r="G31" s="50">
        <v>7777.43</v>
      </c>
    </row>
    <row r="32" spans="1:10" ht="19.5" thickBot="1" x14ac:dyDescent="0.35">
      <c r="F32" s="53">
        <f>SUM(F27:F31)</f>
        <v>1552265</v>
      </c>
      <c r="G32" s="53">
        <f>SUM(G27:G31)</f>
        <v>2112733.83</v>
      </c>
    </row>
    <row r="33" spans="1:7" x14ac:dyDescent="0.3">
      <c r="F33" s="50"/>
      <c r="G33" s="50"/>
    </row>
    <row r="34" spans="1:7" x14ac:dyDescent="0.3">
      <c r="A34" s="40" t="s">
        <v>141</v>
      </c>
      <c r="B34" s="40" t="s">
        <v>146</v>
      </c>
      <c r="F34" s="52"/>
      <c r="G34" s="52"/>
    </row>
    <row r="35" spans="1:7" x14ac:dyDescent="0.3">
      <c r="F35" s="52" t="s">
        <v>192</v>
      </c>
      <c r="G35" s="52" t="s">
        <v>193</v>
      </c>
    </row>
    <row r="36" spans="1:7" x14ac:dyDescent="0.3">
      <c r="B36" s="40" t="s">
        <v>148</v>
      </c>
      <c r="F36" s="50">
        <f t="array" ref="F36">[1]!'!UBS1!R24C8'</f>
        <v>1432.84</v>
      </c>
      <c r="G36" s="50">
        <v>1030.44</v>
      </c>
    </row>
    <row r="37" spans="1:7" x14ac:dyDescent="0.3">
      <c r="B37" s="40" t="s">
        <v>147</v>
      </c>
      <c r="F37" s="50"/>
      <c r="G37" s="50"/>
    </row>
    <row r="38" spans="1:7" x14ac:dyDescent="0.3">
      <c r="B38" s="40" t="s">
        <v>149</v>
      </c>
      <c r="F38" s="50">
        <v>9971.49</v>
      </c>
      <c r="G38" s="50">
        <v>219135.37</v>
      </c>
    </row>
    <row r="39" spans="1:7" x14ac:dyDescent="0.3">
      <c r="B39" s="40" t="s">
        <v>150</v>
      </c>
      <c r="F39" s="50">
        <v>2835000</v>
      </c>
      <c r="G39" s="50">
        <v>2200000</v>
      </c>
    </row>
    <row r="40" spans="1:7" ht="19.5" thickBot="1" x14ac:dyDescent="0.35">
      <c r="F40" s="53">
        <f>SUM(F36:F39)</f>
        <v>2846404.33</v>
      </c>
      <c r="G40" s="53">
        <f>SUM(G36:G39)</f>
        <v>2420165.81</v>
      </c>
    </row>
    <row r="42" spans="1:7" x14ac:dyDescent="0.3">
      <c r="A42" s="40" t="s">
        <v>145</v>
      </c>
      <c r="B42" s="40" t="s">
        <v>153</v>
      </c>
    </row>
    <row r="43" spans="1:7" x14ac:dyDescent="0.3">
      <c r="F43" s="52" t="s">
        <v>192</v>
      </c>
      <c r="G43" s="52" t="s">
        <v>193</v>
      </c>
    </row>
    <row r="45" spans="1:7" x14ac:dyDescent="0.3">
      <c r="B45" s="40" t="s">
        <v>154</v>
      </c>
      <c r="F45" s="48">
        <v>831.45</v>
      </c>
      <c r="G45" s="48">
        <v>1378.9</v>
      </c>
    </row>
    <row r="46" spans="1:7" x14ac:dyDescent="0.3">
      <c r="B46" s="40" t="s">
        <v>198</v>
      </c>
      <c r="F46" s="48">
        <v>641.29999999999995</v>
      </c>
      <c r="G46" s="48">
        <v>0</v>
      </c>
    </row>
    <row r="47" spans="1:7" x14ac:dyDescent="0.3">
      <c r="B47" s="40" t="s">
        <v>155</v>
      </c>
      <c r="F47" s="48">
        <v>1397497.71</v>
      </c>
      <c r="G47" s="48">
        <v>1356474.26</v>
      </c>
    </row>
    <row r="48" spans="1:7" ht="19.5" thickBot="1" x14ac:dyDescent="0.35">
      <c r="F48" s="51">
        <f t="shared" ref="F48:G48" si="2">SUM(F45:F47)</f>
        <v>1398970.46</v>
      </c>
      <c r="G48" s="51">
        <f t="shared" si="2"/>
        <v>1357853.16</v>
      </c>
    </row>
    <row r="50" spans="1:10" x14ac:dyDescent="0.3">
      <c r="A50" s="40" t="s">
        <v>151</v>
      </c>
      <c r="B50" s="40" t="s">
        <v>157</v>
      </c>
    </row>
    <row r="51" spans="1:10" x14ac:dyDescent="0.3">
      <c r="F51" s="52" t="s">
        <v>192</v>
      </c>
      <c r="G51" s="52" t="s">
        <v>193</v>
      </c>
    </row>
    <row r="52" spans="1:10" x14ac:dyDescent="0.3">
      <c r="B52" s="40" t="s">
        <v>158</v>
      </c>
      <c r="F52" s="48">
        <v>3311253.79</v>
      </c>
      <c r="G52" s="48">
        <v>1515901</v>
      </c>
    </row>
    <row r="53" spans="1:10" x14ac:dyDescent="0.3">
      <c r="B53" s="40" t="s">
        <v>201</v>
      </c>
      <c r="F53" s="54">
        <v>14094231.529999999</v>
      </c>
      <c r="G53" s="54">
        <v>11152484</v>
      </c>
    </row>
    <row r="54" spans="1:10" x14ac:dyDescent="0.3">
      <c r="B54" s="40" t="s">
        <v>159</v>
      </c>
      <c r="F54" s="48">
        <f>SUM(F52:F53)</f>
        <v>17405485.32</v>
      </c>
      <c r="G54" s="48">
        <f>SUM(G52:G53)</f>
        <v>12668385</v>
      </c>
    </row>
    <row r="56" spans="1:10" x14ac:dyDescent="0.3">
      <c r="B56" s="40" t="s">
        <v>160</v>
      </c>
      <c r="F56" s="54">
        <v>19175.66</v>
      </c>
      <c r="G56" s="54">
        <v>13678</v>
      </c>
    </row>
    <row r="58" spans="1:10" x14ac:dyDescent="0.3">
      <c r="B58" s="40" t="s">
        <v>161</v>
      </c>
    </row>
    <row r="59" spans="1:10" x14ac:dyDescent="0.3">
      <c r="C59" s="40" t="s">
        <v>162</v>
      </c>
      <c r="F59" s="48">
        <v>122264.19</v>
      </c>
      <c r="G59" s="48">
        <v>13413</v>
      </c>
    </row>
    <row r="60" spans="1:10" x14ac:dyDescent="0.3">
      <c r="C60" s="40" t="s">
        <v>163</v>
      </c>
      <c r="F60" s="48">
        <v>0</v>
      </c>
      <c r="G60" s="48">
        <v>0</v>
      </c>
    </row>
    <row r="61" spans="1:10" x14ac:dyDescent="0.3">
      <c r="C61" s="40" t="s">
        <v>166</v>
      </c>
      <c r="F61" s="54">
        <v>14542.7</v>
      </c>
      <c r="G61" s="54">
        <v>24400</v>
      </c>
      <c r="J61" s="48"/>
    </row>
    <row r="62" spans="1:10" x14ac:dyDescent="0.3">
      <c r="C62" s="40" t="s">
        <v>164</v>
      </c>
      <c r="F62" s="48">
        <f>SUM(F59:F61)</f>
        <v>136806.89000000001</v>
      </c>
      <c r="G62" s="48">
        <f>SUM(G59:G61)</f>
        <v>37813</v>
      </c>
    </row>
    <row r="64" spans="1:10" x14ac:dyDescent="0.3">
      <c r="B64" s="40" t="s">
        <v>36</v>
      </c>
    </row>
    <row r="65" spans="1:10" x14ac:dyDescent="0.3">
      <c r="C65" s="40" t="s">
        <v>165</v>
      </c>
      <c r="F65" s="48">
        <v>-8188.27</v>
      </c>
      <c r="G65" s="48">
        <v>-16039</v>
      </c>
    </row>
    <row r="66" spans="1:10" x14ac:dyDescent="0.3">
      <c r="C66" s="40" t="s">
        <v>167</v>
      </c>
      <c r="F66" s="48">
        <v>-12605473.48</v>
      </c>
      <c r="G66" s="48">
        <v>-7701227</v>
      </c>
    </row>
    <row r="67" spans="1:10" x14ac:dyDescent="0.3">
      <c r="C67" s="40" t="s">
        <v>168</v>
      </c>
      <c r="F67" s="54">
        <v>-1829073.95</v>
      </c>
      <c r="G67" s="54">
        <v>-1688137</v>
      </c>
    </row>
    <row r="68" spans="1:10" x14ac:dyDescent="0.3">
      <c r="C68" s="40" t="s">
        <v>169</v>
      </c>
      <c r="F68" s="48">
        <f t="shared" ref="F68:G68" si="3">SUM(F65:F67)</f>
        <v>-14442735.699999999</v>
      </c>
      <c r="G68" s="48">
        <f t="shared" si="3"/>
        <v>-9405403</v>
      </c>
    </row>
    <row r="70" spans="1:10" x14ac:dyDescent="0.3">
      <c r="B70" s="40" t="s">
        <v>199</v>
      </c>
      <c r="F70" s="48">
        <v>-14305928.810000001</v>
      </c>
      <c r="G70" s="48">
        <v>-9370809</v>
      </c>
    </row>
    <row r="71" spans="1:10" ht="19.5" thickBot="1" x14ac:dyDescent="0.35">
      <c r="B71" s="40" t="s">
        <v>200</v>
      </c>
      <c r="F71" s="51">
        <f>F54+F56+F70</f>
        <v>3118732.17</v>
      </c>
      <c r="G71" s="51">
        <f>G54+G56+G70</f>
        <v>3311254</v>
      </c>
      <c r="I71" s="47"/>
      <c r="J71" s="109"/>
    </row>
    <row r="73" spans="1:10" x14ac:dyDescent="0.3">
      <c r="A73" s="40" t="s">
        <v>156</v>
      </c>
      <c r="B73" s="40" t="s">
        <v>170</v>
      </c>
      <c r="F73" s="52" t="s">
        <v>192</v>
      </c>
      <c r="G73" s="52" t="s">
        <v>193</v>
      </c>
    </row>
    <row r="75" spans="1:10" x14ac:dyDescent="0.3">
      <c r="B75" s="40" t="s">
        <v>202</v>
      </c>
      <c r="E75" s="40" t="s">
        <v>173</v>
      </c>
      <c r="F75" s="48">
        <v>112912.54</v>
      </c>
      <c r="G75" s="48">
        <v>0</v>
      </c>
    </row>
    <row r="76" spans="1:10" x14ac:dyDescent="0.3">
      <c r="B76" s="40" t="s">
        <v>171</v>
      </c>
      <c r="E76" s="40" t="s">
        <v>174</v>
      </c>
      <c r="F76" s="48">
        <v>6105.17</v>
      </c>
      <c r="G76" s="48">
        <v>12861.4</v>
      </c>
    </row>
    <row r="77" spans="1:10" x14ac:dyDescent="0.3">
      <c r="B77" s="40" t="s">
        <v>172</v>
      </c>
      <c r="E77" s="40" t="s">
        <v>174</v>
      </c>
      <c r="F77" s="54">
        <v>2899.26</v>
      </c>
      <c r="G77" s="54">
        <v>0</v>
      </c>
    </row>
    <row r="78" spans="1:10" ht="19.5" thickBot="1" x14ac:dyDescent="0.35">
      <c r="F78" s="51">
        <f>SUM(F75:F77)</f>
        <v>121916.96999999999</v>
      </c>
      <c r="G78" s="51">
        <f>SUM(G75:G77)</f>
        <v>12861.4</v>
      </c>
    </row>
    <row r="84" spans="5:5" x14ac:dyDescent="0.3">
      <c r="E84" s="47"/>
    </row>
    <row r="85" spans="5:5" x14ac:dyDescent="0.3">
      <c r="E85" s="47"/>
    </row>
    <row r="87" spans="5:5" x14ac:dyDescent="0.3">
      <c r="E87" s="47"/>
    </row>
  </sheetData>
  <mergeCells count="1">
    <mergeCell ref="D7:G7"/>
  </mergeCells>
  <pageMargins left="0.7" right="0.7" top="0.75" bottom="0.75" header="0.3" footer="0.3"/>
  <pageSetup paperSize="9" scale="73" orientation="portrait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2017-12-13T08:35:16Z</cp:lastPrinted>
  <dcterms:created xsi:type="dcterms:W3CDTF">2010-03-24T00:51:31Z</dcterms:created>
  <dcterms:modified xsi:type="dcterms:W3CDTF">2018-01-09T13:29:46Z</dcterms:modified>
</cp:coreProperties>
</file>