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7\"/>
    </mc:Choice>
  </mc:AlternateContent>
  <xr:revisionPtr revIDLastSave="0" documentId="13_ncr:1_{050BAA7F-C918-4216-8485-64C6BECB0575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2016" sheetId="1" r:id="rId1"/>
    <sheet name="2017" sheetId="3" r:id="rId2"/>
    <sheet name="Sheet1" sheetId="2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52" i="3" l="1"/>
  <c r="I51" i="3"/>
  <c r="H52" i="3"/>
  <c r="H51" i="3"/>
  <c r="G58" i="3"/>
  <c r="H46" i="1" l="1"/>
  <c r="H45" i="1"/>
  <c r="H44" i="1"/>
  <c r="H40" i="1" l="1"/>
  <c r="G32" i="1" l="1"/>
  <c r="G40" i="1" s="1"/>
  <c r="G45" i="1" s="1"/>
  <c r="I45" i="1" s="1"/>
  <c r="H53" i="3" l="1"/>
  <c r="I53" i="3" l="1"/>
  <c r="I56" i="3" s="1"/>
  <c r="G53" i="3"/>
  <c r="G7" i="3" l="1"/>
  <c r="I46" i="1" l="1"/>
  <c r="G47" i="1"/>
  <c r="G53" i="1" s="1"/>
  <c r="I47" i="1" l="1"/>
  <c r="H47" i="1"/>
</calcChain>
</file>

<file path=xl/sharedStrings.xml><?xml version="1.0" encoding="utf-8"?>
<sst xmlns="http://schemas.openxmlformats.org/spreadsheetml/2006/main" count="296" uniqueCount="172">
  <si>
    <t xml:space="preserve">DEFERRED INCOME - GRANT                 </t>
  </si>
  <si>
    <t>Date : 07/10/2016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</si>
  <si>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</si>
  <si>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</si>
  <si>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</si>
  <si>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</si>
  <si>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</si>
  <si>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</si>
  <si>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</si>
  <si>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</si>
  <si>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</si>
  <si>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</si>
  <si>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</si>
  <si>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OR00646</t>
  </si>
  <si>
    <t>EFT</t>
  </si>
  <si>
    <t>JABATAN KEWANAGAN NEGERI</t>
  </si>
  <si>
    <t>WTM CONNECT ASIA FUND</t>
  </si>
  <si>
    <t>JV16/01/12</t>
  </si>
  <si>
    <t/>
  </si>
  <si>
    <t>BEING ADJUSMENT FOR THE MONTH OF JAN'16</t>
  </si>
  <si>
    <t>JV16/02/09</t>
  </si>
  <si>
    <t>BEING ADJUSTMENT FOR THE MONTH OF FEB</t>
  </si>
  <si>
    <t>OR00662</t>
  </si>
  <si>
    <t>JABATAN KEWANGAN NEGERI</t>
  </si>
  <si>
    <t>GRANT FOR ITB ASIA 2015</t>
  </si>
  <si>
    <t>JV16/03/06</t>
  </si>
  <si>
    <t>BEING ADJUSTMENT FOR THE MONTH</t>
  </si>
  <si>
    <t>OF MAR'16</t>
  </si>
  <si>
    <t>OR00668</t>
  </si>
  <si>
    <t>PERBADANAN PEMBANGUNAN P.PINANG</t>
  </si>
  <si>
    <t>FUND FROM STATE GOVT - 1ST BATCH</t>
  </si>
  <si>
    <t>JV16/04/08</t>
  </si>
  <si>
    <t>OF APR'16</t>
  </si>
  <si>
    <t>OR00678</t>
  </si>
  <si>
    <t>PERBADANAN PEMBANGUNAN PULAU PINANG</t>
  </si>
  <si>
    <t>JV16/05/11</t>
  </si>
  <si>
    <t>BEING ADJUSTMENT FOR THE MONTH OF MAY'16</t>
  </si>
  <si>
    <t>OR00689</t>
  </si>
  <si>
    <t>WORLD TRAVEL MART CONNECT ASIA-BOOTH PMT</t>
  </si>
  <si>
    <t>OR00690</t>
  </si>
  <si>
    <t>EFT0831352</t>
  </si>
  <si>
    <t>GRANT FROM STATE GOVT - CHINA MKTG</t>
  </si>
  <si>
    <t>OR00691</t>
  </si>
  <si>
    <t>FUND FROM STATE GOVT - 2ND BATCH</t>
  </si>
  <si>
    <t>JV16/06/09</t>
  </si>
  <si>
    <t>OF JUNE'16</t>
  </si>
  <si>
    <t>JV16/07/08</t>
  </si>
  <si>
    <t>BEING ADJUSTMENT FOR THE MONTH JULY'16</t>
  </si>
  <si>
    <t>JV16/08/09</t>
  </si>
  <si>
    <t>BEING REVERSE OF EXPENSES ACCRUED</t>
  </si>
  <si>
    <t>IN YE 2015</t>
  </si>
  <si>
    <t>JV16/08/08</t>
  </si>
  <si>
    <t>BEING ADJUSTMENT FOR THE MONTH OF AUG'16</t>
  </si>
  <si>
    <t>OR00695</t>
  </si>
  <si>
    <t>BENDAHARI NEGERI P.PINANG</t>
  </si>
  <si>
    <t>GRANT FOR ITB ASIA</t>
  </si>
  <si>
    <t>OR00698</t>
  </si>
  <si>
    <t>2ND BATCH GRANT</t>
  </si>
  <si>
    <t>OR00700</t>
  </si>
  <si>
    <t>SPECIAL GRANT FOR CHINA MARKET</t>
  </si>
  <si>
    <t>JV16/09/08</t>
  </si>
  <si>
    <t>BEING ADJUSTMENT FOR THE MONTH SEPT'16</t>
  </si>
  <si>
    <t>LGF PROJECT</t>
  </si>
  <si>
    <t>PGT EXPENSEES</t>
  </si>
  <si>
    <t>EXPENSES</t>
  </si>
  <si>
    <t>GRANT</t>
  </si>
  <si>
    <t>UNUTILISED</t>
  </si>
  <si>
    <t>Fund from State 2016</t>
  </si>
  <si>
    <t>JV16/10/10</t>
  </si>
  <si>
    <t>BEING ADJUSTMENT FOR THE MONTH OF OCT'16</t>
  </si>
  <si>
    <t>OR00706</t>
  </si>
  <si>
    <t>FUND FROM STATE GOVT - 3RD BATCH</t>
  </si>
  <si>
    <t>OR00707</t>
  </si>
  <si>
    <t>GRANT FROM STATE GOV-3RD BATCH</t>
  </si>
  <si>
    <t>JV16/12/08</t>
  </si>
  <si>
    <t>BEING ADJUSTMENT FOR THE MONTH NOV'16</t>
  </si>
  <si>
    <t>OR00709</t>
  </si>
  <si>
    <t>P0877556</t>
  </si>
  <si>
    <t>INCENTIVE FOR AIRASIA YANGON</t>
  </si>
  <si>
    <t>JV16/12/123</t>
  </si>
  <si>
    <t>BEING GRANT TO BE RELEASED FOR 2016</t>
  </si>
  <si>
    <t>JV16/12/09</t>
  </si>
  <si>
    <t>BEING ADJUSTMENT FOR THE MONTH OF DEC'16</t>
  </si>
  <si>
    <t>JV17/01/07</t>
  </si>
  <si>
    <t>AIRASIA BERHAD - BEING AMT OVER ACCRUED</t>
  </si>
  <si>
    <t>IS NOW ADJUSTED</t>
  </si>
  <si>
    <t>JV17/01/14</t>
  </si>
  <si>
    <t>BEING ADJUSTMENT FOR THE MONTH OF JAN'17</t>
  </si>
  <si>
    <t xml:space="preserve">Grant </t>
  </si>
  <si>
    <t>JV17/02/13</t>
  </si>
  <si>
    <t>BEING ADJUSTMENT FOR FEB'17</t>
  </si>
  <si>
    <t>JV16/12/27</t>
  </si>
  <si>
    <t>BEING ADJUSTMENT FOR OVERSTATED OF</t>
  </si>
  <si>
    <t>UTILISE GOVT GRANT FOR YR</t>
  </si>
  <si>
    <t>BREAKDOWN :</t>
  </si>
  <si>
    <t>LOCAL GOVT FEE PROJECT</t>
  </si>
  <si>
    <t>Total sum reflect in income statement</t>
  </si>
  <si>
    <t>OR00748</t>
  </si>
  <si>
    <t>BENDAHARI NEGERI PULAU PINANG</t>
  </si>
  <si>
    <t>SPECIAL FUND FOR WTM CONNECT ASIA</t>
  </si>
  <si>
    <t>OR00749</t>
  </si>
  <si>
    <t>SPECIAL FUND FOR PIFF</t>
  </si>
  <si>
    <t>OR00758</t>
  </si>
  <si>
    <t>FUND FROM GOVT STATE - 1ST BATCH</t>
  </si>
  <si>
    <t>OR00761</t>
  </si>
  <si>
    <t>JV17/03/10</t>
  </si>
  <si>
    <t>BEING ADJUSTMENT FOR THE MONTH MAR'17</t>
  </si>
  <si>
    <t>JV17/03/14</t>
  </si>
  <si>
    <t>BEING OVERSTATED OF ACCRUAL IN 2016</t>
  </si>
  <si>
    <t>OR00762</t>
  </si>
  <si>
    <t>EFT1700131</t>
  </si>
  <si>
    <t>OR00766</t>
  </si>
  <si>
    <t>IBG</t>
  </si>
  <si>
    <t>FLIGHT INCENTIVE AA YANGON</t>
  </si>
  <si>
    <t>JV17/04/10</t>
  </si>
  <si>
    <t>BEING ADJUSTMENT FOR THE MONTH OF APR'17</t>
  </si>
  <si>
    <t>2016 GRANT</t>
  </si>
  <si>
    <t>2016 LGF</t>
  </si>
  <si>
    <t>OR00772</t>
  </si>
  <si>
    <t>GRANT FROM STATE GOVT - 2ND BATCH</t>
  </si>
  <si>
    <t>JV17/05/06</t>
  </si>
  <si>
    <t>BEING ADJUSTMENT FOR MAY'17</t>
  </si>
  <si>
    <t>OR 00775</t>
  </si>
  <si>
    <t>JV17/06/12</t>
  </si>
  <si>
    <t>BEING ADJUSTMENT FOR THE MONTH OF JUNE'7</t>
  </si>
  <si>
    <t>OR 00789</t>
  </si>
  <si>
    <t>SPECIAL FUND FOR HARI RAYA CELEBRATION</t>
  </si>
  <si>
    <t>OR 00790</t>
  </si>
  <si>
    <t>SPECIAL FUND FOR HONG KONG MEDIA CAMPAIN</t>
  </si>
  <si>
    <t>OR 00791</t>
  </si>
  <si>
    <t>SPECIAL FUND FOR ITB ASIA SINGAPORE</t>
  </si>
  <si>
    <t>OR 00792</t>
  </si>
  <si>
    <t>SPECIAL FUND FOR CHINA TACTICAL CAMPAIGN</t>
  </si>
  <si>
    <t>JV17/07/15</t>
  </si>
  <si>
    <t>BEING ADJUSTMENT FOR THE MONTH OF JUL</t>
  </si>
  <si>
    <t>OR00800</t>
  </si>
  <si>
    <t>FUND FROM STATE GOVT(3RD BATCH)-PARTIAL</t>
  </si>
  <si>
    <t>OR00801</t>
  </si>
  <si>
    <t>OR00803</t>
  </si>
  <si>
    <t>FUND FROM STATE GOVT(3RD BATCH)-FINAL</t>
  </si>
  <si>
    <t>JV17/08/11</t>
  </si>
  <si>
    <t>BEING ADJUSTMENT FOR THE MONTH OF AUG'17</t>
  </si>
  <si>
    <t>OR00817</t>
  </si>
  <si>
    <t>P0946556</t>
  </si>
  <si>
    <t>GRANT FOR PG STREET FOOD FESTIVAL</t>
  </si>
  <si>
    <t>OR00818</t>
  </si>
  <si>
    <t>P0949259</t>
  </si>
  <si>
    <t>GRANT FOR PG INT WEDDING EXPO 2018</t>
  </si>
  <si>
    <t>JV17/09/13</t>
  </si>
  <si>
    <t>BEING ADJUSTMENT FOR THE MONTH OF SEPT</t>
  </si>
  <si>
    <t>OR 00822</t>
  </si>
  <si>
    <t>BENDAHARI NEGARI P.PINANG</t>
  </si>
  <si>
    <t>APEC 51TH MEETING - BY MOTAC</t>
  </si>
  <si>
    <t>JV17/10/14</t>
  </si>
  <si>
    <t>BEING ADJUSTMENT FOR MONTH OF OCT'17</t>
  </si>
  <si>
    <t>JV17/11/12</t>
  </si>
  <si>
    <t>BEING ADJUSTMENT FOR NOV'17</t>
  </si>
  <si>
    <t>JV17/12/13</t>
  </si>
  <si>
    <t>BEING AMOUNT OWING FROM STATE FOR 2017</t>
  </si>
  <si>
    <t>JV17/12/14</t>
  </si>
  <si>
    <t>BEING AMOUNT OWING FROM PDC FOR 2017</t>
  </si>
  <si>
    <t>JV17/12/09</t>
  </si>
  <si>
    <t>BEING ADJUSTMENT FOR DEC'17</t>
  </si>
  <si>
    <t>Interest Receivable</t>
  </si>
  <si>
    <t>JV17/12/24</t>
  </si>
  <si>
    <t>BEING ADJ FOR GRANT REFUND DUE</t>
  </si>
  <si>
    <t>TO SURPLUS AFTER EXP INCURRED</t>
  </si>
  <si>
    <t>JV17/12/25</t>
  </si>
  <si>
    <t>BEING ADJ FOR OVERSTATED OF UTILISE</t>
  </si>
  <si>
    <t>GOVR GRANT FOR THE YEAR</t>
  </si>
  <si>
    <t>Hotel Fee</t>
  </si>
  <si>
    <t>PGT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</si>
</sst>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#,###,##0"/>
    <numFmt numFmtId="166" formatCode="#,###,###,##0.00"/>
    <numFmt numFmtId="167" formatCode="_(* #,##0_);_(* \(#,##0\);_(* &quot;-&quot;??_);_(@_)"/>
  </numFmts>
  <fonts count="7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u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6">
    <xf numFmtId="0" fontId="0" fillId="0" borderId="0" xfId="0"/>
    <xf numFmtId="166" fontId="0" fillId="2" borderId="0" xfId="0" applyNumberFormat="1" applyFill="1"/>
    <xf numFmtId="166" fontId="0" fillId="3" borderId="0" xfId="0" applyNumberFormat="1" applyFill="1"/>
    <xf numFmtId="166" fontId="0" fillId="4" borderId="0" xfId="0" applyNumberFormat="1" applyFill="1"/>
    <xf numFmtId="167" fontId="0" fillId="0" borderId="0" xfId="1" applyNumberFormat="1" applyFont="1"/>
    <xf numFmtId="167" fontId="0" fillId="0" borderId="2" xfId="1" applyNumberFormat="1" applyFont="1" applyBorder="1"/>
    <xf numFmtId="0" fontId="0" fillId="0" borderId="0" xfId="0" applyAlignment="1">
      <alignment horizontal="left"/>
    </xf>
    <xf numFmtId="167" fontId="0" fillId="0" borderId="0" xfId="1" applyNumberFormat="1" applyFont="1" applyBorder="1"/>
    <xf numFmtId="167" fontId="0" fillId="0" borderId="0" xfId="1" applyNumberFormat="1" applyFont="1" applyAlignment="1">
      <alignment horizontal="center"/>
    </xf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7" fontId="0" fillId="0" borderId="0" xfId="0" applyNumberFormat="1"/>
    <xf numFmtId="166" fontId="5" fillId="5" borderId="0" xfId="0" applyNumberFormat="1" applyFont="1" applyFill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3" fillId="0" borderId="0" xfId="0" applyFont="1"/>
    <xf numFmtId="166" fontId="0" fillId="0" borderId="3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0" xfId="0" applyNumberFormat="1"/>
    <xf numFmtId="166" fontId="0" fillId="0" borderId="2" xfId="0" applyNumberFormat="1" applyBorder="1"/>
    <xf numFmtId="43" fontId="0" fillId="0" borderId="0" xfId="1" applyNumberFormat="1" applyFont="1"/>
    <xf numFmtId="43" fontId="0" fillId="0" borderId="0" xfId="1" applyNumberFormat="1" applyFont="1" applyBorder="1"/>
    <xf numFmtId="43" fontId="0" fillId="0" borderId="2" xfId="1" applyNumberFormat="1" applyFont="1" applyBorder="1"/>
    <xf numFmtId="166" fontId="0" fillId="0" borderId="2" xfId="0" applyNumberFormat="1" applyFill="1" applyBorder="1"/>
    <xf numFmtId="0" fontId="6" fillId="0" borderId="0" xfId="0" applyFont="1"/>
    <xf numFmtId="167" fontId="0" fillId="2" borderId="0" xfId="1" applyNumberFormat="1" applyFont="1" applyFill="1"/>
    <xf numFmtId="43" fontId="0" fillId="0" borderId="0" xfId="0" applyNumberFormat="1"/>
    <xf numFmtId="43" fontId="0" fillId="0" borderId="0" xfId="1" applyFont="1"/>
    <xf numFmtId="166" fontId="0" fillId="0" borderId="0" xfId="0" applyNumberFormat="1"/>
    <xf numFmtId="49" fontId="0" fillId="6" borderId="0" xfId="0" applyNumberFormat="1" applyFill="1" applyBorder="1"/>
    <xf numFmtId="166" fontId="0" fillId="6" borderId="0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49" fontId="0" fillId="6" borderId="0" xfId="0" applyNumberFormat="1" applyFill="1"/>
    <xf numFmtId="166" fontId="0" fillId="6" borderId="0" xfId="0" applyNumberFormat="1" applyFill="1"/>
    <xf numFmtId="0" fontId="0" fillId="0" borderId="0" xfId="0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6" fontId="0" fillId="2" borderId="2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0" fillId="4" borderId="0" xfId="0" applyNumberFormat="1" applyFill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47</xdr:row>
      <xdr:rowOff>19051</xdr:rowOff>
    </xdr:from>
    <xdr:to>
      <xdr:col>6</xdr:col>
      <xdr:colOff>638175</xdr:colOff>
      <xdr:row>48</xdr:row>
      <xdr:rowOff>95250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EC195659-8B05-4A85-AD54-E71749FD5763}"/>
            </a:ext>
          </a:extLst>
        </xdr:cNvPr>
        <xdr:cNvSpPr/>
      </xdr:nvSpPr>
      <xdr:spPr>
        <a:xfrm>
          <a:off x="9239250" y="7258051"/>
          <a:ext cx="190500" cy="219074"/>
        </a:xfrm>
        <a:prstGeom prst="up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opLeftCell="D25" workbookViewId="0">
      <selection activeCell="G46" sqref="G46"/>
    </sheetView>
  </sheetViews>
  <sheetFormatPr defaultRowHeight="11.25" x14ac:dyDescent="0.15"/>
  <cols>
    <col min="1" max="1" width="10.125" style="15" customWidth="1"/>
    <col min="2" max="2" width="5.25" style="15" customWidth="1"/>
    <col min="3" max="3" width="9.75" style="15" customWidth="1"/>
    <col min="4" max="4" width="10.625" style="15" customWidth="1"/>
    <col min="5" max="5" width="39.125" style="15" customWidth="1"/>
    <col min="6" max="6" width="40.5" style="15" customWidth="1"/>
    <col min="7" max="8" width="12.625" style="15" customWidth="1"/>
    <col min="9" max="9" width="14" style="15" customWidth="1"/>
    <col min="10" max="16384" width="9" style="15"/>
  </cols>
  <sheetData>
    <row r="1" spans="1:9" ht="23.1" customHeight="1" x14ac:dyDescent="0.15">
      <c r="A1" s="82" t="s">
        <v>0</v>
      </c>
      <c r="B1" s="82"/>
      <c r="C1" s="82"/>
      <c r="D1" s="82"/>
      <c r="E1" s="82"/>
      <c r="F1" s="82"/>
      <c r="G1" s="82"/>
      <c r="H1" s="82"/>
      <c r="I1" s="82"/>
    </row>
    <row r="2" spans="1:9" ht="20.100000000000001" customHeight="1" x14ac:dyDescent="0.1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3" spans="1:9" ht="20.100000000000001" customHeight="1" x14ac:dyDescent="0.15">
      <c r="A3" s="84" t="s">
        <v>2</v>
      </c>
      <c r="B3" s="84"/>
      <c r="C3" s="84"/>
      <c r="D3" s="84"/>
      <c r="E3" s="84"/>
      <c r="F3" s="84"/>
      <c r="G3" s="84"/>
      <c r="H3" s="84"/>
      <c r="I3" s="84"/>
    </row>
    <row r="4" spans="1:9" ht="23.1" customHeight="1" thickBot="1" x14ac:dyDescent="0.2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</row>
    <row r="5" spans="1:9" ht="12" thickTop="1" x14ac:dyDescent="0.15">
      <c r="A5" s="17"/>
      <c r="B5" s="18"/>
      <c r="C5" s="19"/>
      <c r="D5" s="19"/>
      <c r="E5" s="19" t="s">
        <v>12</v>
      </c>
      <c r="F5" s="19"/>
      <c r="G5" s="26"/>
      <c r="H5" s="26"/>
      <c r="I5" s="26">
        <v>1515898.57</v>
      </c>
    </row>
    <row r="6" spans="1:9" x14ac:dyDescent="0.15">
      <c r="A6" s="17">
        <v>42398</v>
      </c>
      <c r="B6" s="18">
        <v>2</v>
      </c>
      <c r="C6" s="19" t="s">
        <v>13</v>
      </c>
      <c r="D6" s="19" t="s">
        <v>14</v>
      </c>
      <c r="E6" s="19" t="s">
        <v>15</v>
      </c>
      <c r="F6" s="19" t="s">
        <v>16</v>
      </c>
      <c r="G6" s="26"/>
      <c r="H6" s="3">
        <v>350000</v>
      </c>
      <c r="I6" s="26">
        <v>-1865898.57</v>
      </c>
    </row>
    <row r="7" spans="1:9" x14ac:dyDescent="0.15">
      <c r="A7" s="17">
        <v>42400</v>
      </c>
      <c r="B7" s="18">
        <v>6</v>
      </c>
      <c r="C7" s="19" t="s">
        <v>17</v>
      </c>
      <c r="D7" s="19" t="s">
        <v>18</v>
      </c>
      <c r="E7" s="19" t="s">
        <v>19</v>
      </c>
      <c r="F7" s="19" t="s">
        <v>18</v>
      </c>
      <c r="G7" s="26">
        <v>739060.29</v>
      </c>
      <c r="H7" s="26"/>
      <c r="I7" s="26">
        <v>-1126838.28</v>
      </c>
    </row>
    <row r="8" spans="1:9" x14ac:dyDescent="0.15">
      <c r="A8" s="17">
        <v>42429</v>
      </c>
      <c r="B8" s="18">
        <v>16</v>
      </c>
      <c r="C8" s="19" t="s">
        <v>20</v>
      </c>
      <c r="D8" s="19" t="s">
        <v>18</v>
      </c>
      <c r="E8" s="19" t="s">
        <v>21</v>
      </c>
      <c r="F8" s="19" t="s">
        <v>18</v>
      </c>
      <c r="G8" s="26">
        <v>484261.94</v>
      </c>
      <c r="H8" s="26"/>
      <c r="I8" s="26">
        <v>-642576.34</v>
      </c>
    </row>
    <row r="9" spans="1:9" x14ac:dyDescent="0.15">
      <c r="A9" s="17">
        <v>42443</v>
      </c>
      <c r="B9" s="18">
        <v>22</v>
      </c>
      <c r="C9" s="19" t="s">
        <v>22</v>
      </c>
      <c r="D9" s="19" t="s">
        <v>14</v>
      </c>
      <c r="E9" s="19" t="s">
        <v>23</v>
      </c>
      <c r="F9" s="19" t="s">
        <v>24</v>
      </c>
      <c r="G9" s="26"/>
      <c r="H9" s="2">
        <v>35000</v>
      </c>
      <c r="I9" s="26">
        <v>-677576.34</v>
      </c>
    </row>
    <row r="10" spans="1:9" x14ac:dyDescent="0.15">
      <c r="A10" s="17">
        <v>42460</v>
      </c>
      <c r="B10" s="18">
        <v>26</v>
      </c>
      <c r="C10" s="19" t="s">
        <v>25</v>
      </c>
      <c r="D10" s="19" t="s">
        <v>18</v>
      </c>
      <c r="E10" s="19" t="s">
        <v>26</v>
      </c>
      <c r="F10" s="19" t="s">
        <v>27</v>
      </c>
      <c r="G10" s="26">
        <v>318163.31</v>
      </c>
      <c r="H10" s="26"/>
      <c r="I10" s="26">
        <v>-359413.03</v>
      </c>
    </row>
    <row r="11" spans="1:9" x14ac:dyDescent="0.15">
      <c r="A11" s="17">
        <v>42473</v>
      </c>
      <c r="B11" s="18">
        <v>32</v>
      </c>
      <c r="C11" s="19" t="s">
        <v>28</v>
      </c>
      <c r="D11" s="19" t="s">
        <v>14</v>
      </c>
      <c r="E11" s="19" t="s">
        <v>29</v>
      </c>
      <c r="F11" s="19" t="s">
        <v>30</v>
      </c>
      <c r="G11" s="26"/>
      <c r="H11" s="2">
        <v>1000000</v>
      </c>
      <c r="I11" s="26">
        <v>-1359413.03</v>
      </c>
    </row>
    <row r="12" spans="1:9" x14ac:dyDescent="0.15">
      <c r="A12" s="17">
        <v>42490</v>
      </c>
      <c r="B12" s="18">
        <v>36</v>
      </c>
      <c r="C12" s="19" t="s">
        <v>31</v>
      </c>
      <c r="D12" s="19" t="s">
        <v>18</v>
      </c>
      <c r="E12" s="19" t="s">
        <v>26</v>
      </c>
      <c r="F12" s="19" t="s">
        <v>32</v>
      </c>
      <c r="G12" s="26">
        <v>998383.74</v>
      </c>
      <c r="H12" s="26"/>
      <c r="I12" s="26">
        <v>-361029.29</v>
      </c>
    </row>
    <row r="13" spans="1:9" x14ac:dyDescent="0.15">
      <c r="A13" s="17">
        <v>42510</v>
      </c>
      <c r="B13" s="18">
        <v>42</v>
      </c>
      <c r="C13" s="19" t="s">
        <v>33</v>
      </c>
      <c r="D13" s="19" t="s">
        <v>14</v>
      </c>
      <c r="E13" s="19" t="s">
        <v>34</v>
      </c>
      <c r="F13" s="19" t="s">
        <v>30</v>
      </c>
      <c r="G13" s="26"/>
      <c r="H13" s="2">
        <v>1000000</v>
      </c>
      <c r="I13" s="26">
        <v>-1361029.29</v>
      </c>
    </row>
    <row r="14" spans="1:9" x14ac:dyDescent="0.15">
      <c r="A14" s="17">
        <v>42521</v>
      </c>
      <c r="B14" s="18">
        <v>46</v>
      </c>
      <c r="C14" s="19" t="s">
        <v>35</v>
      </c>
      <c r="D14" s="19" t="s">
        <v>18</v>
      </c>
      <c r="E14" s="19" t="s">
        <v>36</v>
      </c>
      <c r="F14" s="19" t="s">
        <v>18</v>
      </c>
      <c r="G14" s="26">
        <v>937025.45</v>
      </c>
      <c r="H14" s="26"/>
      <c r="I14" s="26">
        <v>-424003.84000000003</v>
      </c>
    </row>
    <row r="15" spans="1:9" x14ac:dyDescent="0.15">
      <c r="A15" s="17">
        <v>42524</v>
      </c>
      <c r="B15" s="18">
        <v>52</v>
      </c>
      <c r="C15" s="19" t="s">
        <v>37</v>
      </c>
      <c r="D15" s="19" t="s">
        <v>14</v>
      </c>
      <c r="E15" s="19" t="s">
        <v>23</v>
      </c>
      <c r="F15" s="19" t="s">
        <v>38</v>
      </c>
      <c r="G15" s="26"/>
      <c r="H15" s="3">
        <v>114242.6</v>
      </c>
      <c r="I15" s="26">
        <v>-538246.43999999994</v>
      </c>
    </row>
    <row r="16" spans="1:9" x14ac:dyDescent="0.15">
      <c r="A16" s="17">
        <v>42538</v>
      </c>
      <c r="B16" s="18">
        <v>52</v>
      </c>
      <c r="C16" s="19" t="s">
        <v>39</v>
      </c>
      <c r="D16" s="19" t="s">
        <v>40</v>
      </c>
      <c r="E16" s="19" t="s">
        <v>23</v>
      </c>
      <c r="F16" s="19" t="s">
        <v>41</v>
      </c>
      <c r="G16" s="26"/>
      <c r="H16" s="1">
        <v>1000000</v>
      </c>
      <c r="I16" s="26">
        <v>-1538246.44</v>
      </c>
    </row>
    <row r="17" spans="1:9" x14ac:dyDescent="0.15">
      <c r="A17" s="17">
        <v>42542</v>
      </c>
      <c r="B17" s="18">
        <v>52</v>
      </c>
      <c r="C17" s="19" t="s">
        <v>42</v>
      </c>
      <c r="D17" s="19" t="s">
        <v>14</v>
      </c>
      <c r="E17" s="19" t="s">
        <v>29</v>
      </c>
      <c r="F17" s="19" t="s">
        <v>43</v>
      </c>
      <c r="G17" s="26"/>
      <c r="H17" s="2">
        <v>1000000</v>
      </c>
      <c r="I17" s="26">
        <v>-2538246.44</v>
      </c>
    </row>
    <row r="18" spans="1:9" x14ac:dyDescent="0.15">
      <c r="A18" s="17">
        <v>42551</v>
      </c>
      <c r="B18" s="18">
        <v>56</v>
      </c>
      <c r="C18" s="19" t="s">
        <v>44</v>
      </c>
      <c r="D18" s="19" t="s">
        <v>18</v>
      </c>
      <c r="E18" s="19" t="s">
        <v>26</v>
      </c>
      <c r="F18" s="19" t="s">
        <v>45</v>
      </c>
      <c r="G18" s="26">
        <v>863356.13</v>
      </c>
      <c r="H18" s="26"/>
      <c r="I18" s="26">
        <v>-1674890.31</v>
      </c>
    </row>
    <row r="19" spans="1:9" x14ac:dyDescent="0.15">
      <c r="A19" s="17">
        <v>42582</v>
      </c>
      <c r="B19" s="18">
        <v>66</v>
      </c>
      <c r="C19" s="19" t="s">
        <v>46</v>
      </c>
      <c r="D19" s="19" t="s">
        <v>18</v>
      </c>
      <c r="E19" s="19" t="s">
        <v>47</v>
      </c>
      <c r="F19" s="19" t="s">
        <v>18</v>
      </c>
      <c r="G19" s="26">
        <v>374651.22</v>
      </c>
      <c r="H19" s="26"/>
      <c r="I19" s="26">
        <v>-1300239.0900000001</v>
      </c>
    </row>
    <row r="20" spans="1:9" x14ac:dyDescent="0.15">
      <c r="A20" s="17">
        <v>42613</v>
      </c>
      <c r="B20" s="18">
        <v>76</v>
      </c>
      <c r="C20" s="19" t="s">
        <v>48</v>
      </c>
      <c r="D20" s="19" t="s">
        <v>18</v>
      </c>
      <c r="E20" s="19" t="s">
        <v>49</v>
      </c>
      <c r="F20" s="19" t="s">
        <v>50</v>
      </c>
      <c r="G20" s="26"/>
      <c r="H20" s="2">
        <v>13680</v>
      </c>
      <c r="I20" s="26">
        <v>-1313919.0900000001</v>
      </c>
    </row>
    <row r="21" spans="1:9" x14ac:dyDescent="0.15">
      <c r="A21" s="17">
        <v>42613</v>
      </c>
      <c r="B21" s="18">
        <v>76</v>
      </c>
      <c r="C21" s="19" t="s">
        <v>51</v>
      </c>
      <c r="D21" s="19" t="s">
        <v>18</v>
      </c>
      <c r="E21" s="19" t="s">
        <v>52</v>
      </c>
      <c r="F21" s="19" t="s">
        <v>18</v>
      </c>
      <c r="G21" s="26">
        <v>775026.15</v>
      </c>
      <c r="H21" s="26"/>
      <c r="I21" s="26">
        <v>-538892.93999999994</v>
      </c>
    </row>
    <row r="22" spans="1:9" x14ac:dyDescent="0.15">
      <c r="A22" s="17">
        <v>42614</v>
      </c>
      <c r="B22" s="18">
        <v>82</v>
      </c>
      <c r="C22" s="19" t="s">
        <v>53</v>
      </c>
      <c r="D22" s="19" t="s">
        <v>14</v>
      </c>
      <c r="E22" s="19" t="s">
        <v>54</v>
      </c>
      <c r="F22" s="19" t="s">
        <v>55</v>
      </c>
      <c r="G22" s="26"/>
      <c r="H22" s="3">
        <v>380000</v>
      </c>
      <c r="I22" s="26">
        <v>-918892.94</v>
      </c>
    </row>
    <row r="23" spans="1:9" x14ac:dyDescent="0.15">
      <c r="A23" s="17">
        <v>42620</v>
      </c>
      <c r="B23" s="18">
        <v>82</v>
      </c>
      <c r="C23" s="19" t="s">
        <v>56</v>
      </c>
      <c r="D23" s="19" t="s">
        <v>14</v>
      </c>
      <c r="E23" s="19" t="s">
        <v>29</v>
      </c>
      <c r="F23" s="19" t="s">
        <v>57</v>
      </c>
      <c r="G23" s="26"/>
      <c r="H23" s="2">
        <v>1000000</v>
      </c>
      <c r="I23" s="26">
        <v>-1918892.94</v>
      </c>
    </row>
    <row r="24" spans="1:9" x14ac:dyDescent="0.15">
      <c r="A24" s="17">
        <v>42635</v>
      </c>
      <c r="B24" s="18">
        <v>82</v>
      </c>
      <c r="C24" s="19" t="s">
        <v>58</v>
      </c>
      <c r="D24" s="19" t="s">
        <v>14</v>
      </c>
      <c r="E24" s="19" t="s">
        <v>54</v>
      </c>
      <c r="F24" s="19" t="s">
        <v>59</v>
      </c>
      <c r="G24" s="26"/>
      <c r="H24" s="1">
        <v>1000000</v>
      </c>
      <c r="I24" s="26">
        <v>-2918892.94</v>
      </c>
    </row>
    <row r="25" spans="1:9" x14ac:dyDescent="0.15">
      <c r="A25" s="23">
        <v>42643</v>
      </c>
      <c r="B25" s="24">
        <v>86</v>
      </c>
      <c r="C25" s="25" t="s">
        <v>60</v>
      </c>
      <c r="D25" s="25" t="s">
        <v>18</v>
      </c>
      <c r="E25" s="25" t="s">
        <v>61</v>
      </c>
      <c r="F25" s="25" t="s">
        <v>18</v>
      </c>
      <c r="G25" s="27">
        <v>683166.44</v>
      </c>
      <c r="H25" s="27"/>
      <c r="I25" s="27">
        <v>-2235676.5</v>
      </c>
    </row>
    <row r="26" spans="1:9" x14ac:dyDescent="0.15">
      <c r="A26" s="23">
        <v>42674</v>
      </c>
      <c r="B26" s="24">
        <v>96</v>
      </c>
      <c r="C26" s="25" t="s">
        <v>68</v>
      </c>
      <c r="D26" s="25" t="s">
        <v>18</v>
      </c>
      <c r="E26" s="25" t="s">
        <v>69</v>
      </c>
      <c r="F26" s="25" t="s">
        <v>18</v>
      </c>
      <c r="G26" s="27">
        <v>661987.94999999995</v>
      </c>
      <c r="H26" s="27"/>
      <c r="I26" s="27">
        <v>-1573738.55</v>
      </c>
    </row>
    <row r="27" spans="1:9" x14ac:dyDescent="0.15">
      <c r="A27" s="17">
        <v>42699</v>
      </c>
      <c r="B27" s="18">
        <v>102</v>
      </c>
      <c r="C27" s="19" t="s">
        <v>70</v>
      </c>
      <c r="D27" s="19" t="s">
        <v>18</v>
      </c>
      <c r="E27" s="19" t="s">
        <v>29</v>
      </c>
      <c r="F27" s="19" t="s">
        <v>71</v>
      </c>
      <c r="G27" s="26"/>
      <c r="H27" s="14">
        <v>1000000</v>
      </c>
      <c r="I27" s="26">
        <v>-2573738.5499999998</v>
      </c>
    </row>
    <row r="28" spans="1:9" x14ac:dyDescent="0.15">
      <c r="A28" s="17">
        <v>42704</v>
      </c>
      <c r="B28" s="18">
        <v>102</v>
      </c>
      <c r="C28" s="19" t="s">
        <v>72</v>
      </c>
      <c r="D28" s="19" t="s">
        <v>18</v>
      </c>
      <c r="E28" s="19" t="s">
        <v>29</v>
      </c>
      <c r="F28" s="19" t="s">
        <v>73</v>
      </c>
      <c r="G28" s="26"/>
      <c r="H28" s="14">
        <v>1000000</v>
      </c>
      <c r="I28" s="26">
        <v>-3573738.55</v>
      </c>
    </row>
    <row r="29" spans="1:9" x14ac:dyDescent="0.15">
      <c r="A29" s="23">
        <v>42704</v>
      </c>
      <c r="B29" s="24">
        <v>106</v>
      </c>
      <c r="C29" s="25" t="s">
        <v>74</v>
      </c>
      <c r="D29" s="25" t="s">
        <v>18</v>
      </c>
      <c r="E29" s="25" t="s">
        <v>75</v>
      </c>
      <c r="F29" s="25" t="s">
        <v>18</v>
      </c>
      <c r="G29" s="27">
        <v>708367.43</v>
      </c>
      <c r="H29" s="27"/>
      <c r="I29" s="27">
        <v>-2865598.22</v>
      </c>
    </row>
    <row r="30" spans="1:9" x14ac:dyDescent="0.15">
      <c r="A30" s="17">
        <v>42709</v>
      </c>
      <c r="B30" s="18">
        <v>112</v>
      </c>
      <c r="C30" s="19" t="s">
        <v>76</v>
      </c>
      <c r="D30" s="19" t="s">
        <v>77</v>
      </c>
      <c r="E30" s="19" t="s">
        <v>23</v>
      </c>
      <c r="F30" s="19" t="s">
        <v>78</v>
      </c>
      <c r="G30" s="26"/>
      <c r="H30" s="3">
        <v>330241.65999999997</v>
      </c>
      <c r="I30" s="26">
        <v>-3195612.78</v>
      </c>
    </row>
    <row r="31" spans="1:9" x14ac:dyDescent="0.15">
      <c r="A31" s="50">
        <v>42735</v>
      </c>
      <c r="B31" s="51">
        <v>116</v>
      </c>
      <c r="C31" s="52" t="s">
        <v>79</v>
      </c>
      <c r="D31" s="52" t="s">
        <v>18</v>
      </c>
      <c r="E31" s="52" t="s">
        <v>80</v>
      </c>
      <c r="F31" s="52" t="s">
        <v>18</v>
      </c>
      <c r="G31" s="53"/>
      <c r="H31" s="2">
        <v>1943000</v>
      </c>
      <c r="I31" s="53">
        <v>-5138612.78</v>
      </c>
    </row>
    <row r="32" spans="1:9" x14ac:dyDescent="0.15">
      <c r="A32" s="54">
        <v>42735</v>
      </c>
      <c r="B32" s="55">
        <v>116</v>
      </c>
      <c r="C32" s="56" t="s">
        <v>81</v>
      </c>
      <c r="D32" s="56" t="s">
        <v>18</v>
      </c>
      <c r="E32" s="56" t="s">
        <v>82</v>
      </c>
      <c r="F32" s="56" t="s">
        <v>18</v>
      </c>
      <c r="G32" s="57">
        <f>1831917.42</f>
        <v>1831917.42</v>
      </c>
      <c r="H32" s="57"/>
      <c r="I32" s="57">
        <v>-3306695.36</v>
      </c>
    </row>
    <row r="33" spans="1:9" x14ac:dyDescent="0.15">
      <c r="A33" s="54">
        <v>42735</v>
      </c>
      <c r="B33" s="55">
        <v>116</v>
      </c>
      <c r="C33" s="56" t="s">
        <v>91</v>
      </c>
      <c r="D33" s="56" t="s">
        <v>18</v>
      </c>
      <c r="E33" s="56" t="s">
        <v>92</v>
      </c>
      <c r="F33" s="56" t="s">
        <v>93</v>
      </c>
      <c r="G33" s="57"/>
      <c r="H33" s="31">
        <v>4558.43</v>
      </c>
      <c r="I33" s="57">
        <v>3311253.79</v>
      </c>
    </row>
    <row r="34" spans="1:9" x14ac:dyDescent="0.15">
      <c r="A34" s="9"/>
      <c r="B34" s="10"/>
      <c r="C34" s="11"/>
      <c r="D34" s="11"/>
      <c r="E34" s="11"/>
      <c r="F34" s="11"/>
      <c r="G34" s="12"/>
      <c r="H34" s="12"/>
      <c r="I34" s="12"/>
    </row>
    <row r="35" spans="1:9" x14ac:dyDescent="0.15">
      <c r="A35" s="9"/>
      <c r="B35" s="10"/>
      <c r="C35" s="11"/>
      <c r="D35" s="11"/>
      <c r="E35" s="11"/>
      <c r="F35" s="11"/>
      <c r="G35" s="12"/>
      <c r="H35" s="12"/>
      <c r="I35" s="12"/>
    </row>
    <row r="36" spans="1:9" x14ac:dyDescent="0.15">
      <c r="A36" s="9"/>
      <c r="B36" s="10"/>
      <c r="C36" s="11"/>
      <c r="D36" s="11"/>
      <c r="E36" s="11"/>
      <c r="F36" s="11"/>
      <c r="G36" s="12"/>
      <c r="H36" s="12"/>
      <c r="I36" s="12"/>
    </row>
    <row r="37" spans="1:9" x14ac:dyDescent="0.15">
      <c r="A37" s="9"/>
      <c r="B37" s="10"/>
      <c r="C37" s="11"/>
      <c r="D37" s="11"/>
      <c r="E37" s="11"/>
      <c r="F37" s="11"/>
      <c r="G37" s="12"/>
      <c r="H37" s="12"/>
      <c r="I37" s="12"/>
    </row>
    <row r="38" spans="1:9" x14ac:dyDescent="0.15">
      <c r="A38" s="9"/>
      <c r="B38" s="10"/>
      <c r="C38" s="11"/>
      <c r="D38" s="11"/>
      <c r="E38" s="11"/>
      <c r="F38" s="11"/>
      <c r="G38" s="12"/>
      <c r="H38" s="12"/>
      <c r="I38" s="12"/>
    </row>
    <row r="39" spans="1:9" x14ac:dyDescent="0.15">
      <c r="A39" s="9"/>
      <c r="B39" s="10"/>
      <c r="C39" s="11"/>
      <c r="D39" s="11"/>
      <c r="E39" s="11"/>
      <c r="F39" s="11"/>
      <c r="G39" s="12"/>
      <c r="H39" s="12"/>
      <c r="I39" s="12"/>
    </row>
    <row r="40" spans="1:9" ht="12" thickBot="1" x14ac:dyDescent="0.2">
      <c r="A40" s="21"/>
      <c r="G40" s="22">
        <f>SUM(G7:G33)</f>
        <v>9375367.4699999988</v>
      </c>
      <c r="H40" s="22">
        <f>SUM(H6:H33)</f>
        <v>11170722.689999999</v>
      </c>
    </row>
    <row r="41" spans="1:9" ht="12" thickTop="1" x14ac:dyDescent="0.15"/>
    <row r="42" spans="1:9" x14ac:dyDescent="0.15">
      <c r="G42" s="4"/>
      <c r="H42" s="4"/>
      <c r="I42" s="4"/>
    </row>
    <row r="43" spans="1:9" x14ac:dyDescent="0.15">
      <c r="F43" s="32" t="s">
        <v>94</v>
      </c>
      <c r="G43" s="8" t="s">
        <v>64</v>
      </c>
      <c r="H43" s="8" t="s">
        <v>65</v>
      </c>
      <c r="I43" s="8" t="s">
        <v>66</v>
      </c>
    </row>
    <row r="44" spans="1:9" x14ac:dyDescent="0.15">
      <c r="F44" s="6">
        <v>2015</v>
      </c>
      <c r="G44" s="4">
        <v>0</v>
      </c>
      <c r="H44" s="4">
        <f>I5</f>
        <v>1515898.57</v>
      </c>
      <c r="I44" s="4">
        <v>0</v>
      </c>
    </row>
    <row r="45" spans="1:9" x14ac:dyDescent="0.15">
      <c r="F45" s="15" t="s">
        <v>63</v>
      </c>
      <c r="G45" s="4">
        <f>G40-G46-H33</f>
        <v>8141581.5499999989</v>
      </c>
      <c r="H45" s="7">
        <f>H9+H11+H13+H17+H23+H20+H27+H28+H31</f>
        <v>7991680</v>
      </c>
      <c r="I45" s="7">
        <f>H45+H44-G45</f>
        <v>1365997.0200000014</v>
      </c>
    </row>
    <row r="46" spans="1:9" x14ac:dyDescent="0.15">
      <c r="F46" s="15" t="s">
        <v>95</v>
      </c>
      <c r="G46" s="5">
        <v>1229227.49</v>
      </c>
      <c r="H46" s="5">
        <f>H6+H15+H16+H22+H24+H30</f>
        <v>3174484.2600000002</v>
      </c>
      <c r="I46" s="5">
        <f>H46-G46</f>
        <v>1945256.7700000003</v>
      </c>
    </row>
    <row r="47" spans="1:9" x14ac:dyDescent="0.15">
      <c r="G47" s="33">
        <f>SUM(G45:G46)</f>
        <v>9370809.0399999991</v>
      </c>
      <c r="H47" s="4">
        <f>SUM(H44:H46)</f>
        <v>12682062.83</v>
      </c>
      <c r="I47" s="4">
        <f>SUM(I44:I46)</f>
        <v>3311253.7900000019</v>
      </c>
    </row>
    <row r="48" spans="1:9" x14ac:dyDescent="0.15">
      <c r="G48" s="4"/>
      <c r="H48" s="4"/>
      <c r="I48" s="4"/>
    </row>
    <row r="49" spans="6:9" x14ac:dyDescent="0.15">
      <c r="G49" s="4"/>
      <c r="H49" s="4"/>
      <c r="I49" s="4"/>
    </row>
    <row r="50" spans="6:9" x14ac:dyDescent="0.15">
      <c r="G50" s="4" t="s">
        <v>96</v>
      </c>
      <c r="H50" s="4"/>
      <c r="I50" s="4"/>
    </row>
    <row r="51" spans="6:9" x14ac:dyDescent="0.15">
      <c r="G51" s="4"/>
      <c r="H51" s="4"/>
      <c r="I51" s="4"/>
    </row>
    <row r="52" spans="6:9" x14ac:dyDescent="0.15">
      <c r="G52" s="4"/>
      <c r="H52" s="4"/>
      <c r="I52" s="4"/>
    </row>
    <row r="53" spans="6:9" x14ac:dyDescent="0.15">
      <c r="F53" s="15" t="s">
        <v>67</v>
      </c>
      <c r="G53" s="4">
        <f>G47-G46-H44</f>
        <v>6625682.9799999986</v>
      </c>
      <c r="H53" s="4"/>
      <c r="I53" s="4"/>
    </row>
    <row r="54" spans="6:9" x14ac:dyDescent="0.15">
      <c r="G54" s="4"/>
      <c r="H54" s="4"/>
      <c r="I54" s="4"/>
    </row>
    <row r="55" spans="6:9" x14ac:dyDescent="0.15">
      <c r="G55" s="4"/>
      <c r="H55" s="4"/>
      <c r="I55" s="4"/>
    </row>
    <row r="58" spans="6:9" x14ac:dyDescent="0.15">
      <c r="G58" s="13"/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3"/>
  <sheetViews>
    <sheetView tabSelected="1" topLeftCell="D33" workbookViewId="0">
      <selection activeCell="I51" sqref="I51:I52"/>
    </sheetView>
  </sheetViews>
  <sheetFormatPr defaultRowHeight="11.25" x14ac:dyDescent="0.15"/>
  <cols>
    <col min="1" max="1" width="12.125" style="15" customWidth="1"/>
    <col min="2" max="2" width="5.25" style="15" customWidth="1"/>
    <col min="3" max="3" width="9.75" style="15" customWidth="1"/>
    <col min="4" max="4" width="10.625" style="15" customWidth="1"/>
    <col min="5" max="5" width="39.125" style="15" customWidth="1"/>
    <col min="6" max="6" width="40.5" style="15" customWidth="1"/>
    <col min="7" max="8" width="13.5" style="15" customWidth="1"/>
    <col min="9" max="9" width="14" style="15" customWidth="1"/>
    <col min="10" max="10" width="9" style="15"/>
    <col min="11" max="11" width="13.75" style="15" bestFit="1" customWidth="1"/>
    <col min="12" max="16384" width="9" style="15"/>
  </cols>
  <sheetData>
    <row r="1" spans="1:10" ht="23.1" customHeight="1" x14ac:dyDescent="0.15">
      <c r="A1" s="82" t="s">
        <v>0</v>
      </c>
      <c r="B1" s="82"/>
      <c r="C1" s="82"/>
      <c r="D1" s="82"/>
      <c r="E1" s="82"/>
      <c r="F1" s="82"/>
      <c r="G1" s="82"/>
      <c r="H1" s="82"/>
      <c r="I1" s="82"/>
    </row>
    <row r="2" spans="1:10" ht="20.100000000000001" customHeight="1" x14ac:dyDescent="0.15">
      <c r="A2" s="83" t="s">
        <v>1</v>
      </c>
      <c r="B2" s="83"/>
      <c r="C2" s="83"/>
      <c r="D2" s="83"/>
      <c r="E2" s="83"/>
      <c r="F2" s="83"/>
      <c r="G2" s="83"/>
      <c r="H2" s="83"/>
      <c r="I2" s="83"/>
    </row>
    <row r="3" spans="1:10" ht="20.100000000000001" customHeight="1" x14ac:dyDescent="0.15">
      <c r="A3" s="84" t="s">
        <v>2</v>
      </c>
      <c r="B3" s="84"/>
      <c r="C3" s="84"/>
      <c r="D3" s="84"/>
      <c r="E3" s="84"/>
      <c r="F3" s="84"/>
      <c r="G3" s="84"/>
      <c r="H3" s="84"/>
      <c r="I3" s="84"/>
    </row>
    <row r="4" spans="1:10" ht="23.1" customHeight="1" thickBot="1" x14ac:dyDescent="0.2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</row>
    <row r="5" spans="1:10" ht="12" thickTop="1" x14ac:dyDescent="0.15">
      <c r="A5" s="17"/>
      <c r="B5" s="18"/>
      <c r="C5" s="19"/>
      <c r="D5" s="19"/>
      <c r="E5" s="19" t="s">
        <v>12</v>
      </c>
      <c r="F5" s="19"/>
      <c r="G5" s="20"/>
      <c r="H5" s="20"/>
      <c r="I5" s="36">
        <v>3311253.79</v>
      </c>
    </row>
    <row r="6" spans="1:10" x14ac:dyDescent="0.15">
      <c r="A6" s="9">
        <v>42755</v>
      </c>
      <c r="B6" s="10">
        <v>126</v>
      </c>
      <c r="C6" s="11" t="s">
        <v>83</v>
      </c>
      <c r="D6" s="11" t="s">
        <v>18</v>
      </c>
      <c r="E6" s="11" t="s">
        <v>84</v>
      </c>
      <c r="F6" s="11" t="s">
        <v>85</v>
      </c>
      <c r="G6" s="12"/>
      <c r="H6" s="81">
        <v>19175.66</v>
      </c>
      <c r="I6" s="12">
        <v>-3330429.45</v>
      </c>
      <c r="J6" s="15" t="s">
        <v>170</v>
      </c>
    </row>
    <row r="7" spans="1:10" x14ac:dyDescent="0.15">
      <c r="A7" s="9">
        <v>42766</v>
      </c>
      <c r="B7" s="10">
        <v>126</v>
      </c>
      <c r="C7" s="11" t="s">
        <v>86</v>
      </c>
      <c r="D7" s="11" t="s">
        <v>18</v>
      </c>
      <c r="E7" s="11" t="s">
        <v>87</v>
      </c>
      <c r="F7" s="11" t="s">
        <v>18</v>
      </c>
      <c r="G7" s="12">
        <f>846659.4</f>
        <v>846659.4</v>
      </c>
      <c r="H7" s="12"/>
      <c r="I7" s="12">
        <v>-2483770.0499999998</v>
      </c>
    </row>
    <row r="8" spans="1:10" x14ac:dyDescent="0.15">
      <c r="A8" s="9">
        <v>42794</v>
      </c>
      <c r="B8" s="10">
        <v>136</v>
      </c>
      <c r="C8" s="11" t="s">
        <v>89</v>
      </c>
      <c r="D8" s="11" t="s">
        <v>18</v>
      </c>
      <c r="E8" s="11" t="s">
        <v>90</v>
      </c>
      <c r="F8" s="11" t="s">
        <v>18</v>
      </c>
      <c r="G8" s="12">
        <v>386474.34</v>
      </c>
      <c r="H8" s="12"/>
      <c r="I8" s="12">
        <v>-2097295.71</v>
      </c>
    </row>
    <row r="9" spans="1:10" x14ac:dyDescent="0.15">
      <c r="A9" s="9">
        <v>42800</v>
      </c>
      <c r="B9" s="10">
        <v>142</v>
      </c>
      <c r="C9" s="11" t="s">
        <v>97</v>
      </c>
      <c r="D9" s="11" t="s">
        <v>14</v>
      </c>
      <c r="E9" s="37" t="s">
        <v>98</v>
      </c>
      <c r="F9" s="37" t="s">
        <v>99</v>
      </c>
      <c r="G9" s="38"/>
      <c r="H9" s="38">
        <v>570000</v>
      </c>
      <c r="I9" s="12">
        <v>-2667295.71</v>
      </c>
    </row>
    <row r="10" spans="1:10" x14ac:dyDescent="0.15">
      <c r="A10" s="9">
        <v>42800</v>
      </c>
      <c r="B10" s="10">
        <v>142</v>
      </c>
      <c r="C10" s="11" t="s">
        <v>100</v>
      </c>
      <c r="D10" s="11" t="s">
        <v>14</v>
      </c>
      <c r="E10" s="37" t="s">
        <v>98</v>
      </c>
      <c r="F10" s="37" t="s">
        <v>101</v>
      </c>
      <c r="G10" s="38"/>
      <c r="H10" s="38">
        <v>1500000</v>
      </c>
      <c r="I10" s="12">
        <v>-4167295.71</v>
      </c>
    </row>
    <row r="11" spans="1:10" x14ac:dyDescent="0.15">
      <c r="A11" s="9">
        <v>42821</v>
      </c>
      <c r="B11" s="10">
        <v>142</v>
      </c>
      <c r="C11" s="11" t="s">
        <v>102</v>
      </c>
      <c r="D11" s="11" t="s">
        <v>14</v>
      </c>
      <c r="E11" s="11" t="s">
        <v>29</v>
      </c>
      <c r="F11" s="11" t="s">
        <v>103</v>
      </c>
      <c r="G11" s="12"/>
      <c r="H11" s="85">
        <v>1000000</v>
      </c>
      <c r="I11" s="12">
        <v>-5167295.71</v>
      </c>
    </row>
    <row r="12" spans="1:10" x14ac:dyDescent="0.15">
      <c r="A12" s="9">
        <v>42825</v>
      </c>
      <c r="B12" s="10">
        <v>142</v>
      </c>
      <c r="C12" s="11" t="s">
        <v>104</v>
      </c>
      <c r="D12" s="11" t="s">
        <v>14</v>
      </c>
      <c r="E12" s="11" t="s">
        <v>29</v>
      </c>
      <c r="F12" s="11" t="s">
        <v>30</v>
      </c>
      <c r="G12" s="12"/>
      <c r="H12" s="85">
        <v>1000000</v>
      </c>
      <c r="I12" s="12">
        <v>-6167295.71</v>
      </c>
    </row>
    <row r="13" spans="1:10" x14ac:dyDescent="0.15">
      <c r="A13" s="9">
        <v>42825</v>
      </c>
      <c r="B13" s="10">
        <v>146</v>
      </c>
      <c r="C13" s="11" t="s">
        <v>105</v>
      </c>
      <c r="D13" s="11" t="s">
        <v>18</v>
      </c>
      <c r="E13" s="11" t="s">
        <v>106</v>
      </c>
      <c r="F13" s="11" t="s">
        <v>18</v>
      </c>
      <c r="G13" s="12">
        <v>1285557.03</v>
      </c>
      <c r="H13" s="12"/>
      <c r="I13" s="12">
        <v>-4881738.68</v>
      </c>
    </row>
    <row r="14" spans="1:10" x14ac:dyDescent="0.15">
      <c r="A14" s="9">
        <v>42825</v>
      </c>
      <c r="B14" s="10">
        <v>146</v>
      </c>
      <c r="C14" s="11" t="s">
        <v>107</v>
      </c>
      <c r="D14" s="11" t="s">
        <v>18</v>
      </c>
      <c r="E14" s="11" t="s">
        <v>108</v>
      </c>
      <c r="F14" s="11" t="s">
        <v>85</v>
      </c>
      <c r="G14" s="12"/>
      <c r="H14" s="81">
        <v>0.3</v>
      </c>
      <c r="I14" s="12">
        <v>-4881738.9800000004</v>
      </c>
      <c r="J14" s="15" t="s">
        <v>171</v>
      </c>
    </row>
    <row r="15" spans="1:10" x14ac:dyDescent="0.15">
      <c r="A15" s="9">
        <v>42832</v>
      </c>
      <c r="B15" s="10">
        <v>152</v>
      </c>
      <c r="C15" s="11" t="s">
        <v>109</v>
      </c>
      <c r="D15" s="11" t="s">
        <v>110</v>
      </c>
      <c r="E15" s="11" t="s">
        <v>34</v>
      </c>
      <c r="F15" s="11" t="s">
        <v>30</v>
      </c>
      <c r="G15" s="12"/>
      <c r="H15" s="85">
        <v>500000</v>
      </c>
      <c r="I15" s="12">
        <v>-5381738.9800000004</v>
      </c>
    </row>
    <row r="16" spans="1:10" x14ac:dyDescent="0.15">
      <c r="A16" s="9">
        <v>42853</v>
      </c>
      <c r="B16" s="10">
        <v>152</v>
      </c>
      <c r="C16" s="11" t="s">
        <v>111</v>
      </c>
      <c r="D16" s="11" t="s">
        <v>112</v>
      </c>
      <c r="E16" s="37" t="s">
        <v>98</v>
      </c>
      <c r="F16" s="37" t="s">
        <v>113</v>
      </c>
      <c r="G16" s="38"/>
      <c r="H16" s="38">
        <v>97251.53</v>
      </c>
      <c r="I16" s="12">
        <v>-5478990.5099999998</v>
      </c>
    </row>
    <row r="17" spans="1:9" x14ac:dyDescent="0.15">
      <c r="A17" s="9">
        <v>42855</v>
      </c>
      <c r="B17" s="10">
        <v>156</v>
      </c>
      <c r="C17" s="11" t="s">
        <v>114</v>
      </c>
      <c r="D17" s="11"/>
      <c r="E17" s="11" t="s">
        <v>115</v>
      </c>
      <c r="F17" s="11"/>
      <c r="G17" s="12">
        <v>1235779.42</v>
      </c>
      <c r="H17" s="12"/>
      <c r="I17" s="12">
        <v>-4243211.09</v>
      </c>
    </row>
    <row r="18" spans="1:9" x14ac:dyDescent="0.15">
      <c r="A18" s="9">
        <v>42881</v>
      </c>
      <c r="B18" s="10">
        <v>162</v>
      </c>
      <c r="C18" s="11" t="s">
        <v>118</v>
      </c>
      <c r="D18" s="11" t="s">
        <v>14</v>
      </c>
      <c r="E18" s="11" t="s">
        <v>29</v>
      </c>
      <c r="F18" s="11" t="s">
        <v>119</v>
      </c>
      <c r="G18" s="12"/>
      <c r="H18" s="85">
        <v>1000000</v>
      </c>
      <c r="I18" s="12">
        <v>-5243211.09</v>
      </c>
    </row>
    <row r="19" spans="1:9" x14ac:dyDescent="0.15">
      <c r="A19" s="9">
        <v>42886</v>
      </c>
      <c r="B19" s="10">
        <v>166</v>
      </c>
      <c r="C19" s="11" t="s">
        <v>120</v>
      </c>
      <c r="D19" s="11"/>
      <c r="E19" s="11" t="s">
        <v>121</v>
      </c>
      <c r="F19" s="11"/>
      <c r="G19" s="12">
        <v>1582645.95</v>
      </c>
      <c r="H19" s="12"/>
      <c r="I19" s="12">
        <v>-3660565.14</v>
      </c>
    </row>
    <row r="20" spans="1:9" x14ac:dyDescent="0.15">
      <c r="A20" s="9">
        <v>42887</v>
      </c>
      <c r="B20" s="10">
        <v>52</v>
      </c>
      <c r="C20" s="11" t="s">
        <v>122</v>
      </c>
      <c r="D20" s="11" t="s">
        <v>18</v>
      </c>
      <c r="E20" s="11" t="s">
        <v>29</v>
      </c>
      <c r="F20" s="11" t="s">
        <v>119</v>
      </c>
      <c r="G20" s="12"/>
      <c r="H20" s="85">
        <v>1000000</v>
      </c>
      <c r="I20" s="12">
        <v>-4660565.1399999997</v>
      </c>
    </row>
    <row r="21" spans="1:9" x14ac:dyDescent="0.15">
      <c r="A21" s="9">
        <v>42916</v>
      </c>
      <c r="B21" s="10">
        <v>56</v>
      </c>
      <c r="C21" s="11" t="s">
        <v>123</v>
      </c>
      <c r="D21" s="11" t="s">
        <v>18</v>
      </c>
      <c r="E21" s="11" t="s">
        <v>124</v>
      </c>
      <c r="F21" s="11" t="s">
        <v>18</v>
      </c>
      <c r="G21" s="12">
        <v>1703891.64</v>
      </c>
      <c r="H21" s="12"/>
      <c r="I21" s="12">
        <v>-2956673.5</v>
      </c>
    </row>
    <row r="22" spans="1:9" x14ac:dyDescent="0.15">
      <c r="A22" s="9">
        <v>42923</v>
      </c>
      <c r="B22" s="10">
        <v>62</v>
      </c>
      <c r="C22" s="11" t="s">
        <v>125</v>
      </c>
      <c r="D22" s="11" t="s">
        <v>14</v>
      </c>
      <c r="E22" s="37" t="s">
        <v>98</v>
      </c>
      <c r="F22" s="37" t="s">
        <v>126</v>
      </c>
      <c r="G22" s="38"/>
      <c r="H22" s="38">
        <v>800000</v>
      </c>
      <c r="I22" s="12">
        <v>-3756673.5</v>
      </c>
    </row>
    <row r="23" spans="1:9" x14ac:dyDescent="0.15">
      <c r="A23" s="9">
        <v>42923</v>
      </c>
      <c r="B23" s="10">
        <v>62</v>
      </c>
      <c r="C23" s="11" t="s">
        <v>127</v>
      </c>
      <c r="D23" s="11" t="s">
        <v>14</v>
      </c>
      <c r="E23" s="37" t="s">
        <v>98</v>
      </c>
      <c r="F23" s="37" t="s">
        <v>128</v>
      </c>
      <c r="G23" s="38"/>
      <c r="H23" s="38">
        <v>450000</v>
      </c>
      <c r="I23" s="12">
        <v>-4206673.5</v>
      </c>
    </row>
    <row r="24" spans="1:9" x14ac:dyDescent="0.15">
      <c r="A24" s="9">
        <v>42923</v>
      </c>
      <c r="B24" s="10">
        <v>62</v>
      </c>
      <c r="C24" s="11" t="s">
        <v>129</v>
      </c>
      <c r="D24" s="11" t="s">
        <v>14</v>
      </c>
      <c r="E24" s="37" t="s">
        <v>98</v>
      </c>
      <c r="F24" s="37" t="s">
        <v>130</v>
      </c>
      <c r="G24" s="38"/>
      <c r="H24" s="38">
        <v>400000</v>
      </c>
      <c r="I24" s="12">
        <v>-4606673.5</v>
      </c>
    </row>
    <row r="25" spans="1:9" x14ac:dyDescent="0.15">
      <c r="A25" s="9">
        <v>42923</v>
      </c>
      <c r="B25" s="10">
        <v>62</v>
      </c>
      <c r="C25" s="11" t="s">
        <v>131</v>
      </c>
      <c r="D25" s="11" t="s">
        <v>14</v>
      </c>
      <c r="E25" s="37" t="s">
        <v>98</v>
      </c>
      <c r="F25" s="37" t="s">
        <v>132</v>
      </c>
      <c r="G25" s="38"/>
      <c r="H25" s="38">
        <v>1000000</v>
      </c>
      <c r="I25" s="12">
        <v>-5606673.5</v>
      </c>
    </row>
    <row r="26" spans="1:9" x14ac:dyDescent="0.15">
      <c r="A26" s="9">
        <v>42947</v>
      </c>
      <c r="B26" s="10">
        <v>66</v>
      </c>
      <c r="C26" s="11" t="s">
        <v>133</v>
      </c>
      <c r="D26" s="11"/>
      <c r="E26" s="11" t="s">
        <v>134</v>
      </c>
      <c r="F26" s="11"/>
      <c r="G26" s="12">
        <v>1104512.8899999999</v>
      </c>
      <c r="H26" s="12"/>
      <c r="I26" s="12">
        <v>-4502160.6100000003</v>
      </c>
    </row>
    <row r="27" spans="1:9" x14ac:dyDescent="0.15">
      <c r="A27" s="9">
        <v>42955</v>
      </c>
      <c r="B27" s="10">
        <v>72</v>
      </c>
      <c r="C27" s="11" t="s">
        <v>135</v>
      </c>
      <c r="D27" s="11" t="s">
        <v>14</v>
      </c>
      <c r="E27" s="11" t="s">
        <v>29</v>
      </c>
      <c r="F27" s="11" t="s">
        <v>136</v>
      </c>
      <c r="G27" s="12"/>
      <c r="H27" s="85">
        <v>1000000</v>
      </c>
      <c r="I27" s="12">
        <v>-5502160.6100000003</v>
      </c>
    </row>
    <row r="28" spans="1:9" x14ac:dyDescent="0.15">
      <c r="A28" s="9">
        <v>42957</v>
      </c>
      <c r="B28" s="10">
        <v>72</v>
      </c>
      <c r="C28" s="11" t="s">
        <v>137</v>
      </c>
      <c r="D28" s="11" t="s">
        <v>14</v>
      </c>
      <c r="E28" s="11" t="s">
        <v>29</v>
      </c>
      <c r="F28" s="11" t="s">
        <v>136</v>
      </c>
      <c r="G28" s="12"/>
      <c r="H28" s="85">
        <v>1000000</v>
      </c>
      <c r="I28" s="12">
        <v>-6502160.6100000003</v>
      </c>
    </row>
    <row r="29" spans="1:9" x14ac:dyDescent="0.15">
      <c r="A29" s="9">
        <v>42969</v>
      </c>
      <c r="B29" s="10">
        <v>72</v>
      </c>
      <c r="C29" s="11" t="s">
        <v>138</v>
      </c>
      <c r="D29" s="11" t="s">
        <v>14</v>
      </c>
      <c r="E29" s="11" t="s">
        <v>29</v>
      </c>
      <c r="F29" s="11" t="s">
        <v>139</v>
      </c>
      <c r="G29" s="12"/>
      <c r="H29" s="85">
        <v>500000</v>
      </c>
      <c r="I29" s="12">
        <v>-7002160.6100000003</v>
      </c>
    </row>
    <row r="30" spans="1:9" x14ac:dyDescent="0.15">
      <c r="A30" s="9">
        <v>42978</v>
      </c>
      <c r="B30" s="10">
        <v>76</v>
      </c>
      <c r="C30" s="11" t="s">
        <v>140</v>
      </c>
      <c r="D30" s="11" t="s">
        <v>18</v>
      </c>
      <c r="E30" s="11" t="s">
        <v>141</v>
      </c>
      <c r="F30" s="11" t="s">
        <v>18</v>
      </c>
      <c r="G30" s="12">
        <v>1368372.15</v>
      </c>
      <c r="H30" s="12"/>
      <c r="I30" s="12">
        <v>-5633788.46</v>
      </c>
    </row>
    <row r="31" spans="1:9" x14ac:dyDescent="0.15">
      <c r="A31" s="39">
        <v>42993</v>
      </c>
      <c r="B31" s="40">
        <v>82</v>
      </c>
      <c r="C31" s="41" t="s">
        <v>142</v>
      </c>
      <c r="D31" s="41" t="s">
        <v>143</v>
      </c>
      <c r="E31" s="43" t="s">
        <v>98</v>
      </c>
      <c r="F31" s="43" t="s">
        <v>144</v>
      </c>
      <c r="G31" s="44"/>
      <c r="H31" s="44">
        <v>300000</v>
      </c>
      <c r="I31" s="42">
        <v>-5933788.46</v>
      </c>
    </row>
    <row r="32" spans="1:9" s="45" customFormat="1" x14ac:dyDescent="0.15">
      <c r="A32" s="9">
        <v>42998</v>
      </c>
      <c r="B32" s="10">
        <v>82</v>
      </c>
      <c r="C32" s="11" t="s">
        <v>145</v>
      </c>
      <c r="D32" s="11" t="s">
        <v>146</v>
      </c>
      <c r="E32" s="37" t="s">
        <v>98</v>
      </c>
      <c r="F32" s="37" t="s">
        <v>147</v>
      </c>
      <c r="G32" s="38"/>
      <c r="H32" s="38">
        <v>500000</v>
      </c>
      <c r="I32" s="12">
        <v>-6433788.46</v>
      </c>
    </row>
    <row r="33" spans="1:10" s="45" customFormat="1" x14ac:dyDescent="0.15">
      <c r="A33" s="9">
        <v>43008</v>
      </c>
      <c r="B33" s="10">
        <v>86</v>
      </c>
      <c r="C33" s="11" t="s">
        <v>148</v>
      </c>
      <c r="D33" s="11" t="s">
        <v>18</v>
      </c>
      <c r="E33" s="11" t="s">
        <v>149</v>
      </c>
      <c r="F33" s="11" t="s">
        <v>18</v>
      </c>
      <c r="G33" s="12">
        <v>654060.6</v>
      </c>
      <c r="H33" s="12"/>
      <c r="I33" s="12">
        <v>-5779727.8600000003</v>
      </c>
    </row>
    <row r="34" spans="1:10" s="45" customFormat="1" x14ac:dyDescent="0.15">
      <c r="A34" s="9">
        <v>43013</v>
      </c>
      <c r="B34" s="10">
        <v>92</v>
      </c>
      <c r="C34" s="11" t="s">
        <v>150</v>
      </c>
      <c r="D34" s="11" t="s">
        <v>18</v>
      </c>
      <c r="E34" s="11" t="s">
        <v>151</v>
      </c>
      <c r="F34" s="11" t="s">
        <v>152</v>
      </c>
      <c r="G34" s="12"/>
      <c r="H34" s="12">
        <v>115680</v>
      </c>
      <c r="I34" s="12">
        <v>-5895407.8600000003</v>
      </c>
    </row>
    <row r="35" spans="1:10" s="45" customFormat="1" x14ac:dyDescent="0.15">
      <c r="A35" s="9">
        <v>43039</v>
      </c>
      <c r="B35" s="10">
        <v>96</v>
      </c>
      <c r="C35" s="11" t="s">
        <v>153</v>
      </c>
      <c r="D35" s="11" t="s">
        <v>18</v>
      </c>
      <c r="E35" s="11" t="s">
        <v>154</v>
      </c>
      <c r="F35" s="11" t="s">
        <v>18</v>
      </c>
      <c r="G35" s="12">
        <v>1638006.91</v>
      </c>
      <c r="H35" s="12"/>
      <c r="I35" s="12">
        <v>-4257400.95</v>
      </c>
    </row>
    <row r="36" spans="1:10" s="45" customFormat="1" x14ac:dyDescent="0.15">
      <c r="A36" s="46">
        <v>43069</v>
      </c>
      <c r="B36" s="47">
        <v>106</v>
      </c>
      <c r="C36" s="48" t="s">
        <v>155</v>
      </c>
      <c r="D36" s="48" t="s">
        <v>18</v>
      </c>
      <c r="E36" s="48" t="s">
        <v>156</v>
      </c>
      <c r="F36" s="48" t="s">
        <v>18</v>
      </c>
      <c r="G36" s="62">
        <v>593659.9</v>
      </c>
      <c r="H36" s="49"/>
      <c r="I36" s="49">
        <v>-3663741.05</v>
      </c>
    </row>
    <row r="37" spans="1:10" s="45" customFormat="1" x14ac:dyDescent="0.15">
      <c r="A37" s="58">
        <v>43100</v>
      </c>
      <c r="B37" s="59">
        <v>116</v>
      </c>
      <c r="C37" s="60" t="s">
        <v>157</v>
      </c>
      <c r="D37" s="60" t="s">
        <v>18</v>
      </c>
      <c r="E37" s="60" t="s">
        <v>158</v>
      </c>
      <c r="F37" s="60" t="s">
        <v>18</v>
      </c>
      <c r="G37" s="61"/>
      <c r="H37" s="3">
        <v>361300</v>
      </c>
      <c r="I37" s="61">
        <v>-4025041.05</v>
      </c>
    </row>
    <row r="38" spans="1:10" s="45" customFormat="1" x14ac:dyDescent="0.15">
      <c r="A38" s="63">
        <v>43100</v>
      </c>
      <c r="B38" s="64">
        <v>116</v>
      </c>
      <c r="C38" s="65" t="s">
        <v>159</v>
      </c>
      <c r="D38" s="65" t="s">
        <v>18</v>
      </c>
      <c r="E38" s="65" t="s">
        <v>160</v>
      </c>
      <c r="F38" s="65" t="s">
        <v>18</v>
      </c>
      <c r="G38" s="66"/>
      <c r="H38" s="3">
        <v>1000000</v>
      </c>
      <c r="I38" s="66">
        <v>-5025041.05</v>
      </c>
    </row>
    <row r="39" spans="1:10" s="45" customFormat="1" x14ac:dyDescent="0.15">
      <c r="A39" s="67">
        <v>43100</v>
      </c>
      <c r="B39" s="68">
        <v>116</v>
      </c>
      <c r="C39" s="69" t="s">
        <v>161</v>
      </c>
      <c r="D39" s="69" t="s">
        <v>18</v>
      </c>
      <c r="E39" s="69" t="s">
        <v>162</v>
      </c>
      <c r="F39" s="69" t="s">
        <v>18</v>
      </c>
      <c r="G39" s="70">
        <v>1927416.48</v>
      </c>
      <c r="H39" s="70"/>
      <c r="I39" s="70">
        <v>-3097624.57</v>
      </c>
    </row>
    <row r="40" spans="1:10" s="45" customFormat="1" x14ac:dyDescent="0.15">
      <c r="A40" s="72">
        <v>43100</v>
      </c>
      <c r="B40" s="73">
        <v>116</v>
      </c>
      <c r="C40" s="74" t="s">
        <v>164</v>
      </c>
      <c r="D40" s="74" t="s">
        <v>18</v>
      </c>
      <c r="E40" s="74" t="s">
        <v>165</v>
      </c>
      <c r="F40" s="74" t="s">
        <v>166</v>
      </c>
      <c r="G40" s="75">
        <v>24015.119999999999</v>
      </c>
      <c r="H40" s="75"/>
      <c r="I40" s="75">
        <v>-3073609.45</v>
      </c>
    </row>
    <row r="41" spans="1:10" s="45" customFormat="1" x14ac:dyDescent="0.15">
      <c r="A41" s="76">
        <v>43100</v>
      </c>
      <c r="B41" s="77">
        <v>116</v>
      </c>
      <c r="C41" s="78" t="s">
        <v>167</v>
      </c>
      <c r="D41" s="78" t="s">
        <v>18</v>
      </c>
      <c r="E41" s="78" t="s">
        <v>168</v>
      </c>
      <c r="F41" s="78" t="s">
        <v>169</v>
      </c>
      <c r="G41" s="80"/>
      <c r="H41" s="71">
        <v>21771.05</v>
      </c>
      <c r="I41" s="80">
        <v>-3095380.5</v>
      </c>
      <c r="J41" s="45" t="s">
        <v>171</v>
      </c>
    </row>
    <row r="42" spans="1:10" x14ac:dyDescent="0.15">
      <c r="A42" s="9"/>
      <c r="B42" s="10"/>
      <c r="C42" s="11"/>
      <c r="D42" s="11"/>
      <c r="E42" s="11"/>
      <c r="F42" s="11"/>
      <c r="G42" s="12"/>
      <c r="H42" s="12"/>
      <c r="I42" s="12"/>
    </row>
    <row r="43" spans="1:10" ht="12" thickBot="1" x14ac:dyDescent="0.2">
      <c r="A43" s="21"/>
      <c r="G43" s="79">
        <v>14351051.83</v>
      </c>
      <c r="H43" s="79">
        <v>14135178.539999999</v>
      </c>
      <c r="I43" s="34"/>
    </row>
    <row r="44" spans="1:10" ht="12" thickTop="1" x14ac:dyDescent="0.15"/>
    <row r="45" spans="1:10" x14ac:dyDescent="0.15">
      <c r="G45" s="4"/>
      <c r="H45" s="4"/>
      <c r="I45" s="4"/>
    </row>
    <row r="46" spans="1:10" x14ac:dyDescent="0.15">
      <c r="G46" s="8" t="s">
        <v>64</v>
      </c>
      <c r="H46" s="8" t="s">
        <v>65</v>
      </c>
      <c r="I46" s="8" t="s">
        <v>66</v>
      </c>
    </row>
    <row r="47" spans="1:10" x14ac:dyDescent="0.15">
      <c r="F47" s="6" t="s">
        <v>116</v>
      </c>
      <c r="G47" s="4">
        <v>0</v>
      </c>
      <c r="H47" s="4">
        <v>1365997.0200000014</v>
      </c>
      <c r="I47" s="4">
        <v>0</v>
      </c>
    </row>
    <row r="48" spans="1:10" x14ac:dyDescent="0.15">
      <c r="F48" s="6" t="s">
        <v>117</v>
      </c>
      <c r="G48" s="4"/>
      <c r="H48" s="4">
        <v>1945256.7700000003</v>
      </c>
      <c r="I48" s="4"/>
    </row>
    <row r="49" spans="6:11" x14ac:dyDescent="0.15">
      <c r="F49" s="6"/>
      <c r="G49" s="4"/>
      <c r="H49" s="4"/>
      <c r="I49" s="28"/>
      <c r="K49" s="35"/>
    </row>
    <row r="50" spans="6:11" x14ac:dyDescent="0.15">
      <c r="F50" s="6" t="s">
        <v>163</v>
      </c>
      <c r="G50" s="4"/>
      <c r="H50" s="4"/>
      <c r="I50" s="28"/>
      <c r="K50" s="35"/>
    </row>
    <row r="51" spans="6:11" x14ac:dyDescent="0.15">
      <c r="F51" s="15" t="s">
        <v>63</v>
      </c>
      <c r="G51" s="7">
        <v>9471127.9299999997</v>
      </c>
      <c r="H51" s="7">
        <f>H11+H12+H15+H18+H20+H27+H28+H29+H37+H38+H34</f>
        <v>8476980</v>
      </c>
      <c r="I51" s="29">
        <f>H47+H51-G51+H14-G40</f>
        <v>347834.27000000171</v>
      </c>
      <c r="K51" s="35"/>
    </row>
    <row r="52" spans="6:11" x14ac:dyDescent="0.15">
      <c r="F52" s="15" t="s">
        <v>62</v>
      </c>
      <c r="G52" s="5">
        <v>4834137.7300000004</v>
      </c>
      <c r="H52" s="5">
        <f>H9+H10+H16+H22+H23+H24+H25+H31+H32</f>
        <v>5617251.5299999993</v>
      </c>
      <c r="I52" s="30">
        <f>H52-G52+H48+H6</f>
        <v>2747546.2299999995</v>
      </c>
      <c r="K52" s="35"/>
    </row>
    <row r="53" spans="6:11" x14ac:dyDescent="0.15">
      <c r="G53" s="4">
        <f>SUM(G51:G52)</f>
        <v>14305265.66</v>
      </c>
      <c r="H53" s="4">
        <f>SUM(H51:H52)</f>
        <v>14094231.529999999</v>
      </c>
      <c r="I53" s="28">
        <f>SUM(I47:I52)</f>
        <v>3095380.5000000014</v>
      </c>
      <c r="K53" s="35"/>
    </row>
    <row r="54" spans="6:11" x14ac:dyDescent="0.15">
      <c r="G54" s="4"/>
      <c r="H54" s="4"/>
      <c r="I54" s="28"/>
      <c r="K54" s="35"/>
    </row>
    <row r="55" spans="6:11" x14ac:dyDescent="0.15">
      <c r="G55" s="4"/>
      <c r="H55" s="4"/>
      <c r="I55" s="4">
        <v>3095380.5</v>
      </c>
      <c r="K55" s="35"/>
    </row>
    <row r="56" spans="6:11" x14ac:dyDescent="0.15">
      <c r="F56" s="15" t="s">
        <v>88</v>
      </c>
      <c r="G56" s="4"/>
      <c r="H56" s="4"/>
      <c r="I56" s="4">
        <f>I53-I55</f>
        <v>0</v>
      </c>
      <c r="K56" s="34"/>
    </row>
    <row r="57" spans="6:11" x14ac:dyDescent="0.15">
      <c r="G57" s="4">
        <v>14305267</v>
      </c>
      <c r="H57" s="4"/>
      <c r="I57" s="4"/>
    </row>
    <row r="58" spans="6:11" x14ac:dyDescent="0.15">
      <c r="G58" s="4">
        <f>G43-G57</f>
        <v>45784.830000000075</v>
      </c>
      <c r="H58" s="4"/>
      <c r="I58" s="4"/>
    </row>
    <row r="59" spans="6:11" x14ac:dyDescent="0.15">
      <c r="I59" s="34"/>
    </row>
    <row r="61" spans="6:11" x14ac:dyDescent="0.15">
      <c r="G61" s="13"/>
    </row>
    <row r="62" spans="6:11" x14ac:dyDescent="0.15">
      <c r="G62" s="35">
        <v>9471127.9300000016</v>
      </c>
    </row>
    <row r="63" spans="6:11" x14ac:dyDescent="0.15">
      <c r="G63" s="35">
        <v>4834137.7299999995</v>
      </c>
    </row>
  </sheetData>
  <mergeCells count="3">
    <mergeCell ref="A1:I1"/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2016</vt:lpstr>
      <vt:lpstr>2017</vt:lpstr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2017-10-03T08:01:17Z</cp:lastPrinted>
  <dcterms:created xsi:type="dcterms:W3CDTF">2016-10-07T09:01:28Z</dcterms:created>
  <dcterms:modified xsi:type="dcterms:W3CDTF">2019-10-22T03:41:25Z</dcterms:modified>
</cp:coreProperties>
</file>