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4604907B-3217-4563-A95B-8687D1DC89D1}" xr6:coauthVersionLast="43" xr6:coauthVersionMax="43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81029"/>
  <fileRecoveryPr autoRecover="0"/>
</workbook>
</file>

<file path=xl/calcChain.xml><?xml version="1.0" encoding="utf-8"?>
<calcChain xmlns="http://schemas.openxmlformats.org/spreadsheetml/2006/main">
  <c r="G13" i="5" l="1"/>
  <c r="E14" i="3" l="1"/>
  <c r="D38" i="3"/>
  <c r="D37" i="3"/>
  <c r="D21" i="3"/>
  <c r="D16" i="3"/>
  <c r="I16" i="5"/>
  <c r="C10" i="3" s="1"/>
  <c r="G15" i="5"/>
  <c r="G14" i="5"/>
  <c r="G12" i="5"/>
  <c r="G11" i="5"/>
  <c r="G10" i="5"/>
  <c r="G9" i="5"/>
  <c r="G59" i="5" l="1"/>
  <c r="D104" i="4"/>
  <c r="H104" i="4"/>
  <c r="E102" i="4"/>
  <c r="E103" i="4"/>
  <c r="E84" i="4"/>
  <c r="E85" i="4"/>
  <c r="E86" i="4"/>
  <c r="E87" i="4"/>
  <c r="E88" i="4"/>
  <c r="E89" i="4"/>
  <c r="E90" i="4"/>
  <c r="E92" i="4"/>
  <c r="E93" i="4"/>
  <c r="E94" i="4"/>
  <c r="E95" i="4"/>
  <c r="E96" i="4"/>
  <c r="E97" i="4"/>
  <c r="E98" i="4"/>
  <c r="E99" i="4"/>
  <c r="E100" i="4"/>
  <c r="E101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62" i="4"/>
  <c r="E63" i="4"/>
  <c r="E64" i="4"/>
  <c r="E65" i="4"/>
  <c r="E66" i="4"/>
  <c r="E67" i="4"/>
  <c r="E68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27" i="4"/>
  <c r="H23" i="4"/>
  <c r="H24" i="4" s="1"/>
  <c r="H106" i="4" l="1"/>
  <c r="H108" i="4" s="1"/>
  <c r="H110" i="4" s="1"/>
  <c r="H115" i="4" s="1"/>
  <c r="E104" i="4"/>
  <c r="F72" i="5" l="1"/>
  <c r="F49" i="5"/>
  <c r="F40" i="5" l="1"/>
  <c r="G49" i="5" l="1"/>
  <c r="D41" i="3"/>
  <c r="D23" i="3"/>
  <c r="C11" i="3" l="1"/>
  <c r="G32" i="4" l="1"/>
  <c r="G32" i="5" l="1"/>
  <c r="F15" i="4"/>
  <c r="F23" i="4"/>
  <c r="F24" i="4" l="1"/>
  <c r="G72" i="5"/>
  <c r="G65" i="5" l="1"/>
  <c r="F104" i="4"/>
  <c r="D15" i="4"/>
  <c r="F106" i="4" l="1"/>
  <c r="F108" i="4" s="1"/>
  <c r="F110" i="4" s="1"/>
  <c r="G67" i="4" l="1"/>
  <c r="G70" i="4" l="1"/>
  <c r="G96" i="4" l="1"/>
  <c r="I23" i="4" l="1"/>
  <c r="L76" i="4" l="1"/>
  <c r="L75" i="4"/>
  <c r="L72" i="4"/>
  <c r="L73" i="4"/>
  <c r="L71" i="4"/>
  <c r="L89" i="4"/>
  <c r="L90" i="4"/>
  <c r="L85" i="4"/>
  <c r="L86" i="4"/>
  <c r="L87" i="4"/>
  <c r="L88" i="4"/>
  <c r="L82" i="4"/>
  <c r="L84" i="4"/>
  <c r="L79" i="4"/>
  <c r="L80" i="4"/>
  <c r="L81" i="4"/>
  <c r="L78" i="4"/>
  <c r="L64" i="4"/>
  <c r="L62" i="4"/>
  <c r="L60" i="4"/>
  <c r="L61" i="4"/>
  <c r="L59" i="4"/>
  <c r="L51" i="4"/>
  <c r="L52" i="4"/>
  <c r="L53" i="4"/>
  <c r="L54" i="4"/>
  <c r="L47" i="4"/>
  <c r="L48" i="4"/>
  <c r="L49" i="4"/>
  <c r="L50" i="4"/>
  <c r="L46" i="4"/>
  <c r="L45" i="4"/>
  <c r="L44" i="4"/>
  <c r="L42" i="4"/>
  <c r="L41" i="4"/>
  <c r="L40" i="4"/>
  <c r="L3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F55" i="5"/>
  <c r="F75" i="5" l="1"/>
  <c r="C38" i="3" s="1"/>
  <c r="E38" i="3" s="1"/>
  <c r="F59" i="5"/>
  <c r="G75" i="5"/>
  <c r="C37" i="3"/>
  <c r="E37" i="3" s="1"/>
  <c r="G40" i="5"/>
  <c r="C21" i="3"/>
  <c r="E21" i="3" s="1"/>
  <c r="F32" i="5"/>
  <c r="C16" i="3" s="1"/>
  <c r="F22" i="5"/>
  <c r="G22" i="5"/>
  <c r="D16" i="5"/>
  <c r="E16" i="5"/>
  <c r="F16" i="5"/>
  <c r="E40" i="3"/>
  <c r="E29" i="3"/>
  <c r="E28" i="3"/>
  <c r="E17" i="3"/>
  <c r="E18" i="3"/>
  <c r="E15" i="3"/>
  <c r="E10" i="3"/>
  <c r="E11" i="3" s="1"/>
  <c r="D34" i="3"/>
  <c r="E34" i="3"/>
  <c r="C34" i="3"/>
  <c r="D30" i="3"/>
  <c r="C30" i="3"/>
  <c r="D11" i="3"/>
  <c r="D25" i="3" s="1"/>
  <c r="C41" i="3" l="1"/>
  <c r="C43" i="3" s="1"/>
  <c r="C23" i="3"/>
  <c r="C25" i="3" s="1"/>
  <c r="E16" i="3"/>
  <c r="E23" i="3" s="1"/>
  <c r="E25" i="3" s="1"/>
  <c r="E41" i="3"/>
  <c r="E30" i="3"/>
  <c r="G16" i="5"/>
  <c r="D43" i="3"/>
  <c r="E43" i="3" l="1"/>
  <c r="I15" i="4"/>
  <c r="I24" i="4" s="1"/>
  <c r="I104" i="4"/>
  <c r="G99" i="4"/>
  <c r="G90" i="4"/>
  <c r="G92" i="4"/>
  <c r="G89" i="4"/>
  <c r="G88" i="4"/>
  <c r="G87" i="4"/>
  <c r="G86" i="4"/>
  <c r="G85" i="4"/>
  <c r="G84" i="4"/>
  <c r="G82" i="4"/>
  <c r="G81" i="4"/>
  <c r="G80" i="4"/>
  <c r="G79" i="4"/>
  <c r="G78" i="4"/>
  <c r="G77" i="4"/>
  <c r="G68" i="4"/>
  <c r="G76" i="4"/>
  <c r="G75" i="4"/>
  <c r="G74" i="4"/>
  <c r="G65" i="4"/>
  <c r="G66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1" i="4"/>
  <c r="G30" i="4"/>
  <c r="G29" i="4"/>
  <c r="G28" i="4"/>
  <c r="G27" i="4"/>
  <c r="G22" i="4"/>
  <c r="G20" i="4"/>
  <c r="G19" i="4"/>
  <c r="G18" i="4"/>
  <c r="G14" i="4"/>
  <c r="G10" i="4"/>
  <c r="I106" i="4" l="1"/>
  <c r="I108" i="4" s="1"/>
  <c r="I110" i="4" s="1"/>
  <c r="G23" i="4"/>
  <c r="D23" i="4" l="1"/>
  <c r="C23" i="4"/>
  <c r="E14" i="4"/>
  <c r="G15" i="4"/>
  <c r="G24" i="4" s="1"/>
  <c r="C15" i="4"/>
  <c r="E22" i="4"/>
  <c r="E20" i="4"/>
  <c r="E19" i="4"/>
  <c r="E18" i="4"/>
  <c r="E10" i="4"/>
  <c r="C24" i="4" l="1"/>
  <c r="D24" i="4"/>
  <c r="D106" i="4" s="1"/>
  <c r="F115" i="4"/>
  <c r="I115" i="4"/>
  <c r="E15" i="4"/>
  <c r="E23" i="4"/>
  <c r="D108" i="4" l="1"/>
  <c r="D110" i="4" s="1"/>
  <c r="D115" i="4" s="1"/>
  <c r="E24" i="4"/>
  <c r="E106" i="4" s="1"/>
  <c r="G72" i="4" l="1"/>
  <c r="G73" i="4"/>
  <c r="C104" i="4"/>
  <c r="G71" i="4"/>
  <c r="C106" i="4" l="1"/>
  <c r="C108" i="4" s="1"/>
  <c r="C110" i="4" s="1"/>
  <c r="C115" i="4" s="1"/>
  <c r="G104" i="4"/>
  <c r="G106" i="4" s="1"/>
  <c r="G108" i="4" s="1"/>
  <c r="G110" i="4" s="1"/>
  <c r="G115" i="4" s="1"/>
  <c r="E108" i="4"/>
  <c r="E110" i="4" s="1"/>
  <c r="E115" i="4" s="1"/>
</calcChain>
</file>

<file path=xl/sharedStrings.xml><?xml version="1.0" encoding="utf-8"?>
<sst xmlns="http://schemas.openxmlformats.org/spreadsheetml/2006/main" count="238" uniqueCount="215">
  <si>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</si>
  <si>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</si>
  <si>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</si>
  <si>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</si>
  <si>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</si>
  <si>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</si>
  <si>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</si>
  <si>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</si>
  <si>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</si>
  <si>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</si>
  <si>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</si>
  <si>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</si>
  <si>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</si>
  <si>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</si>
  <si>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</si>
  <si>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</si>
  <si>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</si>
  <si>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</si>
  <si>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</si>
  <si>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</si>
  <si>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</si>
  <si>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</si>
  <si>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</si>
  <si>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</si>
  <si>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</si>
  <si>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</si>
  <si>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</si>
  <si>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</si>
  <si>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</si>
  <si>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</si>
  <si>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</si>
  <si>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</si>
  <si>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</si>
  <si>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</si>
  <si>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</si>
  <si>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</si>
  <si>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</si>
  <si>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</si>
  <si>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</si>
  <si>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</si>
  <si>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</si>
  <si>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</si>
  <si>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</si>
  <si>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</si>
  <si>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</si>
  <si>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</si>
  <si>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</si>
  <si>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</si>
  <si>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</si>
  <si>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</si>
  <si>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</si>
  <si>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</si>
  <si>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</si>
  <si>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</si>
  <si>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</si>
  <si>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</si>
  <si>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</si>
  <si>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</si>
  <si>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</si>
  <si>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</si>
  <si>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</si>
  <si>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</si>
  <si>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</si>
  <si>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</si>
  <si>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</si>
  <si>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</si>
  <si>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</si>
  <si>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</si>
  <si>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</si>
  <si>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</si>
  <si>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</si>
  <si>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</si>
  <si>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</si>
  <si>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</si>
  <si>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</si>
  <si>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</si>
  <si>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</si>
  <si>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</si>
  <si>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</si>
  <si>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</si>
  <si>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</si>
  <si>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</si>
  <si>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</si>
  <si>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</si>
  <si>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</si>
  <si>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</si>
  <si>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</si>
  <si>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</si>
  <si>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</si>
  <si>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</si>
  <si>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</si>
  <si>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</si>
  <si>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</si>
  <si>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</si>
  <si>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</si>
  <si>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</si>
  <si>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</si>
  <si>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</si>
  <si>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</si>
  <si>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</si>
  <si>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Tactical Campaign  &amp; Trade Show(China)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</si>
  <si>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</si>
  <si>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</si>
  <si>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</si>
  <si>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</si>
  <si>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</si>
  <si>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</si>
  <si>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</si>
  <si>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</si>
  <si>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</si>
  <si>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</si>
  <si>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</si>
  <si>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</si>
  <si>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</si>
  <si>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</si>
  <si>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</si>
  <si>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</si>
  <si>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</si>
  <si>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</si>
  <si>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</si>
  <si>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</si>
  <si>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</si>
  <si>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</si>
  <si>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</si>
  <si>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</si>
  <si>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</si>
  <si>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</si>
  <si>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</si>
  <si>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</si>
  <si>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</si>
  <si>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</si>
  <si>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</si>
  <si>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</si>
  <si>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</si>
  <si>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</si>
  <si>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</si>
  <si>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</si>
  <si>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</si>
  <si>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</si>
  <si>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</si>
  <si>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</si>
  <si>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</si>
  <si>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</si>
  <si>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</si>
  <si>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</si>
  <si>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</si>
  <si>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</si>
  <si>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</si>
  <si>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</si>
  <si>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</si>
  <si>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</si>
  <si>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</si>
  <si>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</si>
  <si>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</si>
  <si>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</si>
  <si>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</si>
  <si>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</si>
  <si>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</si>
  <si>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</si>
  <si>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</si>
  <si>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</si>
  <si>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</si>
  <si>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</si>
  <si>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</si>
  <si>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</si>
  <si>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</si>
  <si>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</si>
  <si>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</si>
  <si>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</si>
  <si>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</si>
  <si>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</si>
  <si>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</si>
  <si>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</si>
  <si>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</si>
  <si>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</si>
  <si>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</si>
  <si>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</si>
  <si>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</si>
  <si>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</si>
  <si>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</si>
  <si>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As at Jan 2018</t>
  </si>
  <si>
    <t>Jan 2018</t>
  </si>
  <si>
    <t>Other Receivable</t>
  </si>
  <si>
    <t>EIS</t>
  </si>
  <si>
    <t>Local Govt Fee - Pg Int Wedding Expo</t>
  </si>
  <si>
    <t>Local Govt Fee - Pg Hot Air Balloon Fiesta</t>
  </si>
  <si>
    <t>Interest from RHB STMMD (Jan)</t>
  </si>
  <si>
    <t>Government grant received as at 31 Jan</t>
  </si>
  <si>
    <t>Other Debtors</t>
  </si>
  <si>
    <t>Interest Receicvable</t>
  </si>
  <si>
    <t>FOR THE FINANCIAL PERIOD ENDED JAN 31, 2019</t>
  </si>
  <si>
    <t>&lt;YTD Jan 2019&gt;</t>
  </si>
  <si>
    <t>Actual YTD                 Jan 2018</t>
  </si>
  <si>
    <t>Unaudited        FYE 2018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</si>
  <si>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</si>
  <si>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</si>
  <si>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</si>
  <si>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</si>
  <si>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</si>
  <si>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</si>
  <si>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</si>
  <si>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</si>
  <si>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</si>
  <si>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</si>
  <si>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</si>
  <si>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As at Jan 2019</t>
  </si>
  <si>
    <t xml:space="preserve"> Unaudited</t>
  </si>
  <si>
    <t>Balance as of 31 Dec 2019
(RM)</t>
  </si>
  <si>
    <t>Balance as of 1  Jan 2019 
(RM)</t>
  </si>
  <si>
    <t>Jan 2019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</si>
  <si>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</si>
  <si>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</si>
  <si>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</si>
  <si>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Portion of government grant utilised as at 31 Jan 2018</t>
  </si>
  <si>
    <t>Balance as at 31 Dec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</si>
</sst>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3" fontId="6" fillId="0" borderId="0" xfId="0" applyNumberFormat="1" applyFont="1" applyAlignment="1">
      <alignment horizontal="center" vertical="center" wrapText="1"/>
    </xf>
    <xf numFmtId="43" fontId="6" fillId="0" borderId="15" xfId="0" applyNumberFormat="1" applyFont="1" applyBorder="1"/>
    <xf numFmtId="43" fontId="9" fillId="0" borderId="0" xfId="0" quotePrefix="1" applyNumberFormat="1" applyFont="1" applyAlignment="1">
      <alignment horizontal="center"/>
    </xf>
    <xf numFmtId="43" fontId="6" fillId="0" borderId="0" xfId="1" applyNumberFormat="1" applyFont="1"/>
    <xf numFmtId="43" fontId="6" fillId="0" borderId="15" xfId="1" applyNumberFormat="1" applyFont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1" fontId="4" fillId="0" borderId="7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11" activePane="bottomRight" state="frozen"/>
      <selection activeCell="A14" sqref="A14"/>
      <selection pane="topRight" activeCell="A14" sqref="A14"/>
      <selection pane="bottomLeft" activeCell="A14" sqref="A14"/>
      <selection pane="bottomRight" activeCell="C47" sqref="C47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31</v>
      </c>
    </row>
    <row r="2" spans="1:6" ht="18" hidden="1" customHeight="1" x14ac:dyDescent="0.3">
      <c r="A2" s="59" t="s">
        <v>19</v>
      </c>
    </row>
    <row r="3" spans="1:6" ht="18" hidden="1" customHeight="1" x14ac:dyDescent="0.3">
      <c r="A3" s="108" t="s">
        <v>171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136" t="s">
        <v>206</v>
      </c>
    </row>
    <row r="7" spans="1:6" ht="18" customHeight="1" x14ac:dyDescent="0.3">
      <c r="A7" s="67"/>
      <c r="B7" s="68"/>
      <c r="C7" s="109" t="s">
        <v>205</v>
      </c>
      <c r="D7" s="20" t="s">
        <v>180</v>
      </c>
      <c r="E7" s="69" t="s">
        <v>14</v>
      </c>
      <c r="F7" s="135" t="s">
        <v>210</v>
      </c>
    </row>
    <row r="8" spans="1:6" s="71" customFormat="1" ht="18" customHeight="1" x14ac:dyDescent="0.3">
      <c r="A8" s="70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2" t="s">
        <v>23</v>
      </c>
      <c r="C9" s="73"/>
      <c r="D9" s="60"/>
      <c r="E9" s="73"/>
      <c r="F9" s="73"/>
    </row>
    <row r="10" spans="1:6" ht="18" customHeight="1" x14ac:dyDescent="0.3">
      <c r="A10" s="74" t="s">
        <v>113</v>
      </c>
      <c r="B10" s="60">
        <v>1</v>
      </c>
      <c r="C10" s="122">
        <f>NTC!I16</f>
        <v>239986.14</v>
      </c>
      <c r="D10" s="73">
        <v>120058.58</v>
      </c>
      <c r="E10" s="73">
        <f>C10-D10</f>
        <v>119927.56000000001</v>
      </c>
      <c r="F10" s="73">
        <v>120058.58</v>
      </c>
    </row>
    <row r="11" spans="1:6" ht="18" customHeight="1" x14ac:dyDescent="0.3">
      <c r="A11" s="75"/>
      <c r="C11" s="76">
        <f>SUM(C10:C10)</f>
        <v>239986.14</v>
      </c>
      <c r="D11" s="76">
        <f>SUM(D10:D10)</f>
        <v>120058.58</v>
      </c>
      <c r="E11" s="76">
        <f>SUM(E10:E10)</f>
        <v>119927.56000000001</v>
      </c>
      <c r="F11" s="76">
        <v>120058.58</v>
      </c>
    </row>
    <row r="12" spans="1:6" ht="18" customHeight="1" x14ac:dyDescent="0.3">
      <c r="A12" s="75"/>
      <c r="C12" s="122"/>
      <c r="D12" s="60"/>
      <c r="E12" s="73"/>
      <c r="F12" s="73"/>
    </row>
    <row r="13" spans="1:6" ht="18" customHeight="1" x14ac:dyDescent="0.3">
      <c r="A13" s="77" t="s">
        <v>24</v>
      </c>
      <c r="C13" s="122"/>
      <c r="D13" s="60"/>
      <c r="E13" s="73"/>
      <c r="F13" s="73"/>
    </row>
    <row r="14" spans="1:6" ht="18" customHeight="1" x14ac:dyDescent="0.3">
      <c r="A14" s="106" t="s">
        <v>188</v>
      </c>
      <c r="C14" s="122">
        <v>13750</v>
      </c>
      <c r="D14" s="122">
        <v>11000</v>
      </c>
      <c r="E14" s="73">
        <f>C14-D14</f>
        <v>2750</v>
      </c>
      <c r="F14" s="73">
        <v>0</v>
      </c>
    </row>
    <row r="15" spans="1:6" ht="18" customHeight="1" x14ac:dyDescent="0.3">
      <c r="A15" s="106" t="s">
        <v>128</v>
      </c>
      <c r="C15" s="122">
        <v>-5000</v>
      </c>
      <c r="D15" s="122">
        <v>-1500</v>
      </c>
      <c r="E15" s="73">
        <f>C15-D15</f>
        <v>-3500</v>
      </c>
      <c r="F15" s="73">
        <v>0</v>
      </c>
    </row>
    <row r="16" spans="1:6" ht="18" customHeight="1" x14ac:dyDescent="0.3">
      <c r="A16" s="78" t="s">
        <v>115</v>
      </c>
      <c r="B16" s="60">
        <v>2</v>
      </c>
      <c r="C16" s="122">
        <f>NTC!F32</f>
        <v>47562</v>
      </c>
      <c r="D16" s="73">
        <f>NTC!G32</f>
        <v>52912</v>
      </c>
      <c r="E16" s="73">
        <f t="shared" ref="E16:E21" si="0">C16-D16</f>
        <v>-5350</v>
      </c>
      <c r="F16" s="73">
        <v>1436452.9</v>
      </c>
    </row>
    <row r="17" spans="1:6" ht="18" customHeight="1" x14ac:dyDescent="0.3">
      <c r="A17" s="78" t="s">
        <v>117</v>
      </c>
      <c r="C17" s="122">
        <v>1907.25</v>
      </c>
      <c r="D17" s="122">
        <v>37.25</v>
      </c>
      <c r="E17" s="73">
        <f t="shared" si="0"/>
        <v>1870</v>
      </c>
      <c r="F17" s="73">
        <v>0</v>
      </c>
    </row>
    <row r="18" spans="1:6" ht="18" hidden="1" customHeight="1" x14ac:dyDescent="0.3">
      <c r="A18" s="78" t="s">
        <v>116</v>
      </c>
      <c r="C18" s="122"/>
      <c r="D18" s="73">
        <v>0</v>
      </c>
      <c r="E18" s="73">
        <f t="shared" si="0"/>
        <v>0</v>
      </c>
      <c r="F18" s="73"/>
    </row>
    <row r="19" spans="1:6" ht="18" hidden="1" customHeight="1" x14ac:dyDescent="0.3">
      <c r="A19" s="106" t="s">
        <v>172</v>
      </c>
      <c r="C19" s="122"/>
      <c r="D19" s="73"/>
      <c r="E19" s="73"/>
      <c r="F19" s="73"/>
    </row>
    <row r="20" spans="1:6" ht="18" customHeight="1" x14ac:dyDescent="0.3">
      <c r="A20" s="106" t="s">
        <v>189</v>
      </c>
      <c r="C20" s="122">
        <v>0</v>
      </c>
      <c r="D20" s="122">
        <v>0</v>
      </c>
      <c r="E20" s="73">
        <v>0</v>
      </c>
      <c r="F20" s="73">
        <v>0</v>
      </c>
    </row>
    <row r="21" spans="1:6" ht="18" customHeight="1" x14ac:dyDescent="0.3">
      <c r="A21" s="78" t="s">
        <v>114</v>
      </c>
      <c r="B21" s="60">
        <v>3</v>
      </c>
      <c r="C21" s="122">
        <f>NTC!F40</f>
        <v>4557065.74</v>
      </c>
      <c r="D21" s="73">
        <f>NTC!G40</f>
        <v>2984274.51</v>
      </c>
      <c r="E21" s="73">
        <f t="shared" si="0"/>
        <v>1572791.2300000004</v>
      </c>
      <c r="F21" s="73">
        <v>2962216.13</v>
      </c>
    </row>
    <row r="22" spans="1:6" ht="18" customHeight="1" x14ac:dyDescent="0.3">
      <c r="A22" s="79"/>
      <c r="C22" s="122"/>
      <c r="D22" s="73">
        <v>0</v>
      </c>
      <c r="E22" s="73"/>
      <c r="F22" s="73"/>
    </row>
    <row r="23" spans="1:6" ht="18" customHeight="1" x14ac:dyDescent="0.3">
      <c r="A23" s="75" t="s">
        <v>20</v>
      </c>
      <c r="C23" s="116">
        <f>SUM(C14:C22)</f>
        <v>4615284.99</v>
      </c>
      <c r="D23" s="76">
        <f>SUM(D14:D22)</f>
        <v>3046723.76</v>
      </c>
      <c r="E23" s="76">
        <f>SUM(E15:E22)</f>
        <v>1565811.2300000004</v>
      </c>
      <c r="F23" s="76">
        <v>4398669.0299999993</v>
      </c>
    </row>
    <row r="24" spans="1:6" ht="18" customHeight="1" x14ac:dyDescent="0.3">
      <c r="A24" s="80"/>
      <c r="C24" s="122"/>
      <c r="D24" s="60"/>
      <c r="E24" s="73"/>
      <c r="F24" s="73"/>
    </row>
    <row r="25" spans="1:6" s="83" customFormat="1" ht="18" customHeight="1" thickBot="1" x14ac:dyDescent="0.35">
      <c r="A25" s="62" t="s">
        <v>29</v>
      </c>
      <c r="B25" s="81"/>
      <c r="C25" s="123">
        <f>C11+C23</f>
        <v>4855271.13</v>
      </c>
      <c r="D25" s="82">
        <f>D11+D23</f>
        <v>3166782.34</v>
      </c>
      <c r="E25" s="82">
        <f>E11+E23</f>
        <v>1685738.7900000005</v>
      </c>
      <c r="F25" s="82">
        <v>4518727.6099999994</v>
      </c>
    </row>
    <row r="26" spans="1:6" s="83" customFormat="1" ht="18" customHeight="1" thickTop="1" x14ac:dyDescent="0.3">
      <c r="A26" s="62"/>
      <c r="B26" s="81"/>
      <c r="C26" s="124"/>
      <c r="D26" s="81"/>
      <c r="E26" s="84"/>
      <c r="F26" s="84"/>
    </row>
    <row r="27" spans="1:6" ht="18" customHeight="1" x14ac:dyDescent="0.3">
      <c r="A27" s="85" t="s">
        <v>25</v>
      </c>
      <c r="C27" s="122"/>
      <c r="D27" s="73"/>
      <c r="E27" s="73"/>
      <c r="F27" s="73"/>
    </row>
    <row r="28" spans="1:6" ht="18" customHeight="1" x14ac:dyDescent="0.3">
      <c r="A28" s="86" t="s">
        <v>111</v>
      </c>
      <c r="C28" s="73">
        <v>100003</v>
      </c>
      <c r="D28" s="73">
        <v>100003</v>
      </c>
      <c r="E28" s="73">
        <f>C28-D28</f>
        <v>0</v>
      </c>
      <c r="F28" s="73">
        <v>100003</v>
      </c>
    </row>
    <row r="29" spans="1:6" ht="18" customHeight="1" x14ac:dyDescent="0.3">
      <c r="A29" s="86" t="s">
        <v>112</v>
      </c>
      <c r="C29" s="73">
        <v>-100003</v>
      </c>
      <c r="D29" s="73">
        <v>-100003</v>
      </c>
      <c r="E29" s="73">
        <f>C29-D29</f>
        <v>0</v>
      </c>
      <c r="F29" s="73">
        <v>-100003</v>
      </c>
    </row>
    <row r="30" spans="1:6" ht="18" customHeight="1" x14ac:dyDescent="0.3">
      <c r="A30" s="86" t="s">
        <v>21</v>
      </c>
      <c r="C30" s="116">
        <f>SUM(C28:C29)</f>
        <v>0</v>
      </c>
      <c r="D30" s="76">
        <f t="shared" ref="D30:E30" si="1">SUM(D28:D29)</f>
        <v>0</v>
      </c>
      <c r="E30" s="76">
        <f t="shared" si="1"/>
        <v>0</v>
      </c>
      <c r="F30" s="76">
        <v>0</v>
      </c>
    </row>
    <row r="31" spans="1:6" ht="18" customHeight="1" x14ac:dyDescent="0.3">
      <c r="A31" s="85"/>
      <c r="C31" s="122"/>
      <c r="D31" s="60"/>
      <c r="E31" s="73"/>
      <c r="F31" s="73"/>
    </row>
    <row r="32" spans="1:6" ht="18" customHeight="1" x14ac:dyDescent="0.3">
      <c r="A32" s="85" t="s">
        <v>26</v>
      </c>
      <c r="C32" s="122">
        <v>0</v>
      </c>
      <c r="D32" s="60">
        <v>0</v>
      </c>
      <c r="E32" s="73">
        <v>0</v>
      </c>
      <c r="F32" s="73">
        <v>0</v>
      </c>
    </row>
    <row r="33" spans="1:6" ht="18" customHeight="1" x14ac:dyDescent="0.3">
      <c r="A33" s="86"/>
      <c r="C33" s="122"/>
      <c r="D33" s="60"/>
      <c r="E33" s="73"/>
      <c r="F33" s="73"/>
    </row>
    <row r="34" spans="1:6" ht="18" customHeight="1" x14ac:dyDescent="0.3">
      <c r="A34" s="87" t="s">
        <v>22</v>
      </c>
      <c r="C34" s="116">
        <f>SUM(C33:C33)</f>
        <v>0</v>
      </c>
      <c r="D34" s="76">
        <f>SUM(D33:D33)</f>
        <v>0</v>
      </c>
      <c r="E34" s="76">
        <f>SUM(E33:E33)</f>
        <v>0</v>
      </c>
      <c r="F34" s="76">
        <v>0</v>
      </c>
    </row>
    <row r="35" spans="1:6" ht="18" customHeight="1" x14ac:dyDescent="0.3">
      <c r="A35" s="87"/>
      <c r="C35" s="125"/>
      <c r="D35" s="60"/>
      <c r="E35" s="73"/>
      <c r="F35" s="73"/>
    </row>
    <row r="36" spans="1:6" ht="18" customHeight="1" x14ac:dyDescent="0.3">
      <c r="A36" s="77" t="s">
        <v>27</v>
      </c>
      <c r="C36" s="122"/>
      <c r="D36" s="60"/>
      <c r="E36" s="73"/>
      <c r="F36" s="73"/>
    </row>
    <row r="37" spans="1:6" ht="18" customHeight="1" x14ac:dyDescent="0.3">
      <c r="A37" s="78" t="s">
        <v>140</v>
      </c>
      <c r="B37" s="60">
        <v>4</v>
      </c>
      <c r="C37" s="126">
        <f>NTC!F49</f>
        <v>96047.46</v>
      </c>
      <c r="D37" s="73">
        <f>NTC!G49</f>
        <v>926007.1</v>
      </c>
      <c r="E37" s="73">
        <f>C37-D37</f>
        <v>-829959.64</v>
      </c>
      <c r="F37" s="73">
        <v>1423078.36</v>
      </c>
    </row>
    <row r="38" spans="1:6" ht="18" customHeight="1" x14ac:dyDescent="0.3">
      <c r="A38" s="78" t="s">
        <v>118</v>
      </c>
      <c r="B38" s="60">
        <v>5</v>
      </c>
      <c r="C38" s="122">
        <f>NTC!F75</f>
        <v>4759223.67</v>
      </c>
      <c r="D38" s="73">
        <f>NTC!G75</f>
        <v>2240775.2400000002</v>
      </c>
      <c r="E38" s="73">
        <f t="shared" ref="E38:E40" si="2">C38-D38</f>
        <v>2518448.4299999997</v>
      </c>
      <c r="F38" s="73">
        <v>3095380.5</v>
      </c>
    </row>
    <row r="39" spans="1:6" ht="18" hidden="1" customHeight="1" x14ac:dyDescent="0.3">
      <c r="A39" s="106" t="s">
        <v>168</v>
      </c>
      <c r="C39" s="122"/>
      <c r="D39" s="73"/>
      <c r="E39" s="73"/>
      <c r="F39" s="73"/>
    </row>
    <row r="40" spans="1:6" ht="18" customHeight="1" x14ac:dyDescent="0.3">
      <c r="A40" s="78" t="s">
        <v>119</v>
      </c>
      <c r="C40" s="122">
        <v>0</v>
      </c>
      <c r="D40" s="73"/>
      <c r="E40" s="73">
        <f t="shared" si="2"/>
        <v>0</v>
      </c>
      <c r="F40" s="73">
        <v>268.75</v>
      </c>
    </row>
    <row r="41" spans="1:6" ht="18" customHeight="1" x14ac:dyDescent="0.3">
      <c r="A41" s="88" t="s">
        <v>1</v>
      </c>
      <c r="C41" s="116">
        <f>SUM(C37:C40)</f>
        <v>4855271.13</v>
      </c>
      <c r="D41" s="76">
        <f>SUM(D37:D40)</f>
        <v>3166782.3400000003</v>
      </c>
      <c r="E41" s="76">
        <f t="shared" ref="E41" si="3">SUM(E37:E40)</f>
        <v>1688488.7899999996</v>
      </c>
      <c r="F41" s="76">
        <v>4518727.6100000003</v>
      </c>
    </row>
    <row r="42" spans="1:6" ht="18" customHeight="1" x14ac:dyDescent="0.3">
      <c r="A42" s="89"/>
      <c r="C42" s="73"/>
      <c r="D42" s="60"/>
      <c r="E42" s="73"/>
      <c r="F42" s="73"/>
    </row>
    <row r="43" spans="1:6" ht="18" customHeight="1" thickBot="1" x14ac:dyDescent="0.35">
      <c r="A43" s="89" t="s">
        <v>28</v>
      </c>
      <c r="C43" s="90">
        <f>C30+C41</f>
        <v>4855271.13</v>
      </c>
      <c r="D43" s="90">
        <f t="shared" ref="D43:E43" si="4">D30+D41</f>
        <v>3166782.3400000003</v>
      </c>
      <c r="E43" s="90">
        <f t="shared" si="4"/>
        <v>1688488.7899999996</v>
      </c>
      <c r="F43" s="90">
        <v>4518727.6100000003</v>
      </c>
    </row>
    <row r="44" spans="1:6" ht="18" customHeight="1" thickTop="1" x14ac:dyDescent="0.3">
      <c r="A44" s="75"/>
    </row>
    <row r="45" spans="1:6" ht="18" customHeight="1" x14ac:dyDescent="0.3">
      <c r="A45" s="75"/>
    </row>
    <row r="46" spans="1:6" ht="18" customHeight="1" x14ac:dyDescent="0.3">
      <c r="A46" s="75"/>
    </row>
    <row r="47" spans="1:6" ht="18" customHeight="1" x14ac:dyDescent="0.3">
      <c r="A47" s="91"/>
    </row>
    <row r="48" spans="1:6" ht="18" customHeight="1" x14ac:dyDescent="0.3">
      <c r="A48" s="91"/>
    </row>
    <row r="49" spans="1:1" ht="18" customHeight="1" x14ac:dyDescent="0.3">
      <c r="A49" s="91"/>
    </row>
    <row r="50" spans="1:1" ht="18" customHeight="1" x14ac:dyDescent="0.3">
      <c r="A50" s="91"/>
    </row>
    <row r="51" spans="1:1" ht="18" customHeight="1" x14ac:dyDescent="0.3">
      <c r="A51" s="75"/>
    </row>
    <row r="52" spans="1:1" ht="18" customHeight="1" x14ac:dyDescent="0.3">
      <c r="A52" s="75"/>
    </row>
    <row r="53" spans="1:1" ht="18" customHeight="1" x14ac:dyDescent="0.3">
      <c r="A53" s="75"/>
    </row>
    <row r="54" spans="1:1" ht="18" customHeight="1" x14ac:dyDescent="0.3">
      <c r="A54" s="75"/>
    </row>
    <row r="55" spans="1:1" ht="18" customHeight="1" x14ac:dyDescent="0.3">
      <c r="A55" s="75"/>
    </row>
    <row r="56" spans="1:1" ht="18" customHeight="1" x14ac:dyDescent="0.3">
      <c r="A56" s="86"/>
    </row>
    <row r="57" spans="1:1" ht="18" customHeight="1" x14ac:dyDescent="0.3">
      <c r="A57" s="92"/>
    </row>
    <row r="58" spans="1:1" ht="18" customHeight="1" x14ac:dyDescent="0.3">
      <c r="A58" s="92"/>
    </row>
    <row r="59" spans="1:1" ht="18" customHeight="1" x14ac:dyDescent="0.3">
      <c r="A59" s="92"/>
    </row>
    <row r="60" spans="1:1" ht="18" customHeight="1" x14ac:dyDescent="0.3">
      <c r="A60" s="92"/>
    </row>
    <row r="61" spans="1:1" ht="18" customHeight="1" x14ac:dyDescent="0.3">
      <c r="A61" s="92"/>
    </row>
    <row r="62" spans="1:1" ht="18" customHeight="1" x14ac:dyDescent="0.3">
      <c r="A62" s="92"/>
    </row>
    <row r="63" spans="1:1" ht="18" customHeight="1" x14ac:dyDescent="0.3">
      <c r="A63" s="92"/>
    </row>
    <row r="64" spans="1:1" ht="18" customHeight="1" x14ac:dyDescent="0.3">
      <c r="A64" s="92"/>
    </row>
    <row r="65" spans="1:1" ht="18" customHeight="1" x14ac:dyDescent="0.3">
      <c r="A65" s="92"/>
    </row>
    <row r="66" spans="1:1" ht="18" customHeight="1" x14ac:dyDescent="0.3">
      <c r="A66" s="92"/>
    </row>
    <row r="67" spans="1:1" ht="18" customHeight="1" x14ac:dyDescent="0.3">
      <c r="A67" s="92"/>
    </row>
    <row r="68" spans="1:1" ht="18" customHeight="1" x14ac:dyDescent="0.3">
      <c r="A68" s="92"/>
    </row>
    <row r="69" spans="1:1" ht="18" customHeight="1" x14ac:dyDescent="0.3">
      <c r="A69" s="93"/>
    </row>
    <row r="70" spans="1:1" ht="18" customHeight="1" x14ac:dyDescent="0.3">
      <c r="A70" s="93"/>
    </row>
    <row r="71" spans="1:1" ht="18" customHeight="1" x14ac:dyDescent="0.3">
      <c r="A71" s="93"/>
    </row>
    <row r="72" spans="1:1" ht="18" customHeight="1" x14ac:dyDescent="0.3">
      <c r="A72" s="93"/>
    </row>
    <row r="151" spans="1:1" ht="18" customHeight="1" x14ac:dyDescent="0.3">
      <c r="A151" s="94"/>
    </row>
    <row r="152" spans="1:1" ht="18" customHeight="1" x14ac:dyDescent="0.3">
      <c r="A152" s="94"/>
    </row>
    <row r="153" spans="1:1" ht="18" customHeight="1" x14ac:dyDescent="0.3">
      <c r="A153" s="94"/>
    </row>
    <row r="154" spans="1:1" ht="18" customHeight="1" x14ac:dyDescent="0.3">
      <c r="A154" s="94"/>
    </row>
    <row r="155" spans="1:1" ht="18" customHeight="1" x14ac:dyDescent="0.3">
      <c r="A155" s="94"/>
    </row>
    <row r="156" spans="1:1" ht="18" customHeight="1" x14ac:dyDescent="0.3">
      <c r="A156" s="94"/>
    </row>
    <row r="157" spans="1:1" ht="18" customHeight="1" x14ac:dyDescent="0.3">
      <c r="A157" s="95"/>
    </row>
    <row r="194" spans="1:1" ht="18" customHeight="1" x14ac:dyDescent="0.3">
      <c r="A194" s="96"/>
    </row>
    <row r="195" spans="1:1" ht="18" customHeight="1" x14ac:dyDescent="0.3">
      <c r="A195" s="97"/>
    </row>
    <row r="196" spans="1:1" ht="18" customHeight="1" x14ac:dyDescent="0.3">
      <c r="A196" s="97"/>
    </row>
    <row r="197" spans="1:1" ht="18" customHeight="1" x14ac:dyDescent="0.3">
      <c r="A197" s="98"/>
    </row>
    <row r="198" spans="1:1" ht="18" customHeight="1" x14ac:dyDescent="0.3">
      <c r="A198" s="94"/>
    </row>
    <row r="239" spans="1:1" ht="18" customHeight="1" x14ac:dyDescent="0.3">
      <c r="A239" s="97"/>
    </row>
    <row r="240" spans="1:1" ht="18" customHeight="1" x14ac:dyDescent="0.3">
      <c r="A240" s="98"/>
    </row>
    <row r="241" spans="1:1" ht="18" customHeight="1" x14ac:dyDescent="0.3">
      <c r="A241" s="94"/>
    </row>
    <row r="242" spans="1:1" ht="18" customHeight="1" x14ac:dyDescent="0.3">
      <c r="A242" s="94"/>
    </row>
    <row r="243" spans="1:1" ht="18" customHeight="1" x14ac:dyDescent="0.3">
      <c r="A243" s="99"/>
    </row>
    <row r="244" spans="1:1" ht="18" customHeight="1" x14ac:dyDescent="0.3">
      <c r="A244" s="100"/>
    </row>
    <row r="245" spans="1:1" ht="18" customHeight="1" x14ac:dyDescent="0.3">
      <c r="A245" s="101"/>
    </row>
    <row r="246" spans="1:1" ht="18" customHeight="1" x14ac:dyDescent="0.3">
      <c r="A246" s="101"/>
    </row>
    <row r="247" spans="1:1" ht="18" customHeight="1" x14ac:dyDescent="0.3">
      <c r="A247" s="101"/>
    </row>
    <row r="248" spans="1:1" ht="18" customHeight="1" x14ac:dyDescent="0.3">
      <c r="A248" s="102"/>
    </row>
    <row r="249" spans="1:1" ht="18" customHeight="1" x14ac:dyDescent="0.3">
      <c r="A249" s="101"/>
    </row>
    <row r="250" spans="1:1" ht="18" customHeight="1" x14ac:dyDescent="0.3">
      <c r="A250" s="101"/>
    </row>
    <row r="251" spans="1:1" ht="18" customHeight="1" x14ac:dyDescent="0.3">
      <c r="A251" s="101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1"/>
    </row>
    <row r="255" spans="1:1" ht="18" customHeight="1" x14ac:dyDescent="0.3">
      <c r="A255" s="101"/>
    </row>
    <row r="256" spans="1:1" ht="18" customHeight="1" x14ac:dyDescent="0.3">
      <c r="A256" s="101"/>
    </row>
    <row r="257" spans="1:1" ht="18" customHeight="1" x14ac:dyDescent="0.3">
      <c r="A257" s="101"/>
    </row>
    <row r="258" spans="1:1" ht="18" customHeight="1" x14ac:dyDescent="0.3">
      <c r="A258" s="101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19"/>
  <sheetViews>
    <sheetView zoomScale="85" zoomScaleNormal="85" zoomScaleSheetLayoutView="85" workbookViewId="0">
      <pane xSplit="2" ySplit="9" topLeftCell="C46" activePane="bottomRight" state="frozen"/>
      <selection activeCell="A14" sqref="A14"/>
      <selection pane="topRight" activeCell="A14" sqref="A14"/>
      <selection pane="bottomLeft" activeCell="A14" sqref="A14"/>
      <selection pane="bottomRight" activeCell="A91" sqref="A91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hidden="1" customWidth="1"/>
    <col min="5" max="5" width="0.570312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customHeight="1" x14ac:dyDescent="0.3">
      <c r="A1" s="22" t="s">
        <v>31</v>
      </c>
    </row>
    <row r="2" spans="1:14" ht="18" customHeight="1" x14ac:dyDescent="0.3">
      <c r="A2" s="22" t="s">
        <v>12</v>
      </c>
      <c r="B2" s="7"/>
    </row>
    <row r="3" spans="1:14" ht="18" customHeight="1" x14ac:dyDescent="0.3">
      <c r="A3" s="22" t="s">
        <v>190</v>
      </c>
      <c r="B3" s="7"/>
    </row>
    <row r="4" spans="1:14" ht="18" customHeight="1" x14ac:dyDescent="0.3">
      <c r="A4" s="7"/>
      <c r="B4" s="7"/>
    </row>
    <row r="5" spans="1:14" ht="18" customHeight="1" x14ac:dyDescent="0.3">
      <c r="A5" s="7"/>
      <c r="B5" s="7"/>
    </row>
    <row r="6" spans="1:14" ht="18" customHeight="1" x14ac:dyDescent="0.3">
      <c r="A6" s="7"/>
      <c r="B6" s="7"/>
      <c r="C6" s="139" t="s">
        <v>191</v>
      </c>
      <c r="D6" s="140"/>
      <c r="E6" s="141"/>
      <c r="F6" s="134"/>
      <c r="G6" s="1"/>
      <c r="H6" s="1"/>
      <c r="I6" s="1"/>
    </row>
    <row r="7" spans="1:14" ht="20.100000000000001" customHeight="1" x14ac:dyDescent="0.3">
      <c r="C7" s="115" t="s">
        <v>9</v>
      </c>
      <c r="D7" s="2" t="s">
        <v>162</v>
      </c>
      <c r="E7" s="3" t="s">
        <v>163</v>
      </c>
      <c r="F7" s="115" t="s">
        <v>192</v>
      </c>
      <c r="G7" s="4" t="s">
        <v>10</v>
      </c>
      <c r="H7" s="4" t="s">
        <v>193</v>
      </c>
      <c r="I7" s="5" t="s">
        <v>179</v>
      </c>
      <c r="K7" s="54" t="s">
        <v>164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9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15</v>
      </c>
      <c r="B9" s="12"/>
      <c r="C9" s="36"/>
      <c r="D9" s="127"/>
      <c r="E9" s="31"/>
      <c r="F9" s="30"/>
      <c r="G9" s="31"/>
      <c r="H9" s="30"/>
      <c r="I9" s="30"/>
    </row>
    <row r="10" spans="1:14" ht="18" customHeight="1" x14ac:dyDescent="0.3">
      <c r="A10" s="11" t="s">
        <v>32</v>
      </c>
      <c r="B10" s="12"/>
      <c r="C10" s="30">
        <v>987.8</v>
      </c>
      <c r="D10" s="127"/>
      <c r="E10" s="31">
        <f>C10-D10</f>
        <v>987.8</v>
      </c>
      <c r="F10" s="30">
        <v>1020.8</v>
      </c>
      <c r="G10" s="31">
        <f>C10-F10</f>
        <v>-33</v>
      </c>
      <c r="H10" s="30">
        <v>15423.9</v>
      </c>
      <c r="I10" s="30">
        <v>15320.8</v>
      </c>
    </row>
    <row r="11" spans="1:14" ht="18" customHeight="1" x14ac:dyDescent="0.3">
      <c r="A11" s="11"/>
      <c r="B11" s="12"/>
      <c r="C11" s="30"/>
      <c r="D11" s="127"/>
      <c r="E11" s="31"/>
      <c r="F11" s="30"/>
      <c r="G11" s="31"/>
      <c r="H11" s="30"/>
      <c r="I11" s="30"/>
    </row>
    <row r="12" spans="1:14" ht="18" customHeight="1" x14ac:dyDescent="0.3">
      <c r="A12" s="11" t="s">
        <v>33</v>
      </c>
      <c r="B12" s="12"/>
      <c r="C12" s="30"/>
      <c r="D12" s="127"/>
      <c r="E12" s="31"/>
      <c r="F12" s="30"/>
      <c r="G12" s="31"/>
      <c r="H12" s="30"/>
      <c r="I12" s="30"/>
    </row>
    <row r="13" spans="1:14" ht="18" customHeight="1" x14ac:dyDescent="0.3">
      <c r="A13" s="11" t="s">
        <v>34</v>
      </c>
      <c r="B13" s="12"/>
      <c r="C13" s="30"/>
      <c r="D13" s="127"/>
      <c r="E13" s="31"/>
      <c r="F13" s="30"/>
      <c r="G13" s="31"/>
      <c r="H13" s="30"/>
      <c r="I13" s="30"/>
    </row>
    <row r="14" spans="1:14" ht="18" customHeight="1" x14ac:dyDescent="0.3">
      <c r="A14" s="11" t="s">
        <v>35</v>
      </c>
      <c r="B14" s="12"/>
      <c r="C14" s="33">
        <v>753.9</v>
      </c>
      <c r="D14" s="128"/>
      <c r="E14" s="34">
        <f>C14-D14</f>
        <v>753.9</v>
      </c>
      <c r="F14" s="33">
        <v>364.9</v>
      </c>
      <c r="G14" s="34">
        <f>C14-F14</f>
        <v>389</v>
      </c>
      <c r="H14" s="33">
        <v>8426.5500000000011</v>
      </c>
      <c r="I14" s="33">
        <v>5369.9</v>
      </c>
      <c r="M14" s="54"/>
      <c r="N14" s="113"/>
    </row>
    <row r="15" spans="1:14" ht="18" customHeight="1" x14ac:dyDescent="0.3">
      <c r="A15" s="13" t="s">
        <v>2</v>
      </c>
      <c r="B15" s="12"/>
      <c r="C15" s="30">
        <f>C10-C14</f>
        <v>233.89999999999998</v>
      </c>
      <c r="D15" s="31">
        <f>D10-D14</f>
        <v>0</v>
      </c>
      <c r="E15" s="29">
        <f t="shared" ref="E15:F15" si="0">E10-E14</f>
        <v>233.89999999999998</v>
      </c>
      <c r="F15" s="29">
        <f t="shared" si="0"/>
        <v>655.9</v>
      </c>
      <c r="G15" s="29">
        <f t="shared" ref="G15" si="1">G10-G14</f>
        <v>-422</v>
      </c>
      <c r="H15" s="30">
        <v>6997.3499999999985</v>
      </c>
      <c r="I15" s="30">
        <f>I10-I14</f>
        <v>9950.9</v>
      </c>
    </row>
    <row r="16" spans="1:14" ht="18" customHeight="1" x14ac:dyDescent="0.3">
      <c r="A16" s="11"/>
      <c r="B16" s="12"/>
      <c r="C16" s="30"/>
      <c r="D16" s="127"/>
      <c r="E16" s="31"/>
      <c r="F16" s="30"/>
      <c r="G16" s="31"/>
      <c r="H16" s="30"/>
      <c r="I16" s="30"/>
    </row>
    <row r="17" spans="1:14" ht="18" customHeight="1" x14ac:dyDescent="0.3">
      <c r="A17" s="13" t="s">
        <v>40</v>
      </c>
      <c r="B17" s="12"/>
      <c r="C17" s="30"/>
      <c r="D17" s="127"/>
      <c r="E17" s="31"/>
      <c r="F17" s="30"/>
      <c r="G17" s="31"/>
      <c r="H17" s="30"/>
      <c r="I17" s="30"/>
    </row>
    <row r="18" spans="1:14" ht="18" customHeight="1" x14ac:dyDescent="0.3">
      <c r="A18" s="11" t="s">
        <v>194</v>
      </c>
      <c r="B18" s="12"/>
      <c r="C18" s="30">
        <v>281885.96999999997</v>
      </c>
      <c r="D18" s="127"/>
      <c r="E18" s="31">
        <f t="shared" ref="E18:E22" si="2">C18-D18</f>
        <v>281885.96999999997</v>
      </c>
      <c r="F18" s="30">
        <v>327405.97999999992</v>
      </c>
      <c r="G18" s="31">
        <f t="shared" ref="G18:G22" si="3">C18-F18</f>
        <v>-45520.009999999951</v>
      </c>
      <c r="H18" s="30">
        <v>7533343.4099999992</v>
      </c>
      <c r="I18" s="30">
        <v>11127639.580000004</v>
      </c>
      <c r="M18" s="104"/>
      <c r="N18" s="113"/>
    </row>
    <row r="19" spans="1:14" ht="18" customHeight="1" x14ac:dyDescent="0.3">
      <c r="A19" s="11" t="s">
        <v>195</v>
      </c>
      <c r="B19" s="12"/>
      <c r="C19" s="30">
        <v>757270.7</v>
      </c>
      <c r="D19" s="127"/>
      <c r="E19" s="31">
        <f t="shared" si="2"/>
        <v>757270.7</v>
      </c>
      <c r="F19" s="30">
        <v>532500</v>
      </c>
      <c r="G19" s="31">
        <f t="shared" si="3"/>
        <v>224770.69999999995</v>
      </c>
      <c r="H19" s="30">
        <v>6266227.4200000009</v>
      </c>
      <c r="I19" s="30">
        <v>4980000</v>
      </c>
      <c r="M19" s="104"/>
    </row>
    <row r="20" spans="1:14" ht="18" customHeight="1" x14ac:dyDescent="0.3">
      <c r="A20" s="11" t="s">
        <v>36</v>
      </c>
      <c r="B20" s="12"/>
      <c r="C20" s="30">
        <v>1.21</v>
      </c>
      <c r="D20" s="127"/>
      <c r="E20" s="31">
        <f t="shared" si="2"/>
        <v>1.21</v>
      </c>
      <c r="F20" s="30">
        <v>1.24</v>
      </c>
      <c r="G20" s="31">
        <f t="shared" si="3"/>
        <v>-3.0000000000000027E-2</v>
      </c>
      <c r="H20" s="30">
        <v>14.329999999999998</v>
      </c>
      <c r="I20" s="30">
        <v>14.88</v>
      </c>
      <c r="M20" s="104"/>
    </row>
    <row r="21" spans="1:14" ht="18" customHeight="1" x14ac:dyDescent="0.3">
      <c r="A21" s="11" t="s">
        <v>37</v>
      </c>
      <c r="B21" s="12">
        <v>6</v>
      </c>
      <c r="C21" s="30">
        <v>16135.92</v>
      </c>
      <c r="D21" s="127"/>
      <c r="E21" s="31">
        <v>1973.6416666666646</v>
      </c>
      <c r="F21" s="30">
        <v>10084.56</v>
      </c>
      <c r="G21" s="31">
        <v>0</v>
      </c>
      <c r="H21" s="30">
        <v>112162.59999999999</v>
      </c>
      <c r="I21" s="30">
        <v>97331.020000000019</v>
      </c>
      <c r="M21" s="104"/>
    </row>
    <row r="22" spans="1:14" ht="18" customHeight="1" x14ac:dyDescent="0.3">
      <c r="A22" s="11" t="s">
        <v>196</v>
      </c>
      <c r="B22" s="12"/>
      <c r="C22" s="33">
        <v>0</v>
      </c>
      <c r="D22" s="128"/>
      <c r="E22" s="34">
        <f t="shared" si="2"/>
        <v>0</v>
      </c>
      <c r="F22" s="33"/>
      <c r="G22" s="34">
        <f t="shared" si="3"/>
        <v>0</v>
      </c>
      <c r="H22" s="33">
        <v>9999</v>
      </c>
      <c r="I22" s="33">
        <v>97331.020000000019</v>
      </c>
      <c r="M22" s="104"/>
    </row>
    <row r="23" spans="1:14" ht="18" customHeight="1" x14ac:dyDescent="0.3">
      <c r="A23" s="11" t="s">
        <v>38</v>
      </c>
      <c r="B23" s="12"/>
      <c r="C23" s="30">
        <f>SUM(C18:C22)</f>
        <v>1055293.7999999998</v>
      </c>
      <c r="D23" s="31">
        <f t="shared" ref="D23:I23" si="4">SUM(D18:D22)</f>
        <v>0</v>
      </c>
      <c r="E23" s="29">
        <f t="shared" si="4"/>
        <v>1041131.5216666666</v>
      </c>
      <c r="F23" s="29">
        <f t="shared" si="4"/>
        <v>869991.78</v>
      </c>
      <c r="G23" s="29">
        <f>SUM(G18:G22)</f>
        <v>179250.66</v>
      </c>
      <c r="H23" s="30">
        <f>SUM(H18:H22)</f>
        <v>13921746.76</v>
      </c>
      <c r="I23" s="30">
        <f t="shared" si="4"/>
        <v>16302316.500000004</v>
      </c>
      <c r="M23" s="104"/>
    </row>
    <row r="24" spans="1:14" ht="18" customHeight="1" x14ac:dyDescent="0.3">
      <c r="A24" s="11" t="s">
        <v>39</v>
      </c>
      <c r="B24" s="12"/>
      <c r="C24" s="30">
        <f>C23+C15</f>
        <v>1055527.6999999997</v>
      </c>
      <c r="D24" s="31">
        <f>D23+D15</f>
        <v>0</v>
      </c>
      <c r="E24" s="29">
        <f t="shared" ref="E24:F24" si="5">E23+E15</f>
        <v>1041365.4216666666</v>
      </c>
      <c r="F24" s="29">
        <f t="shared" si="5"/>
        <v>870647.68</v>
      </c>
      <c r="G24" s="29">
        <f>G23+G15</f>
        <v>178828.66</v>
      </c>
      <c r="H24" s="30">
        <f>H23+H15</f>
        <v>13928744.109999999</v>
      </c>
      <c r="I24" s="30">
        <f>I23+I15</f>
        <v>16312267.400000004</v>
      </c>
      <c r="M24" s="104"/>
    </row>
    <row r="25" spans="1:14" ht="18" customHeight="1" x14ac:dyDescent="0.3">
      <c r="A25" s="25"/>
      <c r="B25" s="12"/>
      <c r="C25" s="30"/>
      <c r="D25" s="127"/>
      <c r="E25" s="31"/>
      <c r="F25" s="30"/>
      <c r="G25" s="31"/>
      <c r="H25" s="30"/>
      <c r="I25" s="30"/>
      <c r="M25" s="104"/>
    </row>
    <row r="26" spans="1:14" ht="18" customHeight="1" x14ac:dyDescent="0.3">
      <c r="A26" s="26" t="s">
        <v>30</v>
      </c>
      <c r="B26" s="12"/>
      <c r="C26" s="30"/>
      <c r="D26" s="127"/>
      <c r="E26" s="31"/>
      <c r="F26" s="30"/>
      <c r="G26" s="31"/>
      <c r="H26" s="30"/>
      <c r="I26" s="30"/>
      <c r="M26" s="104"/>
    </row>
    <row r="27" spans="1:14" ht="18" customHeight="1" x14ac:dyDescent="0.3">
      <c r="A27" s="14" t="s">
        <v>41</v>
      </c>
      <c r="B27" s="12"/>
      <c r="C27" s="30">
        <v>94923.22</v>
      </c>
      <c r="D27" s="127"/>
      <c r="E27" s="31">
        <f>C27-D27</f>
        <v>94923.22</v>
      </c>
      <c r="F27" s="30">
        <v>95228.38</v>
      </c>
      <c r="G27" s="31">
        <f t="shared" ref="G27:G89" si="6">C27-F27</f>
        <v>-305.16000000000349</v>
      </c>
      <c r="H27" s="30">
        <v>1108403.83</v>
      </c>
      <c r="I27" s="30">
        <v>1324860</v>
      </c>
      <c r="K27" s="54">
        <v>1200060</v>
      </c>
      <c r="L27" s="54">
        <f>K27/12*7</f>
        <v>700035</v>
      </c>
      <c r="M27" s="57"/>
    </row>
    <row r="28" spans="1:14" ht="18" customHeight="1" x14ac:dyDescent="0.3">
      <c r="A28" s="14" t="s">
        <v>42</v>
      </c>
      <c r="B28" s="12"/>
      <c r="C28" s="30">
        <v>700</v>
      </c>
      <c r="D28" s="127"/>
      <c r="E28" s="31">
        <f t="shared" ref="E28:E90" si="7">C28-D28</f>
        <v>700</v>
      </c>
      <c r="F28" s="30">
        <v>700</v>
      </c>
      <c r="G28" s="31">
        <f t="shared" si="6"/>
        <v>0</v>
      </c>
      <c r="H28" s="30">
        <v>8400</v>
      </c>
      <c r="I28" s="30">
        <v>8400</v>
      </c>
      <c r="K28" s="54">
        <v>8400</v>
      </c>
      <c r="L28" s="54">
        <f t="shared" ref="L28:L35" si="8">K28/12*7</f>
        <v>4900</v>
      </c>
      <c r="M28" s="57"/>
    </row>
    <row r="29" spans="1:14" ht="18" customHeight="1" x14ac:dyDescent="0.3">
      <c r="A29" s="14" t="s">
        <v>43</v>
      </c>
      <c r="B29" s="12"/>
      <c r="C29" s="30">
        <v>0</v>
      </c>
      <c r="D29" s="127"/>
      <c r="E29" s="31">
        <f t="shared" si="7"/>
        <v>0</v>
      </c>
      <c r="F29" s="30">
        <v>0</v>
      </c>
      <c r="G29" s="31">
        <f t="shared" si="6"/>
        <v>0</v>
      </c>
      <c r="H29" s="30">
        <v>62214.7</v>
      </c>
      <c r="I29" s="30">
        <v>220810</v>
      </c>
      <c r="K29" s="54">
        <v>200010</v>
      </c>
      <c r="L29" s="54">
        <f t="shared" si="8"/>
        <v>116672.5</v>
      </c>
      <c r="M29" s="57"/>
    </row>
    <row r="30" spans="1:14" ht="18" customHeight="1" x14ac:dyDescent="0.3">
      <c r="A30" s="14" t="s">
        <v>44</v>
      </c>
      <c r="B30" s="12"/>
      <c r="C30" s="30">
        <v>11466</v>
      </c>
      <c r="D30" s="127"/>
      <c r="E30" s="31">
        <f t="shared" si="7"/>
        <v>11466</v>
      </c>
      <c r="F30" s="30">
        <v>11765</v>
      </c>
      <c r="G30" s="31">
        <f t="shared" si="6"/>
        <v>-299</v>
      </c>
      <c r="H30" s="30">
        <v>135644</v>
      </c>
      <c r="I30" s="30">
        <v>200937.09999999995</v>
      </c>
      <c r="K30" s="54">
        <v>182009.1</v>
      </c>
      <c r="L30" s="54">
        <f t="shared" si="8"/>
        <v>106171.97500000001</v>
      </c>
      <c r="M30" s="57"/>
    </row>
    <row r="31" spans="1:14" ht="18" customHeight="1" x14ac:dyDescent="0.3">
      <c r="A31" s="14" t="s">
        <v>45</v>
      </c>
      <c r="B31" s="12"/>
      <c r="C31" s="30">
        <v>1176.95</v>
      </c>
      <c r="D31" s="127"/>
      <c r="E31" s="31">
        <f t="shared" si="7"/>
        <v>1176.95</v>
      </c>
      <c r="F31" s="30">
        <v>1218.5</v>
      </c>
      <c r="G31" s="31">
        <f t="shared" si="6"/>
        <v>-41.549999999999955</v>
      </c>
      <c r="H31" s="30">
        <v>13923.25</v>
      </c>
      <c r="I31" s="30">
        <v>14999.999999999998</v>
      </c>
      <c r="K31" s="54">
        <v>15000</v>
      </c>
      <c r="L31" s="54">
        <f t="shared" si="8"/>
        <v>8750</v>
      </c>
      <c r="M31" s="57"/>
    </row>
    <row r="32" spans="1:14" ht="18" customHeight="1" x14ac:dyDescent="0.3">
      <c r="A32" s="14" t="s">
        <v>183</v>
      </c>
      <c r="B32" s="12"/>
      <c r="C32" s="30">
        <v>126.7</v>
      </c>
      <c r="D32" s="127"/>
      <c r="E32" s="31">
        <f t="shared" si="7"/>
        <v>126.7</v>
      </c>
      <c r="F32" s="30">
        <v>131.6</v>
      </c>
      <c r="G32" s="31">
        <f t="shared" si="6"/>
        <v>-4.8999999999999915</v>
      </c>
      <c r="H32" s="30">
        <v>1498.9</v>
      </c>
      <c r="I32" s="30">
        <v>1579.1999999999996</v>
      </c>
      <c r="M32" s="57"/>
    </row>
    <row r="33" spans="1:13" ht="18" customHeight="1" x14ac:dyDescent="0.3">
      <c r="A33" s="14" t="s">
        <v>46</v>
      </c>
      <c r="B33" s="12"/>
      <c r="C33" s="30">
        <v>80</v>
      </c>
      <c r="D33" s="127"/>
      <c r="E33" s="31">
        <f t="shared" si="7"/>
        <v>80</v>
      </c>
      <c r="F33" s="30">
        <v>0</v>
      </c>
      <c r="G33" s="31">
        <f t="shared" si="6"/>
        <v>80</v>
      </c>
      <c r="H33" s="30">
        <v>2476</v>
      </c>
      <c r="I33" s="30">
        <v>8240</v>
      </c>
      <c r="K33" s="54">
        <v>8240</v>
      </c>
      <c r="L33" s="54">
        <f t="shared" si="8"/>
        <v>4806.6666666666661</v>
      </c>
      <c r="M33" s="57"/>
    </row>
    <row r="34" spans="1:13" ht="18" customHeight="1" x14ac:dyDescent="0.3">
      <c r="A34" s="14" t="s">
        <v>47</v>
      </c>
      <c r="B34" s="12"/>
      <c r="C34" s="30">
        <v>180</v>
      </c>
      <c r="D34" s="30"/>
      <c r="E34" s="31">
        <f t="shared" si="7"/>
        <v>180</v>
      </c>
      <c r="F34" s="30">
        <v>150</v>
      </c>
      <c r="G34" s="31">
        <f t="shared" si="6"/>
        <v>30</v>
      </c>
      <c r="H34" s="30">
        <v>2173.38</v>
      </c>
      <c r="I34" s="30">
        <v>2400</v>
      </c>
      <c r="K34" s="54">
        <v>2400</v>
      </c>
      <c r="L34" s="54">
        <f>K34/12*7</f>
        <v>1400</v>
      </c>
      <c r="M34" s="57"/>
    </row>
    <row r="35" spans="1:13" ht="18" customHeight="1" x14ac:dyDescent="0.3">
      <c r="A35" s="14" t="s">
        <v>48</v>
      </c>
      <c r="B35" s="12"/>
      <c r="C35" s="30">
        <v>0</v>
      </c>
      <c r="D35" s="30"/>
      <c r="E35" s="31">
        <f t="shared" si="7"/>
        <v>0</v>
      </c>
      <c r="F35" s="30">
        <v>0</v>
      </c>
      <c r="G35" s="31">
        <f t="shared" si="6"/>
        <v>0</v>
      </c>
      <c r="H35" s="30">
        <v>48746.1</v>
      </c>
      <c r="I35" s="30">
        <v>47000</v>
      </c>
      <c r="K35" s="54">
        <v>45000</v>
      </c>
      <c r="L35" s="54">
        <f t="shared" si="8"/>
        <v>26250</v>
      </c>
      <c r="M35" s="57"/>
    </row>
    <row r="36" spans="1:13" ht="18" customHeight="1" x14ac:dyDescent="0.3">
      <c r="A36" s="14" t="s">
        <v>49</v>
      </c>
      <c r="B36" s="12"/>
      <c r="C36" s="30">
        <v>0</v>
      </c>
      <c r="D36" s="133"/>
      <c r="E36" s="31">
        <f t="shared" si="7"/>
        <v>0</v>
      </c>
      <c r="F36" s="30">
        <v>0</v>
      </c>
      <c r="G36" s="31">
        <f t="shared" si="6"/>
        <v>0</v>
      </c>
      <c r="H36" s="30">
        <v>0</v>
      </c>
      <c r="I36" s="30">
        <v>9600</v>
      </c>
      <c r="K36" s="54">
        <v>20000</v>
      </c>
      <c r="L36" s="54">
        <v>0</v>
      </c>
      <c r="M36" s="57"/>
    </row>
    <row r="37" spans="1:13" ht="18" customHeight="1" x14ac:dyDescent="0.3">
      <c r="A37" s="14" t="s">
        <v>50</v>
      </c>
      <c r="B37" s="12"/>
      <c r="C37" s="30">
        <v>582</v>
      </c>
      <c r="D37" s="30"/>
      <c r="E37" s="31">
        <f t="shared" si="7"/>
        <v>582</v>
      </c>
      <c r="F37" s="30">
        <v>0</v>
      </c>
      <c r="G37" s="31">
        <f t="shared" si="6"/>
        <v>582</v>
      </c>
      <c r="H37" s="30">
        <v>2100</v>
      </c>
      <c r="I37" s="30">
        <v>0</v>
      </c>
      <c r="K37" s="54">
        <v>10000</v>
      </c>
      <c r="L37" s="54">
        <f t="shared" ref="L37:L42" si="9">K37/12*7</f>
        <v>5833.3333333333339</v>
      </c>
      <c r="M37" s="57"/>
    </row>
    <row r="38" spans="1:13" ht="18" customHeight="1" x14ac:dyDescent="0.3">
      <c r="A38" s="14" t="s">
        <v>51</v>
      </c>
      <c r="B38" s="12"/>
      <c r="C38" s="30">
        <v>0</v>
      </c>
      <c r="D38" s="30"/>
      <c r="E38" s="31">
        <f t="shared" si="7"/>
        <v>0</v>
      </c>
      <c r="F38" s="30">
        <v>770.41</v>
      </c>
      <c r="G38" s="31">
        <f t="shared" si="6"/>
        <v>-770.41</v>
      </c>
      <c r="H38" s="30">
        <v>16568.399999999998</v>
      </c>
      <c r="I38" s="30">
        <v>18000.000000000004</v>
      </c>
      <c r="K38" s="54">
        <v>21000</v>
      </c>
      <c r="L38" s="54">
        <f t="shared" si="9"/>
        <v>12250</v>
      </c>
      <c r="M38" s="57"/>
    </row>
    <row r="39" spans="1:13" ht="18" customHeight="1" x14ac:dyDescent="0.3">
      <c r="A39" s="14" t="s">
        <v>52</v>
      </c>
      <c r="B39" s="12"/>
      <c r="C39" s="30">
        <v>159</v>
      </c>
      <c r="D39" s="30"/>
      <c r="E39" s="31">
        <f t="shared" si="7"/>
        <v>159</v>
      </c>
      <c r="F39" s="30"/>
      <c r="G39" s="31">
        <f t="shared" si="6"/>
        <v>159</v>
      </c>
      <c r="H39" s="30">
        <v>14533.279999999997</v>
      </c>
      <c r="I39" s="30">
        <v>105000</v>
      </c>
      <c r="K39" s="54">
        <v>105000</v>
      </c>
      <c r="L39" s="54">
        <f t="shared" si="9"/>
        <v>61250</v>
      </c>
      <c r="M39" s="57"/>
    </row>
    <row r="40" spans="1:13" ht="18" customHeight="1" x14ac:dyDescent="0.3">
      <c r="A40" s="14" t="s">
        <v>53</v>
      </c>
      <c r="B40" s="12"/>
      <c r="C40" s="30">
        <v>0</v>
      </c>
      <c r="D40" s="30"/>
      <c r="E40" s="31">
        <f t="shared" si="7"/>
        <v>0</v>
      </c>
      <c r="F40" s="30"/>
      <c r="G40" s="31">
        <f t="shared" si="6"/>
        <v>0</v>
      </c>
      <c r="H40" s="30">
        <v>886</v>
      </c>
      <c r="I40" s="30">
        <v>24000.000000000007</v>
      </c>
      <c r="K40" s="54">
        <v>25000</v>
      </c>
      <c r="L40" s="54">
        <f t="shared" si="9"/>
        <v>14583.333333333334</v>
      </c>
      <c r="M40" s="57"/>
    </row>
    <row r="41" spans="1:13" ht="18" customHeight="1" x14ac:dyDescent="0.3">
      <c r="A41" s="14" t="s">
        <v>54</v>
      </c>
      <c r="B41" s="12"/>
      <c r="C41" s="30">
        <v>0</v>
      </c>
      <c r="D41" s="127"/>
      <c r="E41" s="31">
        <f t="shared" si="7"/>
        <v>0</v>
      </c>
      <c r="F41" s="30"/>
      <c r="G41" s="31">
        <f t="shared" si="6"/>
        <v>0</v>
      </c>
      <c r="H41" s="30">
        <v>4711.5</v>
      </c>
      <c r="I41" s="30">
        <v>4000</v>
      </c>
      <c r="K41" s="54">
        <v>4000</v>
      </c>
      <c r="L41" s="54">
        <f t="shared" si="9"/>
        <v>2333.333333333333</v>
      </c>
      <c r="M41" s="57"/>
    </row>
    <row r="42" spans="1:13" ht="18" customHeight="1" x14ac:dyDescent="0.3">
      <c r="A42" s="14" t="s">
        <v>55</v>
      </c>
      <c r="B42" s="12"/>
      <c r="C42" s="30">
        <v>0</v>
      </c>
      <c r="D42" s="127"/>
      <c r="E42" s="31">
        <f t="shared" si="7"/>
        <v>0</v>
      </c>
      <c r="F42" s="30"/>
      <c r="G42" s="31">
        <f t="shared" si="6"/>
        <v>0</v>
      </c>
      <c r="H42" s="30">
        <v>424</v>
      </c>
      <c r="I42" s="30">
        <v>7200</v>
      </c>
      <c r="K42" s="54">
        <v>6800</v>
      </c>
      <c r="L42" s="54">
        <f t="shared" si="9"/>
        <v>3966.6666666666665</v>
      </c>
      <c r="M42" s="57"/>
    </row>
    <row r="43" spans="1:13" ht="18" customHeight="1" x14ac:dyDescent="0.3">
      <c r="A43" s="14" t="s">
        <v>56</v>
      </c>
      <c r="B43" s="12"/>
      <c r="C43" s="30">
        <v>873.15</v>
      </c>
      <c r="D43" s="127"/>
      <c r="E43" s="31">
        <f t="shared" si="7"/>
        <v>873.15</v>
      </c>
      <c r="F43" s="30"/>
      <c r="G43" s="31">
        <f t="shared" si="6"/>
        <v>873.15</v>
      </c>
      <c r="H43" s="30"/>
      <c r="I43" s="30">
        <v>9000</v>
      </c>
      <c r="K43" s="54">
        <v>12000</v>
      </c>
      <c r="L43" s="54">
        <v>0</v>
      </c>
      <c r="M43" s="57"/>
    </row>
    <row r="44" spans="1:13" ht="18" customHeight="1" x14ac:dyDescent="0.3">
      <c r="A44" s="14" t="s">
        <v>57</v>
      </c>
      <c r="B44" s="12"/>
      <c r="C44" s="30">
        <v>1122.53</v>
      </c>
      <c r="D44" s="127"/>
      <c r="E44" s="31">
        <f t="shared" si="7"/>
        <v>1122.53</v>
      </c>
      <c r="F44" s="30">
        <v>2347.89</v>
      </c>
      <c r="G44" s="31">
        <f t="shared" si="6"/>
        <v>-1225.3599999999999</v>
      </c>
      <c r="H44" s="30">
        <v>29252.889999999996</v>
      </c>
      <c r="I44" s="30">
        <v>42636.000000000007</v>
      </c>
      <c r="K44" s="54">
        <v>42636</v>
      </c>
      <c r="L44" s="54">
        <f>K44/12*7</f>
        <v>24871</v>
      </c>
      <c r="M44" s="57"/>
    </row>
    <row r="45" spans="1:13" ht="18" customHeight="1" x14ac:dyDescent="0.3">
      <c r="A45" s="14" t="s">
        <v>58</v>
      </c>
      <c r="B45" s="12"/>
      <c r="C45" s="30">
        <v>10064</v>
      </c>
      <c r="D45" s="127"/>
      <c r="E45" s="31">
        <f t="shared" si="7"/>
        <v>10064</v>
      </c>
      <c r="F45" s="30">
        <v>13.2</v>
      </c>
      <c r="G45" s="31">
        <f t="shared" si="6"/>
        <v>10050.799999999999</v>
      </c>
      <c r="H45" s="30">
        <v>13714.07</v>
      </c>
      <c r="I45" s="30">
        <v>20000.000000000007</v>
      </c>
      <c r="K45" s="54">
        <v>20000</v>
      </c>
      <c r="L45" s="54">
        <f>K45/12*7</f>
        <v>11666.666666666668</v>
      </c>
      <c r="M45" s="57"/>
    </row>
    <row r="46" spans="1:13" ht="18" customHeight="1" x14ac:dyDescent="0.3">
      <c r="A46" s="14" t="s">
        <v>59</v>
      </c>
      <c r="B46" s="12"/>
      <c r="C46" s="30">
        <v>1220</v>
      </c>
      <c r="D46" s="127"/>
      <c r="E46" s="31">
        <f>C46-D46</f>
        <v>1220</v>
      </c>
      <c r="F46" s="30">
        <v>10667.84</v>
      </c>
      <c r="G46" s="31">
        <f t="shared" si="6"/>
        <v>-9447.84</v>
      </c>
      <c r="H46" s="30">
        <v>123787.2</v>
      </c>
      <c r="I46" s="30">
        <v>128014.07999999997</v>
      </c>
      <c r="K46" s="54">
        <v>136300</v>
      </c>
      <c r="L46" s="54">
        <f>K46/12*7</f>
        <v>79508.333333333343</v>
      </c>
      <c r="M46" s="57"/>
    </row>
    <row r="47" spans="1:13" ht="18" customHeight="1" x14ac:dyDescent="0.3">
      <c r="A47" s="14" t="s">
        <v>60</v>
      </c>
      <c r="B47" s="12"/>
      <c r="C47" s="30">
        <v>1075.5999999999999</v>
      </c>
      <c r="D47" s="127"/>
      <c r="E47" s="31">
        <f t="shared" si="7"/>
        <v>1075.5999999999999</v>
      </c>
      <c r="F47" s="30">
        <v>575.22</v>
      </c>
      <c r="G47" s="31">
        <f t="shared" si="6"/>
        <v>500.37999999999988</v>
      </c>
      <c r="H47" s="30">
        <v>10564.369999999999</v>
      </c>
      <c r="I47" s="30">
        <v>6000</v>
      </c>
      <c r="K47" s="54">
        <v>6000</v>
      </c>
      <c r="L47" s="54">
        <f t="shared" ref="L47:L54" si="10">K47/12*7</f>
        <v>3500</v>
      </c>
      <c r="M47" s="57"/>
    </row>
    <row r="48" spans="1:13" ht="18" customHeight="1" x14ac:dyDescent="0.3">
      <c r="A48" s="14" t="s">
        <v>61</v>
      </c>
      <c r="B48" s="12"/>
      <c r="C48" s="30">
        <v>0</v>
      </c>
      <c r="D48" s="127"/>
      <c r="E48" s="31">
        <f t="shared" si="7"/>
        <v>0</v>
      </c>
      <c r="F48" s="30">
        <v>339.2</v>
      </c>
      <c r="G48" s="31">
        <f t="shared" si="6"/>
        <v>-339.2</v>
      </c>
      <c r="H48" s="30">
        <v>25970.260000000002</v>
      </c>
      <c r="I48" s="30">
        <v>20000.000000000004</v>
      </c>
      <c r="K48" s="54">
        <v>20000</v>
      </c>
      <c r="L48" s="54">
        <f t="shared" si="10"/>
        <v>11666.666666666668</v>
      </c>
      <c r="M48" s="57"/>
    </row>
    <row r="49" spans="1:13" ht="18" customHeight="1" x14ac:dyDescent="0.3">
      <c r="A49" s="14" t="s">
        <v>62</v>
      </c>
      <c r="B49" s="12"/>
      <c r="C49" s="30">
        <v>1726.1</v>
      </c>
      <c r="D49" s="127"/>
      <c r="E49" s="31">
        <f t="shared" si="7"/>
        <v>1726.1</v>
      </c>
      <c r="F49" s="30"/>
      <c r="G49" s="31">
        <f t="shared" si="6"/>
        <v>1726.1</v>
      </c>
      <c r="H49" s="30">
        <v>1847.1999999999998</v>
      </c>
      <c r="I49" s="30">
        <v>1999.9999999999995</v>
      </c>
      <c r="K49" s="54">
        <v>2000</v>
      </c>
      <c r="L49" s="54">
        <f t="shared" si="10"/>
        <v>1166.6666666666665</v>
      </c>
      <c r="M49" s="57"/>
    </row>
    <row r="50" spans="1:13" ht="18" customHeight="1" x14ac:dyDescent="0.3">
      <c r="A50" s="14" t="s">
        <v>63</v>
      </c>
      <c r="B50" s="12"/>
      <c r="C50" s="30">
        <v>515.20000000000005</v>
      </c>
      <c r="D50" s="127"/>
      <c r="E50" s="31">
        <f t="shared" si="7"/>
        <v>515.20000000000005</v>
      </c>
      <c r="F50" s="30">
        <v>174.6</v>
      </c>
      <c r="G50" s="31">
        <f t="shared" si="6"/>
        <v>340.6</v>
      </c>
      <c r="H50" s="30">
        <v>42757.57</v>
      </c>
      <c r="I50" s="30">
        <v>33500</v>
      </c>
      <c r="K50" s="54">
        <v>31000</v>
      </c>
      <c r="L50" s="54">
        <f t="shared" si="10"/>
        <v>18083.333333333336</v>
      </c>
      <c r="M50" s="57"/>
    </row>
    <row r="51" spans="1:13" ht="18" customHeight="1" x14ac:dyDescent="0.3">
      <c r="A51" s="14" t="s">
        <v>64</v>
      </c>
      <c r="B51" s="12"/>
      <c r="C51" s="30">
        <v>95</v>
      </c>
      <c r="D51" s="127"/>
      <c r="E51" s="31">
        <f t="shared" si="7"/>
        <v>95</v>
      </c>
      <c r="F51" s="30"/>
      <c r="G51" s="31">
        <f t="shared" si="6"/>
        <v>95</v>
      </c>
      <c r="H51" s="30">
        <v>4747.05</v>
      </c>
      <c r="I51" s="30">
        <v>8200.0000000000018</v>
      </c>
      <c r="K51" s="54">
        <v>2100</v>
      </c>
      <c r="L51" s="54">
        <f t="shared" si="10"/>
        <v>1225</v>
      </c>
      <c r="M51" s="57"/>
    </row>
    <row r="52" spans="1:13" ht="18" customHeight="1" x14ac:dyDescent="0.3">
      <c r="A52" s="14" t="s">
        <v>65</v>
      </c>
      <c r="B52" s="12"/>
      <c r="C52" s="30">
        <v>0</v>
      </c>
      <c r="D52" s="127"/>
      <c r="E52" s="31">
        <f t="shared" si="7"/>
        <v>0</v>
      </c>
      <c r="F52" s="30">
        <v>95.4</v>
      </c>
      <c r="G52" s="31">
        <f t="shared" si="6"/>
        <v>-95.4</v>
      </c>
      <c r="H52" s="30">
        <v>215.8</v>
      </c>
      <c r="I52" s="30">
        <v>1500.0000000000005</v>
      </c>
      <c r="K52" s="54">
        <v>1500</v>
      </c>
      <c r="L52" s="54">
        <f t="shared" si="10"/>
        <v>875</v>
      </c>
      <c r="M52" s="57"/>
    </row>
    <row r="53" spans="1:13" ht="18" customHeight="1" x14ac:dyDescent="0.3">
      <c r="A53" s="14" t="s">
        <v>66</v>
      </c>
      <c r="B53" s="12"/>
      <c r="C53" s="30">
        <v>0</v>
      </c>
      <c r="D53" s="127"/>
      <c r="E53" s="31">
        <f t="shared" si="7"/>
        <v>0</v>
      </c>
      <c r="F53" s="30">
        <v>53</v>
      </c>
      <c r="G53" s="31">
        <f t="shared" si="6"/>
        <v>-53</v>
      </c>
      <c r="H53" s="30">
        <v>4835.1499999999987</v>
      </c>
      <c r="I53" s="30">
        <v>5499.9999999999991</v>
      </c>
      <c r="K53" s="54">
        <v>5500</v>
      </c>
      <c r="L53" s="54">
        <f t="shared" si="10"/>
        <v>3208.333333333333</v>
      </c>
      <c r="M53" s="57"/>
    </row>
    <row r="54" spans="1:13" ht="18" customHeight="1" x14ac:dyDescent="0.3">
      <c r="A54" s="14" t="s">
        <v>67</v>
      </c>
      <c r="B54" s="12"/>
      <c r="C54" s="30">
        <v>0</v>
      </c>
      <c r="D54" s="127"/>
      <c r="E54" s="31">
        <f t="shared" si="7"/>
        <v>0</v>
      </c>
      <c r="F54" s="30">
        <v>2143.0500000000002</v>
      </c>
      <c r="G54" s="31">
        <f t="shared" si="6"/>
        <v>-2143.0500000000002</v>
      </c>
      <c r="H54" s="30">
        <v>26943.440000000002</v>
      </c>
      <c r="I54" s="30">
        <v>31000.000000000004</v>
      </c>
      <c r="K54" s="54">
        <v>31000</v>
      </c>
      <c r="L54" s="54">
        <f t="shared" si="10"/>
        <v>18083.333333333336</v>
      </c>
      <c r="M54" s="57"/>
    </row>
    <row r="55" spans="1:13" ht="18" customHeight="1" x14ac:dyDescent="0.3">
      <c r="A55" s="14" t="s">
        <v>68</v>
      </c>
      <c r="B55" s="12"/>
      <c r="C55" s="30">
        <v>0</v>
      </c>
      <c r="D55" s="127"/>
      <c r="E55" s="31">
        <f t="shared" si="7"/>
        <v>0</v>
      </c>
      <c r="F55" s="30"/>
      <c r="G55" s="31">
        <f t="shared" si="6"/>
        <v>0</v>
      </c>
      <c r="H55" s="30"/>
      <c r="I55" s="30">
        <v>5300</v>
      </c>
      <c r="K55" s="54">
        <v>5300</v>
      </c>
      <c r="L55" s="54">
        <v>0</v>
      </c>
      <c r="M55" s="57"/>
    </row>
    <row r="56" spans="1:13" ht="18" customHeight="1" x14ac:dyDescent="0.3">
      <c r="A56" s="14" t="s">
        <v>69</v>
      </c>
      <c r="B56" s="12"/>
      <c r="C56" s="30">
        <v>0</v>
      </c>
      <c r="D56" s="127"/>
      <c r="E56" s="31">
        <f t="shared" si="7"/>
        <v>0</v>
      </c>
      <c r="F56" s="30"/>
      <c r="G56" s="31">
        <f t="shared" si="6"/>
        <v>0</v>
      </c>
      <c r="H56" s="30"/>
      <c r="I56" s="30">
        <v>3000</v>
      </c>
      <c r="K56" s="54">
        <v>3000</v>
      </c>
      <c r="L56" s="54">
        <v>0</v>
      </c>
      <c r="M56" s="57"/>
    </row>
    <row r="57" spans="1:13" ht="18" customHeight="1" x14ac:dyDescent="0.3">
      <c r="A57" s="14" t="s">
        <v>70</v>
      </c>
      <c r="B57" s="12"/>
      <c r="C57" s="30">
        <v>0</v>
      </c>
      <c r="D57" s="127"/>
      <c r="E57" s="31">
        <f t="shared" si="7"/>
        <v>0</v>
      </c>
      <c r="F57" s="30"/>
      <c r="G57" s="31">
        <f t="shared" si="6"/>
        <v>0</v>
      </c>
      <c r="H57" s="30">
        <v>4350</v>
      </c>
      <c r="I57" s="30">
        <v>12250</v>
      </c>
      <c r="K57" s="54">
        <v>12250</v>
      </c>
      <c r="L57" s="54">
        <v>0</v>
      </c>
      <c r="M57" s="57"/>
    </row>
    <row r="58" spans="1:13" ht="18" customHeight="1" x14ac:dyDescent="0.3">
      <c r="A58" s="14" t="s">
        <v>71</v>
      </c>
      <c r="B58" s="12"/>
      <c r="C58" s="30">
        <v>0</v>
      </c>
      <c r="D58" s="127"/>
      <c r="E58" s="31">
        <f t="shared" si="7"/>
        <v>0</v>
      </c>
      <c r="F58" s="30"/>
      <c r="G58" s="31">
        <f t="shared" si="6"/>
        <v>0</v>
      </c>
      <c r="H58" s="30">
        <v>5000</v>
      </c>
      <c r="I58" s="30">
        <v>5000</v>
      </c>
      <c r="K58" s="54">
        <v>5000</v>
      </c>
      <c r="L58" s="54">
        <v>0</v>
      </c>
      <c r="M58" s="57"/>
    </row>
    <row r="59" spans="1:13" ht="18" customHeight="1" x14ac:dyDescent="0.3">
      <c r="A59" s="14" t="s">
        <v>72</v>
      </c>
      <c r="B59" s="12"/>
      <c r="C59" s="30">
        <v>490</v>
      </c>
      <c r="D59" s="127"/>
      <c r="E59" s="31">
        <f t="shared" si="7"/>
        <v>490</v>
      </c>
      <c r="F59" s="30"/>
      <c r="G59" s="31">
        <f t="shared" si="6"/>
        <v>490</v>
      </c>
      <c r="H59" s="30">
        <v>9743.2000000000007</v>
      </c>
      <c r="I59" s="30">
        <v>9900</v>
      </c>
      <c r="K59" s="54">
        <v>9900</v>
      </c>
      <c r="L59" s="54">
        <f>K59/12*7</f>
        <v>5775</v>
      </c>
      <c r="M59" s="57"/>
    </row>
    <row r="60" spans="1:13" ht="18" customHeight="1" x14ac:dyDescent="0.3">
      <c r="A60" s="14" t="s">
        <v>73</v>
      </c>
      <c r="B60" s="12"/>
      <c r="C60" s="30">
        <v>0</v>
      </c>
      <c r="D60" s="127"/>
      <c r="E60" s="31">
        <f t="shared" si="7"/>
        <v>0</v>
      </c>
      <c r="F60" s="30"/>
      <c r="G60" s="31">
        <f t="shared" si="6"/>
        <v>0</v>
      </c>
      <c r="H60" s="30">
        <v>1599.3</v>
      </c>
      <c r="I60" s="30">
        <v>3000</v>
      </c>
      <c r="K60" s="54">
        <v>3000</v>
      </c>
      <c r="L60" s="54">
        <f t="shared" ref="L60:L61" si="11">K60/12*7</f>
        <v>1750</v>
      </c>
      <c r="M60" s="57"/>
    </row>
    <row r="61" spans="1:13" ht="18" customHeight="1" x14ac:dyDescent="0.3">
      <c r="A61" s="14" t="s">
        <v>74</v>
      </c>
      <c r="B61" s="12"/>
      <c r="C61" s="30">
        <v>0</v>
      </c>
      <c r="D61" s="127"/>
      <c r="E61" s="31">
        <f t="shared" si="7"/>
        <v>0</v>
      </c>
      <c r="F61" s="30"/>
      <c r="G61" s="31">
        <f t="shared" si="6"/>
        <v>0</v>
      </c>
      <c r="H61" s="30">
        <v>3895.7799999999997</v>
      </c>
      <c r="I61" s="30">
        <v>4500</v>
      </c>
      <c r="K61" s="54">
        <v>3000</v>
      </c>
      <c r="L61" s="54">
        <f t="shared" si="11"/>
        <v>1750</v>
      </c>
      <c r="M61" s="57"/>
    </row>
    <row r="62" spans="1:13" ht="18" customHeight="1" x14ac:dyDescent="0.3">
      <c r="A62" s="14" t="s">
        <v>75</v>
      </c>
      <c r="B62" s="12"/>
      <c r="C62" s="30">
        <v>16.2</v>
      </c>
      <c r="D62" s="127"/>
      <c r="E62" s="31">
        <f>C62-D62</f>
        <v>16.2</v>
      </c>
      <c r="F62" s="30">
        <v>58.62</v>
      </c>
      <c r="G62" s="31">
        <f t="shared" si="6"/>
        <v>-42.42</v>
      </c>
      <c r="H62" s="30">
        <v>1210.54</v>
      </c>
      <c r="I62" s="30">
        <v>1000.0000000000002</v>
      </c>
      <c r="K62" s="54">
        <v>1000</v>
      </c>
      <c r="L62" s="54">
        <f>K62/12*7</f>
        <v>583.33333333333326</v>
      </c>
      <c r="M62" s="57"/>
    </row>
    <row r="63" spans="1:13" ht="18" customHeight="1" x14ac:dyDescent="0.3">
      <c r="A63" s="14" t="s">
        <v>76</v>
      </c>
      <c r="B63" s="12"/>
      <c r="C63" s="30">
        <v>0</v>
      </c>
      <c r="D63" s="127"/>
      <c r="E63" s="31">
        <f t="shared" si="7"/>
        <v>0</v>
      </c>
      <c r="F63" s="30"/>
      <c r="G63" s="31">
        <f t="shared" si="6"/>
        <v>0</v>
      </c>
      <c r="H63" s="30">
        <v>200</v>
      </c>
      <c r="I63" s="30">
        <v>180</v>
      </c>
      <c r="K63" s="54">
        <v>180</v>
      </c>
      <c r="L63" s="54">
        <v>180</v>
      </c>
      <c r="M63" s="57"/>
    </row>
    <row r="64" spans="1:13" ht="18" customHeight="1" x14ac:dyDescent="0.3">
      <c r="A64" s="14" t="s">
        <v>77</v>
      </c>
      <c r="B64" s="12"/>
      <c r="C64" s="30">
        <v>0</v>
      </c>
      <c r="D64" s="127"/>
      <c r="E64" s="31">
        <f t="shared" si="7"/>
        <v>0</v>
      </c>
      <c r="F64" s="30"/>
      <c r="G64" s="31">
        <f t="shared" si="6"/>
        <v>0</v>
      </c>
      <c r="H64" s="30"/>
      <c r="I64" s="30">
        <v>999.99999999999977</v>
      </c>
      <c r="K64" s="54">
        <v>1000</v>
      </c>
      <c r="L64" s="54">
        <f t="shared" ref="L64" si="12">K64/12*7</f>
        <v>583.33333333333326</v>
      </c>
      <c r="M64" s="57"/>
    </row>
    <row r="65" spans="1:13" ht="18" customHeight="1" x14ac:dyDescent="0.3">
      <c r="A65" s="14" t="s">
        <v>78</v>
      </c>
      <c r="B65" s="12"/>
      <c r="C65" s="30">
        <v>330</v>
      </c>
      <c r="D65" s="127"/>
      <c r="E65" s="31">
        <f t="shared" si="7"/>
        <v>330</v>
      </c>
      <c r="F65" s="30">
        <v>330</v>
      </c>
      <c r="G65" s="31">
        <f>C65-F65</f>
        <v>0</v>
      </c>
      <c r="H65" s="30">
        <v>330</v>
      </c>
      <c r="I65" s="30">
        <v>330</v>
      </c>
      <c r="K65" s="54">
        <v>330</v>
      </c>
      <c r="L65" s="54">
        <v>330</v>
      </c>
      <c r="M65" s="57"/>
    </row>
    <row r="66" spans="1:13" ht="18" customHeight="1" x14ac:dyDescent="0.3">
      <c r="A66" s="14" t="s">
        <v>79</v>
      </c>
      <c r="B66" s="12"/>
      <c r="C66" s="30">
        <v>0</v>
      </c>
      <c r="D66" s="127"/>
      <c r="E66" s="31">
        <f t="shared" si="7"/>
        <v>0</v>
      </c>
      <c r="F66" s="30"/>
      <c r="G66" s="31">
        <f t="shared" si="6"/>
        <v>0</v>
      </c>
      <c r="H66" s="30"/>
      <c r="I66" s="30">
        <v>1000</v>
      </c>
      <c r="K66" s="54">
        <v>1000</v>
      </c>
      <c r="L66" s="54">
        <v>0</v>
      </c>
      <c r="M66" s="57"/>
    </row>
    <row r="67" spans="1:13" ht="18" customHeight="1" x14ac:dyDescent="0.3">
      <c r="A67" s="14" t="s">
        <v>167</v>
      </c>
      <c r="B67" s="12"/>
      <c r="C67" s="30">
        <v>0</v>
      </c>
      <c r="D67" s="127"/>
      <c r="E67" s="31">
        <f t="shared" si="7"/>
        <v>0</v>
      </c>
      <c r="F67" s="30"/>
      <c r="G67" s="31">
        <f t="shared" si="6"/>
        <v>0</v>
      </c>
      <c r="H67" s="30">
        <v>2043.4</v>
      </c>
      <c r="I67" s="30">
        <v>0</v>
      </c>
    </row>
    <row r="68" spans="1:13" ht="18" customHeight="1" x14ac:dyDescent="0.3">
      <c r="A68" s="14" t="s">
        <v>87</v>
      </c>
      <c r="B68" s="12"/>
      <c r="C68" s="30">
        <v>0</v>
      </c>
      <c r="D68" s="30"/>
      <c r="E68" s="31">
        <f t="shared" si="7"/>
        <v>0</v>
      </c>
      <c r="F68" s="30"/>
      <c r="G68" s="31">
        <f>C68-F68</f>
        <v>0</v>
      </c>
      <c r="H68" s="30">
        <v>31894.240000000002</v>
      </c>
      <c r="I68" s="30">
        <v>0</v>
      </c>
      <c r="K68" s="54">
        <v>0</v>
      </c>
    </row>
    <row r="69" spans="1:13" ht="18" customHeight="1" x14ac:dyDescent="0.3">
      <c r="A69" s="14"/>
      <c r="B69" s="12"/>
      <c r="C69" s="30"/>
      <c r="D69" s="30"/>
      <c r="E69" s="31"/>
      <c r="F69" s="29"/>
      <c r="G69" s="29"/>
      <c r="H69" s="30"/>
      <c r="I69" s="30">
        <v>0</v>
      </c>
    </row>
    <row r="70" spans="1:13" ht="18" customHeight="1" x14ac:dyDescent="0.3">
      <c r="A70" s="26" t="s">
        <v>80</v>
      </c>
      <c r="B70" s="12"/>
      <c r="C70" s="30"/>
      <c r="D70" s="30"/>
      <c r="E70" s="31">
        <f>C70-D70</f>
        <v>0</v>
      </c>
      <c r="F70" s="30"/>
      <c r="G70" s="31">
        <f t="shared" si="6"/>
        <v>0</v>
      </c>
      <c r="H70" s="30"/>
      <c r="I70" s="30">
        <v>0</v>
      </c>
    </row>
    <row r="71" spans="1:13" ht="18" customHeight="1" x14ac:dyDescent="0.3">
      <c r="A71" s="14" t="s">
        <v>81</v>
      </c>
      <c r="B71" s="12"/>
      <c r="C71" s="131">
        <v>9582.4</v>
      </c>
      <c r="D71" s="30"/>
      <c r="E71" s="31">
        <f t="shared" si="7"/>
        <v>9582.4</v>
      </c>
      <c r="F71" s="30">
        <v>180604.3</v>
      </c>
      <c r="G71" s="31">
        <f t="shared" si="6"/>
        <v>-171021.9</v>
      </c>
      <c r="H71" s="30">
        <v>966202.35</v>
      </c>
      <c r="I71" s="30">
        <v>1317120.0000000002</v>
      </c>
      <c r="K71" s="54">
        <v>845000</v>
      </c>
      <c r="L71" s="54">
        <f>K71/12*7</f>
        <v>492916.66666666669</v>
      </c>
      <c r="M71" s="57"/>
    </row>
    <row r="72" spans="1:13" ht="18" customHeight="1" x14ac:dyDescent="0.3">
      <c r="A72" s="14" t="s">
        <v>82</v>
      </c>
      <c r="B72" s="12"/>
      <c r="C72" s="131">
        <v>19550</v>
      </c>
      <c r="D72" s="30"/>
      <c r="E72" s="31">
        <f t="shared" si="7"/>
        <v>19550</v>
      </c>
      <c r="F72" s="30">
        <v>0</v>
      </c>
      <c r="G72" s="31">
        <f t="shared" si="6"/>
        <v>19550</v>
      </c>
      <c r="H72" s="30">
        <v>179168.33000000002</v>
      </c>
      <c r="I72" s="30">
        <v>374300</v>
      </c>
      <c r="K72" s="54">
        <v>368300</v>
      </c>
      <c r="L72" s="54">
        <f t="shared" ref="L72:L76" si="13">K72/12*7</f>
        <v>214841.66666666669</v>
      </c>
      <c r="M72" s="57"/>
    </row>
    <row r="73" spans="1:13" ht="18" customHeight="1" x14ac:dyDescent="0.3">
      <c r="A73" s="14" t="s">
        <v>83</v>
      </c>
      <c r="B73" s="12"/>
      <c r="C73" s="131">
        <v>-389.6</v>
      </c>
      <c r="D73" s="127"/>
      <c r="E73" s="31">
        <f t="shared" si="7"/>
        <v>-389.6</v>
      </c>
      <c r="F73" s="30">
        <v>53</v>
      </c>
      <c r="G73" s="31">
        <f t="shared" si="6"/>
        <v>-442.6</v>
      </c>
      <c r="H73" s="30">
        <v>129869.15</v>
      </c>
      <c r="I73" s="30">
        <v>165000.00000000003</v>
      </c>
      <c r="K73" s="54">
        <v>150000</v>
      </c>
      <c r="L73" s="54">
        <f t="shared" si="13"/>
        <v>87500</v>
      </c>
      <c r="M73" s="57"/>
    </row>
    <row r="74" spans="1:13" ht="18" customHeight="1" x14ac:dyDescent="0.3">
      <c r="A74" s="14" t="s">
        <v>84</v>
      </c>
      <c r="B74" s="12"/>
      <c r="C74" s="30">
        <v>0</v>
      </c>
      <c r="D74" s="127"/>
      <c r="E74" s="31">
        <f t="shared" si="7"/>
        <v>0</v>
      </c>
      <c r="F74" s="30"/>
      <c r="G74" s="31">
        <f t="shared" si="6"/>
        <v>0</v>
      </c>
      <c r="H74" s="30"/>
      <c r="I74" s="30">
        <v>0</v>
      </c>
      <c r="K74" s="54">
        <v>0</v>
      </c>
      <c r="M74" s="57"/>
    </row>
    <row r="75" spans="1:13" ht="18" customHeight="1" x14ac:dyDescent="0.3">
      <c r="A75" s="14" t="s">
        <v>85</v>
      </c>
      <c r="B75" s="12"/>
      <c r="C75" s="30">
        <v>0</v>
      </c>
      <c r="D75" s="127"/>
      <c r="E75" s="31">
        <f t="shared" si="7"/>
        <v>0</v>
      </c>
      <c r="F75" s="30">
        <v>108.12</v>
      </c>
      <c r="G75" s="31">
        <f t="shared" si="6"/>
        <v>-108.12</v>
      </c>
      <c r="H75" s="30">
        <v>1201.5</v>
      </c>
      <c r="I75" s="30">
        <v>6000.0000000000009</v>
      </c>
      <c r="K75" s="54">
        <v>6000</v>
      </c>
      <c r="L75" s="54">
        <f t="shared" si="13"/>
        <v>3500</v>
      </c>
      <c r="M75" s="57"/>
    </row>
    <row r="76" spans="1:13" ht="18" customHeight="1" x14ac:dyDescent="0.3">
      <c r="A76" s="14" t="s">
        <v>86</v>
      </c>
      <c r="B76" s="12"/>
      <c r="C76" s="30">
        <v>2500</v>
      </c>
      <c r="D76" s="127"/>
      <c r="E76" s="31">
        <f t="shared" si="7"/>
        <v>2500</v>
      </c>
      <c r="F76" s="30">
        <v>2500</v>
      </c>
      <c r="G76" s="31">
        <f t="shared" si="6"/>
        <v>0</v>
      </c>
      <c r="H76" s="30">
        <v>29354.84</v>
      </c>
      <c r="I76" s="30">
        <v>30000</v>
      </c>
      <c r="K76" s="54">
        <v>30000</v>
      </c>
      <c r="L76" s="54">
        <f t="shared" si="13"/>
        <v>17500</v>
      </c>
      <c r="M76" s="57"/>
    </row>
    <row r="77" spans="1:13" ht="18" customHeight="1" x14ac:dyDescent="0.3">
      <c r="A77" s="14" t="s">
        <v>103</v>
      </c>
      <c r="B77" s="12"/>
      <c r="C77" s="131">
        <v>3180</v>
      </c>
      <c r="D77" s="127"/>
      <c r="E77" s="31">
        <f t="shared" si="7"/>
        <v>3180</v>
      </c>
      <c r="F77" s="30">
        <v>0</v>
      </c>
      <c r="G77" s="31">
        <f t="shared" si="6"/>
        <v>3180</v>
      </c>
      <c r="H77" s="30">
        <v>12480</v>
      </c>
      <c r="I77" s="30">
        <v>40000</v>
      </c>
      <c r="K77" s="54">
        <v>0</v>
      </c>
      <c r="M77" s="57"/>
    </row>
    <row r="78" spans="1:13" ht="18" customHeight="1" x14ac:dyDescent="0.3">
      <c r="A78" s="14" t="s">
        <v>88</v>
      </c>
      <c r="B78" s="12"/>
      <c r="C78" s="131">
        <v>0</v>
      </c>
      <c r="D78" s="127"/>
      <c r="E78" s="31">
        <f t="shared" si="7"/>
        <v>0</v>
      </c>
      <c r="F78" s="30">
        <v>0</v>
      </c>
      <c r="G78" s="31">
        <f t="shared" si="6"/>
        <v>0</v>
      </c>
      <c r="H78" s="30">
        <v>825573.08000000007</v>
      </c>
      <c r="I78" s="30">
        <v>1600000</v>
      </c>
      <c r="K78" s="54">
        <v>1750000</v>
      </c>
      <c r="L78" s="54">
        <f>K78/12*7</f>
        <v>1020833.3333333334</v>
      </c>
      <c r="M78" s="57"/>
    </row>
    <row r="79" spans="1:13" ht="18" customHeight="1" x14ac:dyDescent="0.3">
      <c r="A79" s="14" t="s">
        <v>89</v>
      </c>
      <c r="B79" s="12"/>
      <c r="C79" s="131">
        <v>2400</v>
      </c>
      <c r="D79" s="127"/>
      <c r="E79" s="31">
        <f t="shared" si="7"/>
        <v>2400</v>
      </c>
      <c r="F79" s="30">
        <v>0</v>
      </c>
      <c r="G79" s="31">
        <f t="shared" si="6"/>
        <v>2400</v>
      </c>
      <c r="H79" s="30">
        <v>21020</v>
      </c>
      <c r="I79" s="30">
        <v>52999.999999999985</v>
      </c>
      <c r="K79" s="54">
        <v>66000</v>
      </c>
      <c r="L79" s="54">
        <f t="shared" ref="L79:L89" si="14">K79/12*7</f>
        <v>38500</v>
      </c>
      <c r="M79" s="57"/>
    </row>
    <row r="80" spans="1:13" ht="18" customHeight="1" x14ac:dyDescent="0.3">
      <c r="A80" s="14" t="s">
        <v>90</v>
      </c>
      <c r="B80" s="12"/>
      <c r="C80" s="131">
        <v>5060</v>
      </c>
      <c r="D80" s="127"/>
      <c r="E80" s="31">
        <f t="shared" si="7"/>
        <v>5060</v>
      </c>
      <c r="F80" s="30">
        <v>0</v>
      </c>
      <c r="G80" s="31">
        <f t="shared" si="6"/>
        <v>5060</v>
      </c>
      <c r="H80" s="30">
        <v>3237.5</v>
      </c>
      <c r="I80" s="30">
        <v>80000</v>
      </c>
      <c r="K80" s="54">
        <v>27000</v>
      </c>
      <c r="L80" s="54">
        <f t="shared" si="14"/>
        <v>15750</v>
      </c>
      <c r="M80" s="57"/>
    </row>
    <row r="81" spans="1:13" ht="18" customHeight="1" x14ac:dyDescent="0.3">
      <c r="A81" s="14" t="s">
        <v>91</v>
      </c>
      <c r="B81" s="12"/>
      <c r="C81" s="131">
        <v>0</v>
      </c>
      <c r="D81" s="127"/>
      <c r="E81" s="31">
        <f t="shared" si="7"/>
        <v>0</v>
      </c>
      <c r="F81" s="30">
        <v>0</v>
      </c>
      <c r="G81" s="31">
        <f t="shared" si="6"/>
        <v>0</v>
      </c>
      <c r="H81" s="30">
        <v>24069</v>
      </c>
      <c r="I81" s="30">
        <v>84800</v>
      </c>
      <c r="K81" s="54">
        <v>84800</v>
      </c>
      <c r="L81" s="54">
        <f t="shared" si="14"/>
        <v>49466.666666666672</v>
      </c>
      <c r="M81" s="57"/>
    </row>
    <row r="82" spans="1:13" ht="18" customHeight="1" x14ac:dyDescent="0.3">
      <c r="A82" s="14" t="s">
        <v>92</v>
      </c>
      <c r="B82" s="12"/>
      <c r="C82" s="30">
        <v>13598.8</v>
      </c>
      <c r="D82" s="127"/>
      <c r="E82" s="31">
        <f t="shared" si="7"/>
        <v>13598.8</v>
      </c>
      <c r="F82" s="30">
        <v>8195.6</v>
      </c>
      <c r="G82" s="31">
        <f t="shared" si="6"/>
        <v>5403.1999999999989</v>
      </c>
      <c r="H82" s="30">
        <v>401189.89999999997</v>
      </c>
      <c r="I82" s="30">
        <v>579880</v>
      </c>
      <c r="K82" s="54">
        <v>765000</v>
      </c>
      <c r="L82" s="54">
        <f>K82/12*7</f>
        <v>446250</v>
      </c>
      <c r="M82" s="57"/>
    </row>
    <row r="83" spans="1:13" ht="18" customHeight="1" x14ac:dyDescent="0.3">
      <c r="A83" s="14" t="s">
        <v>197</v>
      </c>
      <c r="B83" s="12"/>
      <c r="C83" s="127">
        <v>0</v>
      </c>
      <c r="D83" s="127"/>
      <c r="E83" s="31">
        <f t="shared" si="7"/>
        <v>0</v>
      </c>
      <c r="F83" s="30"/>
      <c r="G83" s="31"/>
      <c r="H83" s="30">
        <v>302.10000000000002</v>
      </c>
      <c r="I83" s="30"/>
      <c r="M83" s="57"/>
    </row>
    <row r="84" spans="1:13" ht="18" customHeight="1" x14ac:dyDescent="0.3">
      <c r="A84" s="14" t="s">
        <v>93</v>
      </c>
      <c r="B84" s="12"/>
      <c r="C84" s="131">
        <v>0</v>
      </c>
      <c r="D84" s="127"/>
      <c r="E84" s="31">
        <f>C84-D84</f>
        <v>0</v>
      </c>
      <c r="F84" s="30">
        <v>0</v>
      </c>
      <c r="G84" s="31">
        <f t="shared" si="6"/>
        <v>0</v>
      </c>
      <c r="H84" s="30">
        <v>837869.8</v>
      </c>
      <c r="I84" s="30">
        <v>1504000</v>
      </c>
      <c r="K84" s="54">
        <v>1280000</v>
      </c>
      <c r="L84" s="54">
        <f t="shared" si="14"/>
        <v>746666.66666666674</v>
      </c>
      <c r="M84" s="57"/>
    </row>
    <row r="85" spans="1:13" ht="18" customHeight="1" x14ac:dyDescent="0.3">
      <c r="A85" s="14" t="s">
        <v>94</v>
      </c>
      <c r="B85" s="12"/>
      <c r="C85" s="131">
        <v>0</v>
      </c>
      <c r="D85" s="127"/>
      <c r="E85" s="31">
        <f t="shared" si="7"/>
        <v>0</v>
      </c>
      <c r="F85" s="30">
        <v>0</v>
      </c>
      <c r="G85" s="31">
        <f t="shared" si="6"/>
        <v>0</v>
      </c>
      <c r="H85" s="30">
        <v>157168</v>
      </c>
      <c r="I85" s="30">
        <v>200000</v>
      </c>
      <c r="K85" s="54">
        <v>200000</v>
      </c>
      <c r="L85" s="54">
        <f>K85/12*7</f>
        <v>116666.66666666667</v>
      </c>
      <c r="M85" s="57"/>
    </row>
    <row r="86" spans="1:13" ht="18" customHeight="1" x14ac:dyDescent="0.3">
      <c r="A86" s="14" t="s">
        <v>95</v>
      </c>
      <c r="B86" s="12"/>
      <c r="C86" s="131">
        <v>1685.85</v>
      </c>
      <c r="D86" s="30"/>
      <c r="E86" s="31">
        <f t="shared" si="7"/>
        <v>1685.85</v>
      </c>
      <c r="F86" s="30">
        <v>0</v>
      </c>
      <c r="G86" s="31">
        <f t="shared" si="6"/>
        <v>1685.85</v>
      </c>
      <c r="H86" s="30">
        <v>14577.12</v>
      </c>
      <c r="I86" s="30">
        <v>52999.999999999985</v>
      </c>
      <c r="K86" s="54">
        <v>84800</v>
      </c>
      <c r="L86" s="54">
        <f t="shared" si="14"/>
        <v>49466.666666666672</v>
      </c>
      <c r="M86" s="57"/>
    </row>
    <row r="87" spans="1:13" ht="18" customHeight="1" x14ac:dyDescent="0.3">
      <c r="A87" s="14" t="s">
        <v>96</v>
      </c>
      <c r="B87" s="12"/>
      <c r="C87" s="30">
        <v>17290</v>
      </c>
      <c r="D87" s="30"/>
      <c r="E87" s="31">
        <f t="shared" si="7"/>
        <v>17290</v>
      </c>
      <c r="F87" s="30">
        <v>-6665.25</v>
      </c>
      <c r="G87" s="31">
        <f t="shared" si="6"/>
        <v>23955.25</v>
      </c>
      <c r="H87" s="30">
        <v>1189603.8999999999</v>
      </c>
      <c r="I87" s="30">
        <v>1722000.0000000002</v>
      </c>
      <c r="K87" s="54">
        <v>2894000</v>
      </c>
      <c r="L87" s="54">
        <f t="shared" si="14"/>
        <v>1688166.6666666665</v>
      </c>
      <c r="M87" s="57"/>
    </row>
    <row r="88" spans="1:13" ht="18" customHeight="1" x14ac:dyDescent="0.3">
      <c r="A88" s="14" t="s">
        <v>97</v>
      </c>
      <c r="B88" s="12"/>
      <c r="C88" s="30">
        <v>96877.9</v>
      </c>
      <c r="D88" s="30"/>
      <c r="E88" s="31">
        <f t="shared" si="7"/>
        <v>96877.9</v>
      </c>
      <c r="F88" s="30">
        <v>26590</v>
      </c>
      <c r="G88" s="31">
        <f t="shared" si="6"/>
        <v>70287.899999999994</v>
      </c>
      <c r="H88" s="30">
        <v>1102025.32</v>
      </c>
      <c r="I88" s="30">
        <v>1045000</v>
      </c>
      <c r="K88" s="54">
        <v>1066000</v>
      </c>
      <c r="L88" s="54">
        <f t="shared" si="14"/>
        <v>621833.33333333326</v>
      </c>
      <c r="M88" s="57"/>
    </row>
    <row r="89" spans="1:13" ht="18" customHeight="1" x14ac:dyDescent="0.3">
      <c r="A89" s="14" t="s">
        <v>98</v>
      </c>
      <c r="B89" s="12"/>
      <c r="C89" s="131">
        <v>0</v>
      </c>
      <c r="D89" s="30"/>
      <c r="E89" s="31">
        <f t="shared" si="7"/>
        <v>0</v>
      </c>
      <c r="F89" s="30">
        <v>0</v>
      </c>
      <c r="G89" s="31">
        <f t="shared" si="6"/>
        <v>0</v>
      </c>
      <c r="H89" s="30">
        <v>0</v>
      </c>
      <c r="I89" s="30">
        <v>30000.000000000004</v>
      </c>
      <c r="K89" s="54">
        <v>30000</v>
      </c>
      <c r="L89" s="54">
        <f t="shared" si="14"/>
        <v>17500</v>
      </c>
      <c r="M89" s="57"/>
    </row>
    <row r="90" spans="1:13" ht="18" customHeight="1" x14ac:dyDescent="0.3">
      <c r="A90" s="14" t="s">
        <v>100</v>
      </c>
      <c r="B90" s="12"/>
      <c r="C90" s="131">
        <v>34000</v>
      </c>
      <c r="D90" s="30"/>
      <c r="E90" s="31">
        <f t="shared" si="7"/>
        <v>34000</v>
      </c>
      <c r="F90" s="30">
        <v>0</v>
      </c>
      <c r="G90" s="31">
        <f>C90-F90</f>
        <v>34000</v>
      </c>
      <c r="H90" s="30">
        <v>684159.30999999994</v>
      </c>
      <c r="I90" s="30">
        <v>1980000</v>
      </c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211</v>
      </c>
      <c r="B91" s="12"/>
      <c r="C91" s="131">
        <v>300</v>
      </c>
      <c r="D91" s="30"/>
      <c r="E91" s="31"/>
      <c r="F91" s="30"/>
      <c r="G91" s="31"/>
      <c r="H91" s="30"/>
      <c r="I91" s="30"/>
      <c r="M91" s="57"/>
    </row>
    <row r="92" spans="1:13" ht="18" customHeight="1" x14ac:dyDescent="0.3">
      <c r="A92" s="14" t="s">
        <v>99</v>
      </c>
      <c r="B92" s="12"/>
      <c r="C92" s="131">
        <v>0</v>
      </c>
      <c r="D92" s="30"/>
      <c r="E92" s="31">
        <f t="shared" ref="E92:E101" si="15">C92-D92</f>
        <v>0</v>
      </c>
      <c r="F92" s="30">
        <v>0</v>
      </c>
      <c r="G92" s="31">
        <f>C92-F92</f>
        <v>0</v>
      </c>
      <c r="H92" s="30">
        <v>1555858.25</v>
      </c>
      <c r="I92" s="30">
        <v>1500000</v>
      </c>
      <c r="K92" s="54">
        <v>1500000</v>
      </c>
      <c r="L92" s="54">
        <v>1500000</v>
      </c>
      <c r="M92" s="57"/>
    </row>
    <row r="93" spans="1:13" ht="18" customHeight="1" x14ac:dyDescent="0.3">
      <c r="A93" s="14" t="s">
        <v>184</v>
      </c>
      <c r="B93" s="12"/>
      <c r="C93" s="30">
        <v>0</v>
      </c>
      <c r="D93" s="30"/>
      <c r="E93" s="31">
        <f t="shared" si="15"/>
        <v>0</v>
      </c>
      <c r="F93" s="30">
        <v>150000</v>
      </c>
      <c r="G93" s="31"/>
      <c r="H93" s="30">
        <v>486555.08999999997</v>
      </c>
      <c r="I93" s="30">
        <v>500000</v>
      </c>
      <c r="M93" s="57"/>
    </row>
    <row r="94" spans="1:13" ht="18" customHeight="1" x14ac:dyDescent="0.3">
      <c r="A94" s="14" t="s">
        <v>185</v>
      </c>
      <c r="B94" s="12"/>
      <c r="C94" s="30">
        <v>740770.7</v>
      </c>
      <c r="D94" s="30"/>
      <c r="E94" s="31">
        <f t="shared" si="15"/>
        <v>740770.7</v>
      </c>
      <c r="F94" s="30">
        <v>382500</v>
      </c>
      <c r="G94" s="31"/>
      <c r="H94" s="30">
        <v>948719.25000000023</v>
      </c>
      <c r="I94" s="30">
        <v>1000000</v>
      </c>
      <c r="M94" s="57"/>
    </row>
    <row r="95" spans="1:13" ht="18" customHeight="1" x14ac:dyDescent="0.3">
      <c r="A95" s="14" t="s">
        <v>198</v>
      </c>
      <c r="B95" s="12"/>
      <c r="C95" s="127">
        <v>0</v>
      </c>
      <c r="D95" s="30"/>
      <c r="E95" s="31">
        <f t="shared" si="15"/>
        <v>0</v>
      </c>
      <c r="F95" s="30"/>
      <c r="G95" s="31"/>
      <c r="H95" s="30">
        <v>252682.88999999998</v>
      </c>
      <c r="I95" s="30"/>
      <c r="M95" s="57"/>
    </row>
    <row r="96" spans="1:13" ht="18" customHeight="1" x14ac:dyDescent="0.3">
      <c r="A96" s="14" t="s">
        <v>165</v>
      </c>
      <c r="B96" s="12"/>
      <c r="C96" s="131">
        <v>0</v>
      </c>
      <c r="D96" s="132"/>
      <c r="E96" s="31">
        <f t="shared" si="15"/>
        <v>0</v>
      </c>
      <c r="F96" s="30">
        <v>0</v>
      </c>
      <c r="G96" s="31">
        <f>C96-F96</f>
        <v>0</v>
      </c>
      <c r="H96" s="30">
        <v>400353</v>
      </c>
      <c r="I96" s="30">
        <v>0</v>
      </c>
      <c r="M96" s="57"/>
    </row>
    <row r="97" spans="1:325" ht="18" customHeight="1" x14ac:dyDescent="0.3">
      <c r="A97" s="14" t="s">
        <v>199</v>
      </c>
      <c r="B97" s="12"/>
      <c r="C97" s="131">
        <v>0</v>
      </c>
      <c r="D97" s="132"/>
      <c r="E97" s="31">
        <f t="shared" si="15"/>
        <v>0</v>
      </c>
      <c r="F97" s="30"/>
      <c r="G97" s="31"/>
      <c r="H97" s="30">
        <v>550000</v>
      </c>
      <c r="I97" s="30"/>
      <c r="M97" s="57"/>
    </row>
    <row r="98" spans="1:325" ht="18" customHeight="1" x14ac:dyDescent="0.3">
      <c r="A98" s="14" t="s">
        <v>200</v>
      </c>
      <c r="B98" s="12"/>
      <c r="C98" s="131">
        <v>0</v>
      </c>
      <c r="D98" s="132"/>
      <c r="E98" s="31">
        <f t="shared" si="15"/>
        <v>0</v>
      </c>
      <c r="F98" s="30"/>
      <c r="G98" s="31"/>
      <c r="H98" s="30">
        <v>207449.67</v>
      </c>
      <c r="I98" s="30"/>
      <c r="M98" s="57"/>
    </row>
    <row r="99" spans="1:325" ht="18" customHeight="1" x14ac:dyDescent="0.3">
      <c r="A99" s="14" t="s">
        <v>101</v>
      </c>
      <c r="B99" s="12"/>
      <c r="C99" s="131">
        <v>0</v>
      </c>
      <c r="D99" s="132"/>
      <c r="E99" s="31">
        <f t="shared" si="15"/>
        <v>0</v>
      </c>
      <c r="F99" s="30">
        <v>0</v>
      </c>
      <c r="G99" s="31">
        <f>C99-F99</f>
        <v>0</v>
      </c>
      <c r="H99" s="30">
        <v>420725.59</v>
      </c>
      <c r="I99" s="30">
        <v>0</v>
      </c>
      <c r="K99" s="54">
        <v>400000</v>
      </c>
      <c r="L99" s="54">
        <v>0</v>
      </c>
      <c r="M99" s="57"/>
    </row>
    <row r="100" spans="1:325" ht="18" customHeight="1" x14ac:dyDescent="0.3">
      <c r="A100" s="14" t="s">
        <v>201</v>
      </c>
      <c r="B100" s="12"/>
      <c r="C100" s="131">
        <v>0</v>
      </c>
      <c r="D100" s="132"/>
      <c r="E100" s="31">
        <f t="shared" si="15"/>
        <v>0</v>
      </c>
      <c r="F100" s="30"/>
      <c r="G100" s="31"/>
      <c r="H100" s="30">
        <v>100000</v>
      </c>
      <c r="I100" s="30"/>
      <c r="M100" s="57"/>
    </row>
    <row r="101" spans="1:325" ht="18" customHeight="1" x14ac:dyDescent="0.3">
      <c r="A101" s="14" t="s">
        <v>202</v>
      </c>
      <c r="B101" s="12"/>
      <c r="C101" s="131">
        <v>0</v>
      </c>
      <c r="D101" s="132"/>
      <c r="E101" s="31">
        <f t="shared" si="15"/>
        <v>0</v>
      </c>
      <c r="F101" s="30"/>
      <c r="G101" s="31"/>
      <c r="H101" s="30">
        <v>420193.42</v>
      </c>
      <c r="I101" s="30"/>
      <c r="M101" s="57"/>
    </row>
    <row r="102" spans="1:325" ht="18" customHeight="1" x14ac:dyDescent="0.3">
      <c r="A102" s="14" t="s">
        <v>203</v>
      </c>
      <c r="B102" s="12"/>
      <c r="C102" s="131">
        <v>-5500</v>
      </c>
      <c r="D102" s="132"/>
      <c r="E102" s="31">
        <f>C102-D102</f>
        <v>-5500</v>
      </c>
      <c r="F102" s="30"/>
      <c r="G102" s="31"/>
      <c r="H102" s="30">
        <v>139724.52000000002</v>
      </c>
      <c r="I102" s="30"/>
      <c r="M102" s="57"/>
    </row>
    <row r="103" spans="1:325" ht="18" customHeight="1" x14ac:dyDescent="0.3">
      <c r="A103" s="14" t="s">
        <v>204</v>
      </c>
      <c r="B103" s="12"/>
      <c r="C103" s="137">
        <v>-12000</v>
      </c>
      <c r="D103" s="138"/>
      <c r="E103" s="34">
        <f t="shared" ref="E103" si="16">C103-D103</f>
        <v>-12000</v>
      </c>
      <c r="F103" s="33"/>
      <c r="G103" s="34"/>
      <c r="H103" s="33">
        <v>99806.43</v>
      </c>
      <c r="I103" s="30"/>
      <c r="M103" s="57"/>
    </row>
    <row r="104" spans="1:325" ht="18" customHeight="1" x14ac:dyDescent="0.3">
      <c r="A104" s="26" t="s">
        <v>102</v>
      </c>
      <c r="B104" s="12"/>
      <c r="C104" s="30">
        <f t="shared" ref="C104:I104" si="17">SUM(C27:C103)</f>
        <v>1055827.7</v>
      </c>
      <c r="D104" s="30">
        <f t="shared" si="17"/>
        <v>0</v>
      </c>
      <c r="E104" s="31">
        <f t="shared" si="17"/>
        <v>1055527.7</v>
      </c>
      <c r="F104" s="29">
        <f t="shared" si="17"/>
        <v>870647.67999999993</v>
      </c>
      <c r="G104" s="29">
        <f t="shared" si="17"/>
        <v>-5890.679999999993</v>
      </c>
      <c r="H104" s="30">
        <f t="shared" si="17"/>
        <v>13928744.109999999</v>
      </c>
      <c r="I104" s="30">
        <f t="shared" si="17"/>
        <v>16214936.379999999</v>
      </c>
      <c r="M104" s="57"/>
      <c r="N104" s="57"/>
    </row>
    <row r="105" spans="1:325" ht="18" customHeight="1" x14ac:dyDescent="0.3">
      <c r="A105" s="25"/>
      <c r="B105" s="12"/>
      <c r="C105" s="33"/>
      <c r="D105" s="33"/>
      <c r="E105" s="34"/>
      <c r="F105" s="33"/>
      <c r="G105" s="34"/>
      <c r="H105" s="33"/>
      <c r="I105" s="33"/>
    </row>
    <row r="106" spans="1:325" ht="18" customHeight="1" x14ac:dyDescent="0.3">
      <c r="A106" s="13" t="s">
        <v>17</v>
      </c>
      <c r="B106" s="12"/>
      <c r="C106" s="30">
        <f t="shared" ref="C106:I106" si="18">C24-C104</f>
        <v>-300.00000000023283</v>
      </c>
      <c r="D106" s="30">
        <f t="shared" si="18"/>
        <v>0</v>
      </c>
      <c r="E106" s="31">
        <f t="shared" si="18"/>
        <v>-14162.278333333321</v>
      </c>
      <c r="F106" s="29">
        <f t="shared" si="18"/>
        <v>0</v>
      </c>
      <c r="G106" s="29">
        <f t="shared" si="18"/>
        <v>184719.34</v>
      </c>
      <c r="H106" s="30">
        <f t="shared" si="18"/>
        <v>0</v>
      </c>
      <c r="I106" s="30">
        <f t="shared" si="18"/>
        <v>97331.020000005141</v>
      </c>
    </row>
    <row r="107" spans="1:325" s="15" customFormat="1" ht="18" customHeight="1" x14ac:dyDescent="0.3">
      <c r="A107" s="16" t="s">
        <v>3</v>
      </c>
      <c r="B107" s="17"/>
      <c r="C107" s="33"/>
      <c r="D107" s="33"/>
      <c r="E107" s="34"/>
      <c r="F107" s="33"/>
      <c r="G107" s="34"/>
      <c r="H107" s="33"/>
      <c r="I107" s="33"/>
      <c r="J107" s="35"/>
      <c r="K107" s="56"/>
      <c r="L107" s="56"/>
    </row>
    <row r="108" spans="1:325" ht="18" customHeight="1" x14ac:dyDescent="0.3">
      <c r="A108" s="13" t="s">
        <v>16</v>
      </c>
      <c r="B108" s="17"/>
      <c r="C108" s="36">
        <f>C106-C107</f>
        <v>-300.00000000023283</v>
      </c>
      <c r="D108" s="36">
        <f>D106-D107</f>
        <v>0</v>
      </c>
      <c r="E108" s="129">
        <f t="shared" ref="E108:I108" si="19">E106-E107</f>
        <v>-14162.278333333321</v>
      </c>
      <c r="F108" s="36">
        <f t="shared" si="19"/>
        <v>0</v>
      </c>
      <c r="G108" s="36">
        <f t="shared" si="19"/>
        <v>184719.34</v>
      </c>
      <c r="H108" s="36">
        <f t="shared" si="19"/>
        <v>0</v>
      </c>
      <c r="I108" s="36">
        <f t="shared" si="19"/>
        <v>97331.020000005141</v>
      </c>
      <c r="J108" s="35"/>
      <c r="K108" s="56"/>
      <c r="L108" s="56"/>
      <c r="M108" s="58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  <c r="KL108" s="15"/>
      <c r="KM108" s="15"/>
      <c r="KN108" s="15"/>
      <c r="KO108" s="15"/>
      <c r="KP108" s="15"/>
      <c r="KQ108" s="15"/>
      <c r="KR108" s="15"/>
      <c r="KS108" s="15"/>
      <c r="KT108" s="15"/>
      <c r="KU108" s="15"/>
      <c r="KV108" s="15"/>
      <c r="KW108" s="15"/>
      <c r="KX108" s="15"/>
      <c r="KY108" s="15"/>
      <c r="KZ108" s="15"/>
      <c r="LA108" s="15"/>
      <c r="LB108" s="15"/>
      <c r="LC108" s="15"/>
      <c r="LD108" s="15"/>
      <c r="LE108" s="15"/>
      <c r="LF108" s="15"/>
      <c r="LG108" s="15"/>
      <c r="LH108" s="15"/>
      <c r="LI108" s="15"/>
      <c r="LJ108" s="15"/>
      <c r="LK108" s="15"/>
      <c r="LL108" s="15"/>
      <c r="LM108" s="15"/>
    </row>
    <row r="109" spans="1:325" ht="18" customHeight="1" x14ac:dyDescent="0.3">
      <c r="A109" s="11" t="s">
        <v>4</v>
      </c>
      <c r="B109" s="12"/>
      <c r="C109" s="33"/>
      <c r="D109" s="33">
        <v>0</v>
      </c>
      <c r="E109" s="34">
        <v>0</v>
      </c>
      <c r="F109" s="32"/>
      <c r="G109" s="32">
        <v>0</v>
      </c>
      <c r="H109" s="33"/>
      <c r="I109" s="33"/>
    </row>
    <row r="110" spans="1:325" ht="18" customHeight="1" x14ac:dyDescent="0.3">
      <c r="A110" s="13" t="s">
        <v>18</v>
      </c>
      <c r="B110" s="12"/>
      <c r="C110" s="30">
        <f>C108-C109</f>
        <v>-300.00000000023283</v>
      </c>
      <c r="D110" s="30">
        <f>D108-D109</f>
        <v>0</v>
      </c>
      <c r="E110" s="31">
        <f>E108-E109</f>
        <v>-14162.278333333321</v>
      </c>
      <c r="F110" s="29">
        <f>F108-F109</f>
        <v>0</v>
      </c>
      <c r="G110" s="29">
        <f t="shared" ref="G110" si="20">G108-G109</f>
        <v>184719.34</v>
      </c>
      <c r="H110" s="30">
        <f>H108-H109</f>
        <v>0</v>
      </c>
      <c r="I110" s="105">
        <f>I108-I109</f>
        <v>97331.020000005141</v>
      </c>
    </row>
    <row r="111" spans="1:325" ht="18" customHeight="1" x14ac:dyDescent="0.3">
      <c r="A111" s="18" t="s">
        <v>5</v>
      </c>
      <c r="B111" s="19"/>
      <c r="C111" s="33">
        <v>-100003</v>
      </c>
      <c r="D111" s="33"/>
      <c r="E111" s="34">
        <v>-100003</v>
      </c>
      <c r="F111" s="32">
        <v>-100003</v>
      </c>
      <c r="G111" s="32"/>
      <c r="H111" s="33">
        <v>-100003</v>
      </c>
      <c r="I111" s="33">
        <v>-100003</v>
      </c>
    </row>
    <row r="112" spans="1:325" ht="18" customHeight="1" x14ac:dyDescent="0.3">
      <c r="A112" s="18"/>
      <c r="B112" s="19"/>
      <c r="C112" s="30"/>
      <c r="D112" s="30"/>
      <c r="E112" s="31"/>
      <c r="F112" s="30"/>
      <c r="G112" s="31"/>
      <c r="H112" s="30"/>
      <c r="I112" s="30"/>
    </row>
    <row r="113" spans="1:12" ht="18" customHeight="1" x14ac:dyDescent="0.3">
      <c r="A113" s="15" t="s">
        <v>6</v>
      </c>
      <c r="B113" s="19"/>
      <c r="C113" s="30">
        <v>0</v>
      </c>
      <c r="D113" s="30">
        <v>0</v>
      </c>
      <c r="E113" s="31">
        <v>0</v>
      </c>
      <c r="F113" s="29">
        <v>0</v>
      </c>
      <c r="G113" s="29">
        <v>0</v>
      </c>
      <c r="H113" s="30">
        <v>0</v>
      </c>
      <c r="I113" s="30">
        <v>0</v>
      </c>
    </row>
    <row r="114" spans="1:12" ht="18" customHeight="1" x14ac:dyDescent="0.3">
      <c r="A114" s="15" t="s">
        <v>7</v>
      </c>
      <c r="B114" s="19"/>
      <c r="C114" s="30">
        <v>0</v>
      </c>
      <c r="D114" s="30">
        <v>0</v>
      </c>
      <c r="E114" s="31">
        <v>0</v>
      </c>
      <c r="F114" s="29">
        <v>0</v>
      </c>
      <c r="G114" s="29">
        <v>0</v>
      </c>
      <c r="H114" s="30">
        <v>0</v>
      </c>
      <c r="I114" s="30">
        <v>0</v>
      </c>
    </row>
    <row r="115" spans="1:12" ht="18" customHeight="1" x14ac:dyDescent="0.3">
      <c r="A115" s="18" t="s">
        <v>8</v>
      </c>
      <c r="B115" s="19"/>
      <c r="C115" s="38">
        <f>C110+C111-C113-C114</f>
        <v>-100303.00000000023</v>
      </c>
      <c r="D115" s="38">
        <f>D110+D111-D113-D114</f>
        <v>0</v>
      </c>
      <c r="E115" s="130">
        <f>E110+E111-E113-E114</f>
        <v>-114165.27833333332</v>
      </c>
      <c r="F115" s="37">
        <f t="shared" ref="F115:I115" si="21">F110+F111-F113-F114</f>
        <v>-100003</v>
      </c>
      <c r="G115" s="37">
        <f t="shared" si="21"/>
        <v>184719.34</v>
      </c>
      <c r="H115" s="38">
        <f t="shared" si="21"/>
        <v>-100003</v>
      </c>
      <c r="I115" s="38">
        <f t="shared" si="21"/>
        <v>-2671.9799999948591</v>
      </c>
    </row>
    <row r="117" spans="1:12" ht="18" customHeight="1" x14ac:dyDescent="0.3">
      <c r="K117" s="27"/>
      <c r="L117" s="27"/>
    </row>
    <row r="118" spans="1:12" ht="18" customHeight="1" x14ac:dyDescent="0.3">
      <c r="C118" s="104"/>
    </row>
    <row r="119" spans="1:12" ht="18" customHeight="1" x14ac:dyDescent="0.3">
      <c r="C119" s="104"/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69" zoomScale="85" zoomScaleNormal="100" zoomScaleSheetLayoutView="85" workbookViewId="0">
      <selection activeCell="E13" sqref="E13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10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31</v>
      </c>
    </row>
    <row r="2" spans="1:13" x14ac:dyDescent="0.3">
      <c r="A2" s="22" t="s">
        <v>120</v>
      </c>
    </row>
    <row r="3" spans="1:13" x14ac:dyDescent="0.3">
      <c r="A3" s="22"/>
    </row>
    <row r="4" spans="1:13" x14ac:dyDescent="0.3">
      <c r="A4" s="39" t="s">
        <v>121</v>
      </c>
      <c r="B4" s="39" t="s">
        <v>122</v>
      </c>
    </row>
    <row r="5" spans="1:13" x14ac:dyDescent="0.3">
      <c r="B5" s="39" t="s">
        <v>123</v>
      </c>
      <c r="H5" s="43"/>
    </row>
    <row r="6" spans="1:13" x14ac:dyDescent="0.3">
      <c r="H6" s="43"/>
    </row>
    <row r="7" spans="1:13" x14ac:dyDescent="0.3">
      <c r="D7" s="142" t="s">
        <v>124</v>
      </c>
      <c r="E7" s="142"/>
      <c r="F7" s="142"/>
      <c r="G7" s="142"/>
      <c r="H7" s="44"/>
    </row>
    <row r="8" spans="1:13" ht="93.75" x14ac:dyDescent="0.3">
      <c r="D8" s="40" t="s">
        <v>208</v>
      </c>
      <c r="E8" s="40" t="s">
        <v>125</v>
      </c>
      <c r="F8" s="48" t="s">
        <v>126</v>
      </c>
      <c r="G8" s="117" t="s">
        <v>207</v>
      </c>
      <c r="H8" s="45"/>
      <c r="I8" s="114" t="s">
        <v>212</v>
      </c>
      <c r="J8" s="40"/>
    </row>
    <row r="9" spans="1:13" x14ac:dyDescent="0.3">
      <c r="B9" s="39" t="s">
        <v>104</v>
      </c>
      <c r="D9" s="49">
        <v>99879.08</v>
      </c>
      <c r="E9" s="49"/>
      <c r="F9" s="49"/>
      <c r="G9" s="107">
        <f>D9+E9-F9</f>
        <v>99879.08</v>
      </c>
      <c r="H9" s="110"/>
      <c r="I9" s="111">
        <v>8995.82</v>
      </c>
      <c r="K9" s="42"/>
      <c r="L9" s="107"/>
      <c r="M9" s="107"/>
    </row>
    <row r="10" spans="1:13" x14ac:dyDescent="0.3">
      <c r="B10" s="39" t="s">
        <v>105</v>
      </c>
      <c r="D10" s="49">
        <v>60570.8</v>
      </c>
      <c r="E10" s="49"/>
      <c r="F10" s="49">
        <v>0</v>
      </c>
      <c r="G10" s="107">
        <f t="shared" ref="G10:G15" si="0">D10+E10</f>
        <v>60570.8</v>
      </c>
      <c r="H10" s="110"/>
      <c r="I10" s="111">
        <v>21605.040000000001</v>
      </c>
      <c r="K10" s="42"/>
      <c r="L10" s="107"/>
    </row>
    <row r="11" spans="1:13" x14ac:dyDescent="0.3">
      <c r="B11" s="39" t="s">
        <v>106</v>
      </c>
      <c r="D11" s="49">
        <v>157803.25</v>
      </c>
      <c r="E11" s="49">
        <v>0</v>
      </c>
      <c r="F11" s="49">
        <v>0</v>
      </c>
      <c r="G11" s="107">
        <f t="shared" si="0"/>
        <v>157803.25</v>
      </c>
      <c r="H11" s="110"/>
      <c r="I11" s="111">
        <v>63401.29</v>
      </c>
      <c r="K11" s="42"/>
    </row>
    <row r="12" spans="1:13" x14ac:dyDescent="0.3">
      <c r="B12" s="39" t="s">
        <v>107</v>
      </c>
      <c r="D12" s="49">
        <v>12350.99</v>
      </c>
      <c r="E12" s="49">
        <v>0</v>
      </c>
      <c r="F12" s="49">
        <v>0</v>
      </c>
      <c r="G12" s="107">
        <f t="shared" si="0"/>
        <v>12350.99</v>
      </c>
      <c r="H12" s="110"/>
      <c r="I12" s="111">
        <v>169.79</v>
      </c>
      <c r="K12" s="42"/>
    </row>
    <row r="13" spans="1:13" x14ac:dyDescent="0.3">
      <c r="B13" s="39" t="s">
        <v>108</v>
      </c>
      <c r="D13" s="49">
        <v>1600</v>
      </c>
      <c r="E13" s="49">
        <v>145803.20000000001</v>
      </c>
      <c r="F13" s="49">
        <v>0</v>
      </c>
      <c r="G13" s="107">
        <f>D13+E13</f>
        <v>147403.20000000001</v>
      </c>
      <c r="H13" s="110"/>
      <c r="I13" s="111">
        <v>145804.20000000001</v>
      </c>
      <c r="K13" s="42"/>
    </row>
    <row r="14" spans="1:13" x14ac:dyDescent="0.3">
      <c r="B14" s="39" t="s">
        <v>109</v>
      </c>
      <c r="D14" s="49">
        <v>181230.5</v>
      </c>
      <c r="E14" s="49">
        <v>0</v>
      </c>
      <c r="F14" s="49">
        <v>0</v>
      </c>
      <c r="G14" s="107">
        <f t="shared" si="0"/>
        <v>181230.5</v>
      </c>
      <c r="H14" s="110"/>
      <c r="I14" s="111">
        <v>8</v>
      </c>
      <c r="K14" s="42"/>
    </row>
    <row r="15" spans="1:13" x14ac:dyDescent="0.3">
      <c r="B15" s="39" t="s">
        <v>110</v>
      </c>
      <c r="D15" s="49">
        <v>136718</v>
      </c>
      <c r="E15" s="49">
        <v>0</v>
      </c>
      <c r="F15" s="49">
        <v>0</v>
      </c>
      <c r="G15" s="107">
        <f t="shared" si="0"/>
        <v>136718</v>
      </c>
      <c r="H15" s="110"/>
      <c r="I15" s="111">
        <v>2</v>
      </c>
      <c r="K15" s="42"/>
    </row>
    <row r="16" spans="1:13" ht="19.5" thickBot="1" x14ac:dyDescent="0.35">
      <c r="D16" s="50">
        <f t="shared" ref="D16:G16" si="1">SUM(D9:D15)</f>
        <v>650152.62</v>
      </c>
      <c r="E16" s="52">
        <f t="shared" si="1"/>
        <v>145803.20000000001</v>
      </c>
      <c r="F16" s="50">
        <f t="shared" si="1"/>
        <v>0</v>
      </c>
      <c r="G16" s="118">
        <f t="shared" si="1"/>
        <v>795955.82000000007</v>
      </c>
      <c r="H16" s="110"/>
      <c r="I16" s="112">
        <f>SUM(I9:I15)</f>
        <v>239986.14</v>
      </c>
    </row>
    <row r="17" spans="1:10" x14ac:dyDescent="0.3">
      <c r="H17" s="43"/>
    </row>
    <row r="19" spans="1:10" hidden="1" x14ac:dyDescent="0.3">
      <c r="A19" s="39" t="s">
        <v>127</v>
      </c>
      <c r="B19" s="39" t="s">
        <v>129</v>
      </c>
    </row>
    <row r="20" spans="1:10" hidden="1" x14ac:dyDescent="0.3">
      <c r="F20" s="51" t="s">
        <v>169</v>
      </c>
      <c r="G20" s="119" t="s">
        <v>170</v>
      </c>
    </row>
    <row r="21" spans="1:10" hidden="1" x14ac:dyDescent="0.3">
      <c r="B21" s="39" t="s">
        <v>166</v>
      </c>
      <c r="F21" s="49">
        <v>0</v>
      </c>
      <c r="G21" s="120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121">
        <f>SUM(G21:G21)</f>
        <v>0</v>
      </c>
    </row>
    <row r="23" spans="1:10" hidden="1" x14ac:dyDescent="0.3">
      <c r="G23" s="120"/>
    </row>
    <row r="24" spans="1:10" x14ac:dyDescent="0.3">
      <c r="A24" s="39" t="s">
        <v>127</v>
      </c>
      <c r="B24" s="39" t="s">
        <v>131</v>
      </c>
      <c r="F24" s="49"/>
      <c r="G24" s="120"/>
    </row>
    <row r="25" spans="1:10" x14ac:dyDescent="0.3">
      <c r="F25" s="49"/>
      <c r="G25" s="120"/>
    </row>
    <row r="26" spans="1:10" x14ac:dyDescent="0.3">
      <c r="F26" s="51" t="s">
        <v>209</v>
      </c>
      <c r="G26" s="119" t="s">
        <v>181</v>
      </c>
    </row>
    <row r="27" spans="1:10" x14ac:dyDescent="0.3">
      <c r="B27" s="39" t="s">
        <v>132</v>
      </c>
      <c r="F27" s="49">
        <v>47562</v>
      </c>
      <c r="G27" s="49">
        <v>52912</v>
      </c>
    </row>
    <row r="28" spans="1:10" hidden="1" x14ac:dyDescent="0.3">
      <c r="B28" s="39" t="s">
        <v>173</v>
      </c>
      <c r="F28" s="49">
        <v>0</v>
      </c>
      <c r="G28" s="120">
        <v>0</v>
      </c>
    </row>
    <row r="29" spans="1:10" hidden="1" x14ac:dyDescent="0.3">
      <c r="B29" s="39" t="s">
        <v>174</v>
      </c>
      <c r="F29" s="49">
        <v>0</v>
      </c>
      <c r="G29" s="120">
        <v>0</v>
      </c>
    </row>
    <row r="30" spans="1:10" hidden="1" x14ac:dyDescent="0.3">
      <c r="B30" s="39" t="s">
        <v>175</v>
      </c>
      <c r="F30" s="49">
        <v>0</v>
      </c>
      <c r="G30" s="120">
        <v>0</v>
      </c>
    </row>
    <row r="31" spans="1:10" x14ac:dyDescent="0.3">
      <c r="F31" s="49"/>
      <c r="G31" s="120"/>
    </row>
    <row r="32" spans="1:10" ht="19.5" thickBot="1" x14ac:dyDescent="0.35">
      <c r="F32" s="52">
        <f>SUM(F27:F31)</f>
        <v>47562</v>
      </c>
      <c r="G32" s="121">
        <f>SUM(G27:G31)</f>
        <v>52912</v>
      </c>
    </row>
    <row r="33" spans="1:7" x14ac:dyDescent="0.3">
      <c r="F33" s="49"/>
      <c r="G33" s="120"/>
    </row>
    <row r="34" spans="1:7" x14ac:dyDescent="0.3">
      <c r="A34" s="39" t="s">
        <v>130</v>
      </c>
      <c r="B34" s="39" t="s">
        <v>134</v>
      </c>
      <c r="F34" s="51"/>
      <c r="G34" s="119"/>
    </row>
    <row r="35" spans="1:7" x14ac:dyDescent="0.3">
      <c r="F35" s="51" t="s">
        <v>209</v>
      </c>
      <c r="G35" s="119" t="s">
        <v>181</v>
      </c>
    </row>
    <row r="36" spans="1:7" x14ac:dyDescent="0.3">
      <c r="B36" s="39" t="s">
        <v>136</v>
      </c>
      <c r="F36" s="49">
        <v>976.49</v>
      </c>
      <c r="G36" s="49">
        <v>819.04</v>
      </c>
    </row>
    <row r="37" spans="1:7" x14ac:dyDescent="0.3">
      <c r="B37" s="39" t="s">
        <v>135</v>
      </c>
      <c r="F37" s="49"/>
      <c r="G37" s="49"/>
    </row>
    <row r="38" spans="1:7" x14ac:dyDescent="0.3">
      <c r="B38" s="39" t="s">
        <v>137</v>
      </c>
      <c r="F38" s="49">
        <v>56978.93</v>
      </c>
      <c r="G38" s="49">
        <v>22559.11</v>
      </c>
    </row>
    <row r="39" spans="1:7" x14ac:dyDescent="0.3">
      <c r="B39" s="39" t="s">
        <v>138</v>
      </c>
      <c r="F39" s="49">
        <v>4499110.32</v>
      </c>
      <c r="G39" s="49">
        <v>2960896.36</v>
      </c>
    </row>
    <row r="40" spans="1:7" ht="19.5" thickBot="1" x14ac:dyDescent="0.35">
      <c r="F40" s="52">
        <f>SUM(F36:F39)</f>
        <v>4557065.74</v>
      </c>
      <c r="G40" s="121">
        <f>SUM(G36:G39)</f>
        <v>2984274.51</v>
      </c>
    </row>
    <row r="42" spans="1:7" x14ac:dyDescent="0.3">
      <c r="A42" s="39" t="s">
        <v>133</v>
      </c>
      <c r="B42" s="39" t="s">
        <v>141</v>
      </c>
    </row>
    <row r="43" spans="1:7" x14ac:dyDescent="0.3">
      <c r="F43" s="51" t="s">
        <v>209</v>
      </c>
      <c r="G43" s="119" t="s">
        <v>181</v>
      </c>
    </row>
    <row r="45" spans="1:7" x14ac:dyDescent="0.3">
      <c r="B45" s="39" t="s">
        <v>142</v>
      </c>
      <c r="F45" s="47">
        <v>494</v>
      </c>
      <c r="G45" s="47">
        <v>515.1</v>
      </c>
    </row>
    <row r="46" spans="1:7" hidden="1" x14ac:dyDescent="0.3">
      <c r="B46" s="39" t="s">
        <v>182</v>
      </c>
      <c r="F46" s="47">
        <v>0</v>
      </c>
      <c r="G46" s="47">
        <v>0</v>
      </c>
    </row>
    <row r="47" spans="1:7" hidden="1" x14ac:dyDescent="0.3">
      <c r="B47" s="39" t="s">
        <v>176</v>
      </c>
      <c r="F47" s="47">
        <v>0</v>
      </c>
      <c r="G47" s="47">
        <v>0</v>
      </c>
    </row>
    <row r="48" spans="1:7" x14ac:dyDescent="0.3">
      <c r="B48" s="39" t="s">
        <v>143</v>
      </c>
      <c r="F48" s="47">
        <v>95553.46</v>
      </c>
      <c r="G48" s="47">
        <v>925492</v>
      </c>
    </row>
    <row r="49" spans="1:10" ht="19.5" thickBot="1" x14ac:dyDescent="0.35">
      <c r="F49" s="50">
        <f>SUM(F45:F48)</f>
        <v>96047.46</v>
      </c>
      <c r="G49" s="118">
        <f>SUM(G45:G48)</f>
        <v>926007.1</v>
      </c>
    </row>
    <row r="51" spans="1:10" x14ac:dyDescent="0.3">
      <c r="A51" s="39" t="s">
        <v>139</v>
      </c>
      <c r="B51" s="39" t="s">
        <v>145</v>
      </c>
    </row>
    <row r="52" spans="1:10" x14ac:dyDescent="0.3">
      <c r="F52" s="51" t="s">
        <v>209</v>
      </c>
      <c r="G52" s="119" t="s">
        <v>181</v>
      </c>
    </row>
    <row r="53" spans="1:10" x14ac:dyDescent="0.3">
      <c r="B53" s="39" t="s">
        <v>146</v>
      </c>
      <c r="F53" s="47">
        <v>5796382.5899999999</v>
      </c>
      <c r="G53" s="47">
        <v>3095380.5</v>
      </c>
    </row>
    <row r="54" spans="1:10" x14ac:dyDescent="0.3">
      <c r="B54" s="39" t="s">
        <v>187</v>
      </c>
      <c r="F54" s="53">
        <v>2000</v>
      </c>
      <c r="G54" s="53">
        <v>0</v>
      </c>
    </row>
    <row r="55" spans="1:10" x14ac:dyDescent="0.3">
      <c r="B55" s="39" t="s">
        <v>147</v>
      </c>
      <c r="F55" s="47">
        <f>SUM(F53:F54)</f>
        <v>5798382.5899999999</v>
      </c>
      <c r="G55" s="47">
        <f>SUM(G53:G54)</f>
        <v>3095380.5</v>
      </c>
    </row>
    <row r="56" spans="1:10" x14ac:dyDescent="0.3">
      <c r="G56" s="47"/>
    </row>
    <row r="57" spans="1:10" x14ac:dyDescent="0.3">
      <c r="B57" s="39" t="s">
        <v>148</v>
      </c>
      <c r="F57" s="53">
        <v>297.75</v>
      </c>
      <c r="G57" s="53">
        <v>5300.72</v>
      </c>
    </row>
    <row r="58" spans="1:10" x14ac:dyDescent="0.3">
      <c r="F58" s="110"/>
      <c r="G58" s="110"/>
    </row>
    <row r="59" spans="1:10" x14ac:dyDescent="0.3">
      <c r="B59" s="39" t="s">
        <v>177</v>
      </c>
      <c r="F59" s="110">
        <f>F55+F57</f>
        <v>5798680.3399999999</v>
      </c>
      <c r="G59" s="110">
        <f>G55+G57</f>
        <v>3100681.22</v>
      </c>
    </row>
    <row r="60" spans="1:10" x14ac:dyDescent="0.3">
      <c r="G60" s="47"/>
    </row>
    <row r="61" spans="1:10" x14ac:dyDescent="0.3">
      <c r="B61" s="39" t="s">
        <v>149</v>
      </c>
      <c r="G61" s="47"/>
    </row>
    <row r="62" spans="1:10" x14ac:dyDescent="0.3">
      <c r="C62" s="39" t="s">
        <v>150</v>
      </c>
      <c r="F62" s="47">
        <v>16137.13</v>
      </c>
      <c r="G62" s="47">
        <v>10085.799999999999</v>
      </c>
    </row>
    <row r="63" spans="1:10" x14ac:dyDescent="0.3">
      <c r="C63" s="39" t="s">
        <v>151</v>
      </c>
      <c r="F63" s="47">
        <v>0</v>
      </c>
      <c r="G63" s="47">
        <v>0</v>
      </c>
    </row>
    <row r="64" spans="1:10" x14ac:dyDescent="0.3">
      <c r="C64" s="39" t="s">
        <v>154</v>
      </c>
      <c r="F64" s="53">
        <v>987.8</v>
      </c>
      <c r="G64" s="53">
        <v>1020.8</v>
      </c>
      <c r="J64" s="47"/>
    </row>
    <row r="65" spans="1:10" x14ac:dyDescent="0.3">
      <c r="C65" s="39" t="s">
        <v>152</v>
      </c>
      <c r="F65" s="47">
        <f>SUM(F62:F64)</f>
        <v>17124.93</v>
      </c>
      <c r="G65" s="47">
        <f>SUM(G62:G64)</f>
        <v>11106.599999999999</v>
      </c>
    </row>
    <row r="66" spans="1:10" x14ac:dyDescent="0.3">
      <c r="G66" s="47"/>
    </row>
    <row r="67" spans="1:10" x14ac:dyDescent="0.3">
      <c r="B67" s="39" t="s">
        <v>33</v>
      </c>
      <c r="G67" s="47"/>
    </row>
    <row r="68" spans="1:10" x14ac:dyDescent="0.3">
      <c r="C68" s="39" t="s">
        <v>153</v>
      </c>
      <c r="F68" s="47">
        <v>-753.9</v>
      </c>
      <c r="G68" s="47">
        <v>-364.9</v>
      </c>
    </row>
    <row r="69" spans="1:10" x14ac:dyDescent="0.3">
      <c r="C69" s="39" t="s">
        <v>155</v>
      </c>
      <c r="F69" s="47">
        <v>-928906.05</v>
      </c>
      <c r="G69" s="47">
        <v>-743885.77</v>
      </c>
    </row>
    <row r="70" spans="1:10" x14ac:dyDescent="0.3">
      <c r="C70" s="39" t="s">
        <v>156</v>
      </c>
      <c r="F70" s="47">
        <v>-126921.65</v>
      </c>
      <c r="G70" s="110">
        <v>-126761.91</v>
      </c>
    </row>
    <row r="71" spans="1:10" x14ac:dyDescent="0.3">
      <c r="C71" s="39" t="s">
        <v>178</v>
      </c>
      <c r="F71" s="53">
        <v>0</v>
      </c>
      <c r="G71" s="53">
        <v>0</v>
      </c>
    </row>
    <row r="72" spans="1:10" x14ac:dyDescent="0.3">
      <c r="C72" s="39" t="s">
        <v>157</v>
      </c>
      <c r="F72" s="47">
        <f>SUM(F68:F71)</f>
        <v>-1056581.6000000001</v>
      </c>
      <c r="G72" s="47">
        <f>SUM(G68:G71)</f>
        <v>-871012.58000000007</v>
      </c>
    </row>
    <row r="73" spans="1:10" x14ac:dyDescent="0.3">
      <c r="G73" s="47"/>
    </row>
    <row r="74" spans="1:10" x14ac:dyDescent="0.3">
      <c r="B74" s="39" t="s">
        <v>213</v>
      </c>
      <c r="F74" s="47">
        <v>-1039456.67</v>
      </c>
      <c r="G74" s="47">
        <v>-859905.98</v>
      </c>
    </row>
    <row r="75" spans="1:10" ht="19.5" thickBot="1" x14ac:dyDescent="0.35">
      <c r="B75" s="39" t="s">
        <v>214</v>
      </c>
      <c r="F75" s="50">
        <f>F55+F57+F74</f>
        <v>4759223.67</v>
      </c>
      <c r="G75" s="50">
        <f>G55+G57+G74</f>
        <v>2240775.2400000002</v>
      </c>
      <c r="I75" s="46"/>
      <c r="J75" s="107"/>
    </row>
    <row r="77" spans="1:10" x14ac:dyDescent="0.3">
      <c r="A77" s="39" t="s">
        <v>144</v>
      </c>
      <c r="B77" s="39" t="s">
        <v>158</v>
      </c>
      <c r="F77" s="51" t="s">
        <v>209</v>
      </c>
      <c r="G77" s="119" t="s">
        <v>181</v>
      </c>
    </row>
    <row r="79" spans="1:10" x14ac:dyDescent="0.3">
      <c r="B79" s="39" t="s">
        <v>186</v>
      </c>
      <c r="E79" s="39" t="s">
        <v>160</v>
      </c>
      <c r="F79" s="47">
        <v>15676.5</v>
      </c>
      <c r="G79" s="47">
        <v>9768.3700000000008</v>
      </c>
    </row>
    <row r="80" spans="1:10" x14ac:dyDescent="0.3">
      <c r="B80" s="39" t="s">
        <v>159</v>
      </c>
      <c r="E80" s="39" t="s">
        <v>161</v>
      </c>
      <c r="F80" s="53">
        <v>460.42</v>
      </c>
      <c r="G80" s="53">
        <v>316.19</v>
      </c>
    </row>
    <row r="81" spans="5:7" ht="19.5" thickBot="1" x14ac:dyDescent="0.35">
      <c r="F81" s="50">
        <f>SUM(F79:F80)</f>
        <v>16136.92</v>
      </c>
      <c r="G81" s="118">
        <f>SUM(G79:G80)</f>
        <v>10084.560000000001</v>
      </c>
    </row>
    <row r="87" spans="5:7" x14ac:dyDescent="0.3">
      <c r="E87" s="46"/>
    </row>
    <row r="88" spans="5:7" x14ac:dyDescent="0.3">
      <c r="E88" s="46"/>
    </row>
    <row r="90" spans="5:7" x14ac:dyDescent="0.3">
      <c r="E90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2019-04-24T04:14:09Z</dcterms:modified>
</cp:coreProperties>
</file>