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5FDAF3A1-A293-414A-9FC2-4A063B2EB1EF}" xr6:coauthVersionLast="43" xr6:coauthVersionMax="43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5" i="5" l="1"/>
  <c r="C122" i="4" l="1"/>
  <c r="G106" i="4" l="1"/>
  <c r="G10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83" i="4"/>
  <c r="G84" i="4"/>
  <c r="G85" i="4"/>
  <c r="G86" i="4"/>
  <c r="G87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27" i="4"/>
  <c r="F23" i="4" l="1"/>
  <c r="C23" i="4" l="1"/>
  <c r="L90" i="4" l="1"/>
  <c r="G21" i="4"/>
  <c r="G20" i="4"/>
  <c r="F41" i="3"/>
  <c r="F22" i="3" l="1"/>
  <c r="F33" i="3"/>
  <c r="F43" i="3"/>
  <c r="F11" i="3"/>
  <c r="H108" i="4"/>
  <c r="H23" i="4"/>
  <c r="F24" i="3" l="1"/>
  <c r="E14" i="3" l="1"/>
  <c r="I16" i="5"/>
  <c r="G15" i="5"/>
  <c r="G14" i="5"/>
  <c r="G13" i="5"/>
  <c r="G12" i="5"/>
  <c r="G11" i="5"/>
  <c r="G10" i="5"/>
  <c r="G9" i="5"/>
  <c r="D108" i="4" l="1"/>
  <c r="H24" i="4"/>
  <c r="H110" i="4" l="1"/>
  <c r="H112" i="4" s="1"/>
  <c r="H114" i="4" s="1"/>
  <c r="H119" i="4" s="1"/>
  <c r="E108" i="4"/>
  <c r="F72" i="5" l="1"/>
  <c r="F49" i="5"/>
  <c r="F40" i="5" l="1"/>
  <c r="C20" i="3" s="1"/>
  <c r="G49" i="5" l="1"/>
  <c r="D37" i="3" s="1"/>
  <c r="C11" i="3" l="1"/>
  <c r="G32" i="5" l="1"/>
  <c r="D15" i="3" s="1"/>
  <c r="F14" i="4"/>
  <c r="F24" i="4" l="1"/>
  <c r="G72" i="5"/>
  <c r="G65" i="5" l="1"/>
  <c r="F108" i="4"/>
  <c r="D14" i="4"/>
  <c r="F110" i="4" l="1"/>
  <c r="F112" i="4" s="1"/>
  <c r="F114" i="4" s="1"/>
  <c r="I23" i="4" l="1"/>
  <c r="L76" i="4" l="1"/>
  <c r="L75" i="4"/>
  <c r="L72" i="4"/>
  <c r="L73" i="4"/>
  <c r="L71" i="4"/>
  <c r="L91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s="1"/>
  <c r="C38" i="3" l="1"/>
  <c r="F59" i="5"/>
  <c r="D38" i="3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E37" i="3" l="1"/>
  <c r="C41" i="3"/>
  <c r="C43" i="3" s="1"/>
  <c r="C46" i="3" s="1"/>
  <c r="E38" i="3"/>
  <c r="E15" i="3"/>
  <c r="E29" i="3"/>
  <c r="G16" i="5"/>
  <c r="E41" i="3" l="1"/>
  <c r="E43" i="3" s="1"/>
  <c r="D22" i="3"/>
  <c r="D24" i="3" s="1"/>
  <c r="E20" i="3"/>
  <c r="I14" i="4"/>
  <c r="I24" i="4" s="1"/>
  <c r="I108" i="4"/>
  <c r="G69" i="4"/>
  <c r="G22" i="4"/>
  <c r="G19" i="4"/>
  <c r="G18" i="4"/>
  <c r="G17" i="4"/>
  <c r="G13" i="4"/>
  <c r="G9" i="4"/>
  <c r="E22" i="3" l="1"/>
  <c r="E24" i="3" s="1"/>
  <c r="I110" i="4"/>
  <c r="I112" i="4" s="1"/>
  <c r="I114" i="4" s="1"/>
  <c r="G23" i="4"/>
  <c r="D23" i="4" l="1"/>
  <c r="G14" i="4"/>
  <c r="G24" i="4" s="1"/>
  <c r="C14" i="4"/>
  <c r="E9" i="4"/>
  <c r="C24" i="4" l="1"/>
  <c r="D24" i="4"/>
  <c r="D110" i="4" s="1"/>
  <c r="F119" i="4"/>
  <c r="I119" i="4"/>
  <c r="E14" i="4"/>
  <c r="E23" i="4"/>
  <c r="D112" i="4" l="1"/>
  <c r="D114" i="4" s="1"/>
  <c r="D119" i="4" s="1"/>
  <c r="E24" i="4"/>
  <c r="E110" i="4" s="1"/>
  <c r="E112" i="4" l="1"/>
  <c r="E114" i="4" s="1"/>
  <c r="E119" i="4" s="1"/>
  <c r="G112" i="4" l="1"/>
  <c r="G114" i="4"/>
  <c r="G119" i="4" s="1"/>
  <c r="C108" i="4"/>
  <c r="C110" i="4" s="1"/>
  <c r="C112" i="4" s="1"/>
  <c r="C114" i="4" s="1"/>
  <c r="C119" i="4" s="1"/>
  <c r="G108" i="4"/>
</calcChain>
</file>

<file path=xl/sharedStrings.xml><?xml version="1.0" encoding="utf-8"?>
<sst xmlns="http://schemas.openxmlformats.org/spreadsheetml/2006/main" count="242" uniqueCount="218">
  <si>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</si>
  <si>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</si>
  <si>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</si>
  <si>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</si>
  <si>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</si>
  <si>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</si>
  <si>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</si>
  <si>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</si>
  <si>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</si>
  <si>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</si>
  <si>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</si>
  <si>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</si>
  <si>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</si>
  <si>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</si>
  <si>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</si>
  <si>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</si>
  <si>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</si>
  <si>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</si>
  <si>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</si>
  <si>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</si>
  <si>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</si>
  <si>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</si>
  <si>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</si>
  <si>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</si>
  <si>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</si>
  <si>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</si>
  <si>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</si>
  <si>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</si>
  <si>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</si>
  <si>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</si>
  <si>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</si>
  <si>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</si>
  <si>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</si>
  <si>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</si>
  <si>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</si>
  <si>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</si>
  <si>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</si>
  <si>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</si>
  <si>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</si>
  <si>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</si>
  <si>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</si>
  <si>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</si>
  <si>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</si>
  <si>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</si>
  <si>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</si>
  <si>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</si>
  <si>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</si>
  <si>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</si>
  <si>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</si>
  <si>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</si>
  <si>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</si>
  <si>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</si>
  <si>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</si>
  <si>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</si>
  <si>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</si>
  <si>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</si>
  <si>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</si>
  <si>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</si>
  <si>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</si>
  <si>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</si>
  <si>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</si>
  <si>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</si>
  <si>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</si>
  <si>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</si>
  <si>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</si>
  <si>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</si>
  <si>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</si>
  <si>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</si>
  <si>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</si>
  <si>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</si>
  <si>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</si>
  <si>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</si>
  <si>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</si>
  <si>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</si>
  <si>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</si>
  <si>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</si>
  <si>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</si>
  <si>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</si>
  <si>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</si>
  <si>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</si>
  <si>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</si>
  <si>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</si>
  <si>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</si>
  <si>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</si>
  <si>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</si>
  <si>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</si>
  <si>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</si>
  <si>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</si>
  <si>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</si>
  <si>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</si>
  <si>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</si>
  <si>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</si>
  <si>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</si>
  <si>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</si>
  <si>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</si>
  <si>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</si>
  <si>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</si>
  <si>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</si>
  <si>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</si>
  <si>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</si>
  <si>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</si>
  <si>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</si>
  <si>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</si>
  <si>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</si>
  <si>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</si>
  <si>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</si>
  <si>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</si>
  <si>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</si>
  <si>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</si>
  <si>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</si>
  <si>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</si>
  <si>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</si>
  <si>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</si>
  <si>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</si>
  <si>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</si>
  <si>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</si>
  <si>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</si>
  <si>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</si>
  <si>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</si>
  <si>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</si>
  <si>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</si>
  <si>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</si>
  <si>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</si>
  <si>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</si>
  <si>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</si>
  <si>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</si>
  <si>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</si>
  <si>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</si>
  <si>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</si>
  <si>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</si>
  <si>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</si>
  <si>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</si>
  <si>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</si>
  <si>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</si>
  <si>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</si>
  <si>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</si>
  <si>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</si>
  <si>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</si>
  <si>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</si>
  <si>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</si>
  <si>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</si>
  <si>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</si>
  <si>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</si>
  <si>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</si>
  <si>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</si>
  <si>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</si>
  <si>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</si>
  <si>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</si>
  <si>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</si>
  <si>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</si>
  <si>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</si>
  <si>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</si>
  <si>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</si>
  <si>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</si>
  <si>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</si>
  <si>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</si>
  <si>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</si>
  <si>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</si>
  <si>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</si>
  <si>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</si>
  <si>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</si>
  <si>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</si>
  <si>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</si>
  <si>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</si>
  <si>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</si>
  <si>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</si>
  <si>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</si>
  <si>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</si>
  <si>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</si>
  <si>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</si>
  <si>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</si>
  <si>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</si>
  <si>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</si>
  <si>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</si>
  <si>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</si>
  <si>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</si>
  <si>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</si>
  <si>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</si>
  <si>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</si>
  <si>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</si>
  <si>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</si>
  <si>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</si>
  <si>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</si>
  <si>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</si>
  <si>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</si>
  <si>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</si>
  <si>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</si>
  <si>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</si>
  <si>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</si>
  <si>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</si>
  <si>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</si>
  <si>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</si>
  <si>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</si>
  <si>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</si>
  <si>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</si>
  <si>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</si>
  <si>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</si>
  <si>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</si>
  <si>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</si>
  <si>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</si>
  <si>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</si>
  <si>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FOR THE FINANCIAL PERIOD ENDED APR 30, 2019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</si>
  <si>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</si>
  <si>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</si>
  <si>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</si>
  <si>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</si>
  <si>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AS AT MAY 31, 2019</t>
  </si>
  <si>
    <t>As at May 2019</t>
  </si>
  <si>
    <t>As at May 2018</t>
  </si>
  <si>
    <t>May 2019</t>
  </si>
  <si>
    <t>May 2018</t>
  </si>
  <si>
    <t>Portion of government grant utilised as at 31 May 2019</t>
  </si>
  <si>
    <t>Balance as at 30 May 2019</t>
  </si>
  <si>
    <t>Interest from RHB STMMD (May)</t>
  </si>
  <si>
    <t>Actual YTD                 May 2019</t>
  </si>
  <si>
    <t>Actual YTD                 May 2018</t>
  </si>
  <si>
    <t>Local Govt Fee - Asian Food &amp; Cultural Festival</t>
  </si>
  <si>
    <t>Government grant received as at 31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</si>
</sst>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64" fontId="5" fillId="0" borderId="12" xfId="3" applyNumberFormat="1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G28" sqref="G28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customHeight="1" x14ac:dyDescent="0.3">
      <c r="A1" s="56" t="s">
        <v>29</v>
      </c>
    </row>
    <row r="2" spans="1:6" ht="18" customHeight="1" x14ac:dyDescent="0.3">
      <c r="A2" s="56" t="s">
        <v>17</v>
      </c>
    </row>
    <row r="3" spans="1:6" ht="18" customHeight="1" x14ac:dyDescent="0.3">
      <c r="A3" s="105" t="s">
        <v>206</v>
      </c>
    </row>
    <row r="4" spans="1:6" ht="18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207</v>
      </c>
      <c r="D7" s="17" t="s">
        <v>208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239986.14</v>
      </c>
      <c r="D10" s="70">
        <v>124416.58</v>
      </c>
      <c r="E10" s="70">
        <f>C10-D10</f>
        <v>115569.56000000001</v>
      </c>
      <c r="F10" s="70">
        <v>94182.939999999988</v>
      </c>
    </row>
    <row r="11" spans="1:6" ht="18" customHeight="1" x14ac:dyDescent="0.3">
      <c r="A11" s="72"/>
      <c r="C11" s="73">
        <f>SUM(C10:C10)</f>
        <v>239986.14</v>
      </c>
      <c r="D11" s="73">
        <f>SUM(D10:D10)</f>
        <v>124416.58</v>
      </c>
      <c r="E11" s="73">
        <f>SUM(E10:E10)</f>
        <v>115569.56000000001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33376.230000000003</v>
      </c>
      <c r="D14" s="118">
        <v>4750</v>
      </c>
      <c r="E14" s="70">
        <f>C14-D14</f>
        <v>28626.230000000003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46012</v>
      </c>
      <c r="E15" s="70">
        <f t="shared" ref="E15:E20" si="0">C15-D15</f>
        <v>-1150</v>
      </c>
      <c r="F15" s="70">
        <v>638570.05000000005</v>
      </c>
    </row>
    <row r="16" spans="1:6" ht="18" customHeight="1" x14ac:dyDescent="0.3">
      <c r="A16" s="75" t="s">
        <v>112</v>
      </c>
      <c r="C16" s="118">
        <v>2479.25</v>
      </c>
      <c r="D16" s="118">
        <v>657.25</v>
      </c>
      <c r="E16" s="70">
        <f t="shared" si="0"/>
        <v>1822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6237572.3599999994</v>
      </c>
      <c r="D20" s="70">
        <f>NTC!G40</f>
        <v>4707777.12</v>
      </c>
      <c r="E20" s="70">
        <f t="shared" si="0"/>
        <v>1529795.2399999993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6318289.8399999999</v>
      </c>
      <c r="D22" s="73">
        <f>SUM(D14:D21)</f>
        <v>4759196.37</v>
      </c>
      <c r="E22" s="73">
        <f>SUM(E14:E21)</f>
        <v>1559093.4699999993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6558275.9799999995</v>
      </c>
      <c r="D24" s="79">
        <f>D11+D22</f>
        <v>4883612.95</v>
      </c>
      <c r="E24" s="79">
        <f>E11+E22</f>
        <v>1674663.0299999993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0</v>
      </c>
      <c r="D36" s="118">
        <v>2000</v>
      </c>
      <c r="E36" s="70">
        <f>C36-D36</f>
        <v>-2000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4882.09</v>
      </c>
      <c r="D37" s="70">
        <f>NTC!G49</f>
        <v>112181.34000000001</v>
      </c>
      <c r="E37" s="70">
        <f>C37-D37</f>
        <v>-107299.25000000001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6553393.8899999997</v>
      </c>
      <c r="D38" s="70">
        <f>NTC!G75</f>
        <v>4769431.6100000003</v>
      </c>
      <c r="E38" s="70">
        <f t="shared" ref="E38:E40" si="2">C38-D38</f>
        <v>1783962.2799999993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6558275.9799999995</v>
      </c>
      <c r="D41" s="73">
        <f>SUM(D36:D40)</f>
        <v>4883612.95</v>
      </c>
      <c r="E41" s="73">
        <f>SUM(E36:E40)</f>
        <v>1674663.0299999993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6558275.9799999995</v>
      </c>
      <c r="D43" s="87">
        <f>D29+D41</f>
        <v>4883612.95</v>
      </c>
      <c r="E43" s="87">
        <f t="shared" ref="E43:F43" si="3">E29+E41</f>
        <v>1674663.0299999993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3"/>
  <sheetViews>
    <sheetView tabSelected="1" zoomScale="85" zoomScaleNormal="85" zoomScaleSheetLayoutView="85" workbookViewId="0">
      <pane xSplit="2" ySplit="8" topLeftCell="C9" activePane="bottomRight" state="frozen"/>
      <selection activeCell="A14" sqref="A14"/>
      <selection pane="topRight" activeCell="A14" sqref="A14"/>
      <selection pane="bottomLeft" activeCell="A14" sqref="A14"/>
      <selection pane="bottomRight" activeCell="C19" sqref="C19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201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214</v>
      </c>
      <c r="D6" s="1" t="s">
        <v>155</v>
      </c>
      <c r="E6" s="1" t="s">
        <v>156</v>
      </c>
      <c r="F6" s="134" t="s">
        <v>215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204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5679</v>
      </c>
      <c r="D9" s="123"/>
      <c r="E9" s="28">
        <f>C9-D9</f>
        <v>5679</v>
      </c>
      <c r="F9" s="27">
        <v>10387.5</v>
      </c>
      <c r="G9" s="28">
        <f>C9-F9</f>
        <v>-4708.5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4218.2299999999996</v>
      </c>
      <c r="D13" s="124"/>
      <c r="E13" s="31"/>
      <c r="F13" s="30">
        <v>5652.7500000000009</v>
      </c>
      <c r="G13" s="31">
        <f>C13-F13</f>
        <v>-1434.5200000000013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1460.7700000000004</v>
      </c>
      <c r="D14" s="28">
        <f>D9-D13</f>
        <v>0</v>
      </c>
      <c r="E14" s="26">
        <f t="shared" ref="E14:F14" si="0">E9-E13</f>
        <v>5679</v>
      </c>
      <c r="F14" s="26">
        <f t="shared" si="0"/>
        <v>4734.7499999999991</v>
      </c>
      <c r="G14" s="26">
        <f t="shared" ref="G14" si="1">G9-G13</f>
        <v>-3273.9799999999987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178</v>
      </c>
      <c r="B17" s="9"/>
      <c r="C17" s="27">
        <v>2701280.48</v>
      </c>
      <c r="D17" s="123"/>
      <c r="E17" s="28"/>
      <c r="F17" s="27">
        <v>1973157.1599999997</v>
      </c>
      <c r="G17" s="28">
        <f t="shared" ref="G17:G22" si="2">C17-F17</f>
        <v>728123.3200000003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179</v>
      </c>
      <c r="B18" s="9"/>
      <c r="C18" s="27">
        <v>3091890.97</v>
      </c>
      <c r="D18" s="123"/>
      <c r="E18" s="28"/>
      <c r="F18" s="27">
        <v>2915253.95</v>
      </c>
      <c r="G18" s="28">
        <f t="shared" si="2"/>
        <v>176637.02000000002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34</v>
      </c>
      <c r="B19" s="9"/>
      <c r="C19" s="27">
        <v>1.21</v>
      </c>
      <c r="D19" s="123"/>
      <c r="E19" s="28"/>
      <c r="F19" s="27">
        <v>5.98</v>
      </c>
      <c r="G19" s="28">
        <f t="shared" si="2"/>
        <v>-4.7700000000000005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35</v>
      </c>
      <c r="B20" s="9">
        <v>6</v>
      </c>
      <c r="C20" s="27">
        <v>55808.170000000006</v>
      </c>
      <c r="D20" s="123"/>
      <c r="E20" s="28"/>
      <c r="F20" s="27">
        <v>46776.21</v>
      </c>
      <c r="G20" s="28">
        <f t="shared" si="2"/>
        <v>9031.9600000000064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180</v>
      </c>
      <c r="B22" s="9"/>
      <c r="C22" s="30"/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36</v>
      </c>
      <c r="B23" s="9"/>
      <c r="C23" s="27">
        <f>SUM(C17:C22)</f>
        <v>5855980.8300000001</v>
      </c>
      <c r="D23" s="28">
        <f t="shared" ref="D23:I23" si="3">SUM(D17:D22)</f>
        <v>0</v>
      </c>
      <c r="E23" s="26">
        <f t="shared" si="3"/>
        <v>0</v>
      </c>
      <c r="F23" s="26">
        <f>SUM(F17:F22)</f>
        <v>4935193.3</v>
      </c>
      <c r="G23" s="26">
        <f>SUM(G17:G22)</f>
        <v>920787.53000000026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37</v>
      </c>
      <c r="B24" s="9"/>
      <c r="C24" s="27">
        <f>C23+C14</f>
        <v>5857441.5999999996</v>
      </c>
      <c r="D24" s="28">
        <f>D23+D14</f>
        <v>0</v>
      </c>
      <c r="E24" s="26">
        <f t="shared" ref="E24:F24" si="4">E23+E14</f>
        <v>5679</v>
      </c>
      <c r="F24" s="26">
        <f t="shared" si="4"/>
        <v>4939928.05</v>
      </c>
      <c r="G24" s="26">
        <f>G23+G14</f>
        <v>917513.55000000028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39</v>
      </c>
      <c r="B27" s="9"/>
      <c r="C27" s="27">
        <v>475106.69000000006</v>
      </c>
      <c r="D27" s="123"/>
      <c r="E27" s="28"/>
      <c r="F27" s="27">
        <v>473333.19</v>
      </c>
      <c r="G27" s="28">
        <f>C27-F27</f>
        <v>1773.5000000000582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40</v>
      </c>
      <c r="B28" s="9"/>
      <c r="C28" s="27">
        <v>4500</v>
      </c>
      <c r="D28" s="123"/>
      <c r="E28" s="28"/>
      <c r="F28" s="27">
        <v>3500</v>
      </c>
      <c r="G28" s="28">
        <f t="shared" ref="G28:G66" si="5">C28-F28</f>
        <v>1000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205</v>
      </c>
      <c r="B29" s="9"/>
      <c r="C29" s="27">
        <v>41386.230000000003</v>
      </c>
      <c r="D29" s="123"/>
      <c r="E29" s="28"/>
      <c r="F29" s="27"/>
      <c r="G29" s="28">
        <f t="shared" si="5"/>
        <v>41386.230000000003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41</v>
      </c>
      <c r="B30" s="9"/>
      <c r="C30" s="27">
        <v>57742</v>
      </c>
      <c r="D30" s="123"/>
      <c r="E30" s="28"/>
      <c r="F30" s="27">
        <v>58037</v>
      </c>
      <c r="G30" s="28">
        <f t="shared" si="5"/>
        <v>-295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42</v>
      </c>
      <c r="B31" s="9"/>
      <c r="C31" s="27">
        <v>5915.3000000000011</v>
      </c>
      <c r="D31" s="123"/>
      <c r="E31" s="28"/>
      <c r="F31" s="27">
        <v>5965.7999999999993</v>
      </c>
      <c r="G31" s="28">
        <f t="shared" si="5"/>
        <v>-50.499999999998181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173</v>
      </c>
      <c r="B32" s="9"/>
      <c r="C32" s="27">
        <v>652.1</v>
      </c>
      <c r="D32" s="123"/>
      <c r="E32" s="28"/>
      <c r="F32" s="27">
        <v>644.20000000000005</v>
      </c>
      <c r="G32" s="28">
        <f t="shared" si="5"/>
        <v>7.8999999999999773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172</v>
      </c>
      <c r="D33" s="123"/>
      <c r="E33" s="28"/>
      <c r="F33" s="27">
        <v>543</v>
      </c>
      <c r="G33" s="28">
        <f t="shared" si="5"/>
        <v>-371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1000.96</v>
      </c>
      <c r="D34" s="27"/>
      <c r="E34" s="28"/>
      <c r="F34" s="27">
        <v>840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39927.279999999999</v>
      </c>
      <c r="D35" s="27"/>
      <c r="E35" s="28"/>
      <c r="F35" s="27">
        <v>45716.25</v>
      </c>
      <c r="G35" s="28">
        <f t="shared" si="5"/>
        <v>-5788.9700000000012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/>
      <c r="D36" s="129"/>
      <c r="E36" s="28"/>
      <c r="F36" s="27">
        <v>1050</v>
      </c>
      <c r="G36" s="28">
        <f t="shared" si="5"/>
        <v>-1050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135.5</v>
      </c>
      <c r="D37" s="27"/>
      <c r="E37" s="28"/>
      <c r="F37" s="27">
        <v>7919.63</v>
      </c>
      <c r="G37" s="28">
        <f t="shared" si="5"/>
        <v>-7784.13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7504.37</v>
      </c>
      <c r="D38" s="27"/>
      <c r="E38" s="28"/>
      <c r="F38" s="27">
        <v>5288.7099999999991</v>
      </c>
      <c r="G38" s="28">
        <f t="shared" si="5"/>
        <v>2215.6600000000008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/>
      <c r="G39" s="28">
        <f t="shared" si="5"/>
        <v>159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/>
      <c r="G40" s="28">
        <f t="shared" si="5"/>
        <v>4000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/>
      <c r="D41" s="123"/>
      <c r="E41" s="28"/>
      <c r="F41" s="27"/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/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11152.49</v>
      </c>
      <c r="D43" s="123"/>
      <c r="E43" s="28"/>
      <c r="F43" s="27">
        <v>14621.93</v>
      </c>
      <c r="G43" s="28">
        <f t="shared" si="5"/>
        <v>-3469.4400000000005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6857.380000000001</v>
      </c>
      <c r="D44" s="123"/>
      <c r="E44" s="28"/>
      <c r="F44" s="27">
        <v>6521.0099999999993</v>
      </c>
      <c r="G44" s="28">
        <f t="shared" si="5"/>
        <v>336.37000000000171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50320</v>
      </c>
      <c r="D45" s="123"/>
      <c r="E45" s="28"/>
      <c r="F45" s="27">
        <v>53339.199999999997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2491.1</v>
      </c>
      <c r="D46" s="123"/>
      <c r="E46" s="28"/>
      <c r="F46" s="27">
        <v>7224.87</v>
      </c>
      <c r="G46" s="28">
        <f t="shared" si="5"/>
        <v>-4733.7700000000004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14754.19</v>
      </c>
      <c r="D47" s="123"/>
      <c r="E47" s="28"/>
      <c r="F47" s="27">
        <v>7759.4</v>
      </c>
      <c r="G47" s="28">
        <f t="shared" si="5"/>
        <v>6994.7900000000009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/>
      <c r="D48" s="123"/>
      <c r="E48" s="28"/>
      <c r="F48" s="27"/>
      <c r="G48" s="28">
        <f t="shared" si="5"/>
        <v>0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7328.8</v>
      </c>
      <c r="D49" s="123"/>
      <c r="E49" s="28"/>
      <c r="F49" s="27">
        <v>11832</v>
      </c>
      <c r="G49" s="28">
        <f t="shared" si="5"/>
        <v>-4503.2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3240.7999999999997</v>
      </c>
      <c r="D50" s="123"/>
      <c r="E50" s="28"/>
      <c r="F50" s="27">
        <v>1349</v>
      </c>
      <c r="G50" s="28">
        <f t="shared" si="5"/>
        <v>1891.7999999999997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/>
      <c r="E51" s="28"/>
      <c r="F51" s="27">
        <v>95.4</v>
      </c>
      <c r="G51" s="28">
        <f t="shared" si="5"/>
        <v>86.6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408</v>
      </c>
      <c r="D52" s="123"/>
      <c r="E52" s="28"/>
      <c r="F52" s="27">
        <v>294.10000000000002</v>
      </c>
      <c r="G52" s="28">
        <f t="shared" si="5"/>
        <v>113.89999999999998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64</v>
      </c>
      <c r="B53" s="9"/>
      <c r="C53" s="27">
        <v>12530.11</v>
      </c>
      <c r="D53" s="123"/>
      <c r="E53" s="28"/>
      <c r="F53" s="27">
        <v>10916.750000000002</v>
      </c>
      <c r="G53" s="28">
        <f t="shared" si="5"/>
        <v>1613.3599999999988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/>
      <c r="D54" s="123"/>
      <c r="E54" s="28"/>
      <c r="F54" s="27"/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/>
      <c r="D55" s="123"/>
      <c r="E55" s="28"/>
      <c r="F55" s="27"/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/>
      <c r="D56" s="123"/>
      <c r="E56" s="28"/>
      <c r="F56" s="27"/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/>
      <c r="D57" s="123"/>
      <c r="E57" s="28"/>
      <c r="F57" s="27"/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3359.2000000000003</v>
      </c>
      <c r="D58" s="123"/>
      <c r="E58" s="28"/>
      <c r="F58" s="27">
        <v>3051.2</v>
      </c>
      <c r="G58" s="28">
        <f t="shared" si="5"/>
        <v>308.00000000000045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954</v>
      </c>
      <c r="D59" s="123"/>
      <c r="E59" s="28"/>
      <c r="F59" s="27">
        <v>641.29999999999995</v>
      </c>
      <c r="G59" s="28">
        <f t="shared" si="5"/>
        <v>312.70000000000005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/>
      <c r="D60" s="123"/>
      <c r="E60" s="28"/>
      <c r="F60" s="27"/>
      <c r="G60" s="28">
        <f t="shared" si="5"/>
        <v>0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295.43</v>
      </c>
      <c r="D61" s="123"/>
      <c r="E61" s="28"/>
      <c r="F61" s="27">
        <v>720.94999999999993</v>
      </c>
      <c r="G61" s="28">
        <f t="shared" si="5"/>
        <v>-425.51999999999992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/>
      <c r="D62" s="123"/>
      <c r="E62" s="28"/>
      <c r="F62" s="27"/>
      <c r="G62" s="28">
        <f t="shared" si="5"/>
        <v>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/>
      <c r="D63" s="123"/>
      <c r="E63" s="28"/>
      <c r="F63" s="27"/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/>
      <c r="E64" s="28"/>
      <c r="F64" s="27">
        <v>330</v>
      </c>
      <c r="G64" s="28">
        <f t="shared" si="5"/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/>
      <c r="D65" s="27"/>
      <c r="E65" s="27"/>
      <c r="F65" s="27"/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/>
      <c r="D66" s="27"/>
      <c r="E66" s="27"/>
      <c r="F66" s="27"/>
      <c r="G66" s="28">
        <f t="shared" si="5"/>
        <v>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7842.79</v>
      </c>
      <c r="D69" s="27"/>
      <c r="E69" s="28"/>
      <c r="F69" s="27">
        <v>80</v>
      </c>
      <c r="G69" s="28">
        <f>C69-F69</f>
        <v>7762.79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/>
      <c r="D70" s="27"/>
      <c r="E70" s="27"/>
      <c r="F70" s="27"/>
      <c r="G70" s="28">
        <f t="shared" ref="G70:G107" si="11"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127">
        <v>274704.60000000003</v>
      </c>
      <c r="D71" s="27"/>
      <c r="E71" s="28"/>
      <c r="F71" s="27">
        <v>369022.35000000003</v>
      </c>
      <c r="G71" s="28">
        <f t="shared" si="11"/>
        <v>-94317.75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168798.35</v>
      </c>
      <c r="D72" s="27"/>
      <c r="E72" s="28"/>
      <c r="F72" s="27">
        <v>73176.39</v>
      </c>
      <c r="G72" s="28">
        <f t="shared" si="11"/>
        <v>95621.96</v>
      </c>
      <c r="H72" s="27">
        <v>179168.33</v>
      </c>
      <c r="I72" s="27">
        <v>374300</v>
      </c>
      <c r="K72" s="51">
        <v>368300</v>
      </c>
      <c r="L72" s="51">
        <f t="shared" ref="L72:L76" si="12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66489.570000000007</v>
      </c>
      <c r="D73" s="123"/>
      <c r="E73" s="28"/>
      <c r="F73" s="27">
        <v>16378.05</v>
      </c>
      <c r="G73" s="28">
        <f t="shared" si="11"/>
        <v>50111.520000000004</v>
      </c>
      <c r="H73" s="27">
        <v>129869.15</v>
      </c>
      <c r="I73" s="27">
        <v>165000.00000000003</v>
      </c>
      <c r="K73" s="51">
        <v>150000</v>
      </c>
      <c r="L73" s="51">
        <f t="shared" si="12"/>
        <v>87500</v>
      </c>
      <c r="M73" s="54"/>
    </row>
    <row r="74" spans="1:13" ht="18" customHeight="1" x14ac:dyDescent="0.3">
      <c r="A74" s="11" t="s">
        <v>81</v>
      </c>
      <c r="B74" s="9"/>
      <c r="C74" s="27"/>
      <c r="D74" s="123"/>
      <c r="E74" s="28"/>
      <c r="F74" s="27"/>
      <c r="G74" s="28">
        <f t="shared" si="11"/>
        <v>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2667</v>
      </c>
      <c r="D75" s="123"/>
      <c r="E75" s="28"/>
      <c r="F75" s="27">
        <v>751.5</v>
      </c>
      <c r="G75" s="28">
        <f t="shared" si="11"/>
        <v>1915.5</v>
      </c>
      <c r="H75" s="27">
        <v>1201.5</v>
      </c>
      <c r="I75" s="27">
        <v>6000.0000000000009</v>
      </c>
      <c r="K75" s="51">
        <v>6000</v>
      </c>
      <c r="L75" s="51">
        <f t="shared" si="12"/>
        <v>3500</v>
      </c>
      <c r="M75" s="54"/>
    </row>
    <row r="76" spans="1:13" ht="18" customHeight="1" x14ac:dyDescent="0.3">
      <c r="A76" s="11" t="s">
        <v>202</v>
      </c>
      <c r="B76" s="9"/>
      <c r="C76" s="27">
        <v>13264.51</v>
      </c>
      <c r="D76" s="123"/>
      <c r="E76" s="28"/>
      <c r="F76" s="27">
        <v>9354.84</v>
      </c>
      <c r="G76" s="28">
        <f t="shared" si="11"/>
        <v>3909.67</v>
      </c>
      <c r="H76" s="27">
        <v>29354.84</v>
      </c>
      <c r="I76" s="27">
        <v>30000</v>
      </c>
      <c r="K76" s="51">
        <v>30000</v>
      </c>
      <c r="L76" s="51">
        <f t="shared" si="12"/>
        <v>17500</v>
      </c>
      <c r="M76" s="54"/>
    </row>
    <row r="77" spans="1:13" ht="18" customHeight="1" x14ac:dyDescent="0.3">
      <c r="A77" s="11" t="s">
        <v>98</v>
      </c>
      <c r="B77" s="9"/>
      <c r="C77" s="127">
        <v>6360</v>
      </c>
      <c r="D77" s="123"/>
      <c r="E77" s="28"/>
      <c r="F77" s="27">
        <v>3180</v>
      </c>
      <c r="G77" s="28">
        <f t="shared" si="11"/>
        <v>3180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/>
      <c r="E78" s="28"/>
      <c r="F78" s="27"/>
      <c r="G78" s="28">
        <f t="shared" si="11"/>
        <v>46784.76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7800</v>
      </c>
      <c r="D79" s="123"/>
      <c r="E79" s="28"/>
      <c r="F79" s="27">
        <v>1500</v>
      </c>
      <c r="G79" s="28">
        <f t="shared" si="11"/>
        <v>6300</v>
      </c>
      <c r="H79" s="27">
        <v>21020</v>
      </c>
      <c r="I79" s="27">
        <v>52999.999999999985</v>
      </c>
      <c r="K79" s="51">
        <v>66000</v>
      </c>
      <c r="L79" s="51">
        <f t="shared" ref="L79:L90" si="13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5060</v>
      </c>
      <c r="D80" s="123"/>
      <c r="E80" s="28"/>
      <c r="F80" s="27"/>
      <c r="G80" s="28">
        <f t="shared" si="11"/>
        <v>5060</v>
      </c>
      <c r="H80" s="27">
        <v>3237.5</v>
      </c>
      <c r="I80" s="27">
        <v>80000</v>
      </c>
      <c r="K80" s="51">
        <v>27000</v>
      </c>
      <c r="L80" s="51">
        <f t="shared" si="13"/>
        <v>15750</v>
      </c>
      <c r="M80" s="54"/>
    </row>
    <row r="81" spans="1:13" ht="18" customHeight="1" x14ac:dyDescent="0.3">
      <c r="A81" s="11" t="s">
        <v>87</v>
      </c>
      <c r="B81" s="9"/>
      <c r="C81" s="127">
        <v>39375</v>
      </c>
      <c r="D81" s="123"/>
      <c r="E81" s="28"/>
      <c r="F81" s="27"/>
      <c r="G81" s="28">
        <f t="shared" si="11"/>
        <v>39375</v>
      </c>
      <c r="H81" s="27">
        <v>24069</v>
      </c>
      <c r="I81" s="27">
        <v>84800</v>
      </c>
      <c r="K81" s="51">
        <v>84800</v>
      </c>
      <c r="L81" s="51">
        <f t="shared" si="13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224391.66</v>
      </c>
      <c r="D82" s="123"/>
      <c r="E82" s="28"/>
      <c r="F82" s="27">
        <v>100020.63</v>
      </c>
      <c r="G82" s="28">
        <f t="shared" si="11"/>
        <v>124371.03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/>
      <c r="D83" s="123"/>
      <c r="E83" s="28"/>
      <c r="F83" s="27">
        <v>302.10000000000002</v>
      </c>
      <c r="G83" s="28">
        <f>C83-F83</f>
        <v>-302.10000000000002</v>
      </c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210</v>
      </c>
      <c r="D84" s="123"/>
      <c r="E84" s="28"/>
      <c r="F84" s="27">
        <v>13505.899999999994</v>
      </c>
      <c r="G84" s="28">
        <f t="shared" si="11"/>
        <v>-13295.899999999994</v>
      </c>
      <c r="H84" s="27">
        <v>837869.8</v>
      </c>
      <c r="I84" s="27">
        <v>1504000</v>
      </c>
      <c r="K84" s="51">
        <v>1280000</v>
      </c>
      <c r="L84" s="51">
        <f t="shared" si="13"/>
        <v>746666.66666666674</v>
      </c>
      <c r="M84" s="54"/>
    </row>
    <row r="85" spans="1:13" ht="18" customHeight="1" x14ac:dyDescent="0.3">
      <c r="A85" s="11" t="s">
        <v>90</v>
      </c>
      <c r="B85" s="9"/>
      <c r="C85" s="27"/>
      <c r="D85" s="123"/>
      <c r="E85" s="28"/>
      <c r="F85" s="27"/>
      <c r="G85" s="28">
        <f t="shared" si="11"/>
        <v>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81180.5</v>
      </c>
      <c r="D86" s="27"/>
      <c r="E86" s="28"/>
      <c r="F86" s="27">
        <v>1360</v>
      </c>
      <c r="G86" s="28">
        <f t="shared" si="11"/>
        <v>79820.5</v>
      </c>
      <c r="H86" s="27">
        <v>14577.12</v>
      </c>
      <c r="I86" s="27">
        <v>52999.999999999985</v>
      </c>
      <c r="K86" s="51">
        <v>84800</v>
      </c>
      <c r="L86" s="51">
        <f t="shared" si="13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260365.31</v>
      </c>
      <c r="D87" s="27"/>
      <c r="E87" s="28"/>
      <c r="F87" s="136">
        <v>297762.89999999997</v>
      </c>
      <c r="G87" s="28">
        <f t="shared" si="11"/>
        <v>-37397.589999999967</v>
      </c>
      <c r="H87" s="27">
        <v>1189603.8999999999</v>
      </c>
      <c r="I87" s="27">
        <v>1722000.0000000002</v>
      </c>
      <c r="K87" s="51">
        <v>2894000</v>
      </c>
      <c r="L87" s="51">
        <f t="shared" si="13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604613.65</v>
      </c>
      <c r="D88" s="27"/>
      <c r="E88" s="28"/>
      <c r="F88" s="27">
        <v>269020.95999999996</v>
      </c>
      <c r="G88" s="28">
        <f>C88-F88</f>
        <v>335592.69000000006</v>
      </c>
      <c r="H88" s="27">
        <v>1102025.32</v>
      </c>
      <c r="I88" s="27">
        <v>1045000</v>
      </c>
      <c r="K88" s="51">
        <v>1066000</v>
      </c>
      <c r="L88" s="51">
        <f t="shared" si="13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196807.05</v>
      </c>
      <c r="D89" s="27"/>
      <c r="E89" s="28"/>
      <c r="F89" s="27"/>
      <c r="G89" s="28">
        <f t="shared" si="11"/>
        <v>196807.05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/>
      <c r="E90" s="28"/>
      <c r="F90" s="27"/>
      <c r="G90" s="28">
        <f t="shared" si="11"/>
        <v>3824.15</v>
      </c>
      <c r="H90" s="27">
        <v>0</v>
      </c>
      <c r="I90" s="27">
        <v>30000.000000000004</v>
      </c>
      <c r="K90" s="51">
        <v>30000</v>
      </c>
      <c r="L90" s="51">
        <f t="shared" si="13"/>
        <v>17500</v>
      </c>
      <c r="M90" s="54"/>
    </row>
    <row r="91" spans="1:13" ht="18" customHeight="1" x14ac:dyDescent="0.3">
      <c r="A91" s="11" t="s">
        <v>199</v>
      </c>
      <c r="B91" s="9"/>
      <c r="C91" s="127">
        <v>84000</v>
      </c>
      <c r="D91" s="27"/>
      <c r="E91" s="28"/>
      <c r="F91" s="27">
        <v>432995.20999999996</v>
      </c>
      <c r="G91" s="28">
        <f t="shared" si="11"/>
        <v>-348995.20999999996</v>
      </c>
      <c r="H91" s="27">
        <v>684159.30999999994</v>
      </c>
      <c r="I91" s="27">
        <v>1980000</v>
      </c>
      <c r="K91" s="51">
        <v>2160000</v>
      </c>
      <c r="L91" s="51">
        <f>K91/12*7</f>
        <v>1260000</v>
      </c>
      <c r="M91" s="54"/>
    </row>
    <row r="92" spans="1:13" ht="18" customHeight="1" x14ac:dyDescent="0.3">
      <c r="A92" s="11" t="s">
        <v>192</v>
      </c>
      <c r="B92" s="9"/>
      <c r="C92" s="127">
        <v>277295.25</v>
      </c>
      <c r="D92" s="27"/>
      <c r="E92" s="28"/>
      <c r="F92" s="27"/>
      <c r="G92" s="28">
        <f t="shared" si="11"/>
        <v>277295.25</v>
      </c>
      <c r="H92" s="27">
        <v>0</v>
      </c>
      <c r="I92" s="27"/>
      <c r="M92" s="54"/>
    </row>
    <row r="93" spans="1:13" ht="18" customHeight="1" x14ac:dyDescent="0.3">
      <c r="A93" s="11" t="s">
        <v>194</v>
      </c>
      <c r="B93" s="9"/>
      <c r="C93" s="127">
        <v>559740.97</v>
      </c>
      <c r="D93" s="27"/>
      <c r="E93" s="28"/>
      <c r="F93" s="27"/>
      <c r="G93" s="28">
        <f t="shared" si="11"/>
        <v>559740.97</v>
      </c>
      <c r="H93" s="27">
        <v>0</v>
      </c>
      <c r="I93" s="27"/>
      <c r="M93" s="54"/>
    </row>
    <row r="94" spans="1:13" ht="18" customHeight="1" x14ac:dyDescent="0.3">
      <c r="A94" s="11" t="s">
        <v>95</v>
      </c>
      <c r="B94" s="9"/>
      <c r="C94" s="127">
        <v>1200630.22</v>
      </c>
      <c r="D94" s="27"/>
      <c r="E94" s="28"/>
      <c r="F94" s="27">
        <v>1106602.32</v>
      </c>
      <c r="G94" s="28">
        <f t="shared" si="11"/>
        <v>94027.899999999907</v>
      </c>
      <c r="H94" s="27">
        <v>1555858.25</v>
      </c>
      <c r="I94" s="27">
        <v>1500000</v>
      </c>
      <c r="K94" s="51">
        <v>1500000</v>
      </c>
      <c r="L94" s="51">
        <v>1500000</v>
      </c>
      <c r="M94" s="54"/>
    </row>
    <row r="95" spans="1:13" ht="18" customHeight="1" x14ac:dyDescent="0.3">
      <c r="A95" s="11" t="s">
        <v>174</v>
      </c>
      <c r="B95" s="9"/>
      <c r="C95" s="27"/>
      <c r="D95" s="27"/>
      <c r="E95" s="28"/>
      <c r="F95" s="27">
        <v>350000</v>
      </c>
      <c r="G95" s="28">
        <f t="shared" si="11"/>
        <v>-350000</v>
      </c>
      <c r="H95" s="27">
        <v>486555.08999999997</v>
      </c>
      <c r="I95" s="27">
        <v>500000</v>
      </c>
      <c r="M95" s="54"/>
    </row>
    <row r="96" spans="1:13" ht="18" customHeight="1" x14ac:dyDescent="0.3">
      <c r="A96" s="11" t="s">
        <v>175</v>
      </c>
      <c r="B96" s="9"/>
      <c r="C96" s="27">
        <v>880242.41999999993</v>
      </c>
      <c r="D96" s="27"/>
      <c r="E96" s="28"/>
      <c r="F96" s="27">
        <v>901004.2100000002</v>
      </c>
      <c r="G96" s="28">
        <f t="shared" si="11"/>
        <v>-20761.79000000027</v>
      </c>
      <c r="H96" s="27">
        <v>948719.25000000023</v>
      </c>
      <c r="I96" s="27">
        <v>1000000</v>
      </c>
      <c r="M96" s="54"/>
    </row>
    <row r="97" spans="1:325" ht="18" customHeight="1" x14ac:dyDescent="0.3">
      <c r="A97" s="11" t="s">
        <v>182</v>
      </c>
      <c r="B97" s="9"/>
      <c r="C97" s="27"/>
      <c r="D97" s="27"/>
      <c r="E97" s="27"/>
      <c r="F97" s="27">
        <v>252682.88999999998</v>
      </c>
      <c r="G97" s="28">
        <f t="shared" si="11"/>
        <v>-252682.88999999998</v>
      </c>
      <c r="H97" s="27">
        <v>252682.88999999998</v>
      </c>
      <c r="I97" s="27"/>
      <c r="M97" s="54"/>
    </row>
    <row r="98" spans="1:325" ht="18" customHeight="1" x14ac:dyDescent="0.3">
      <c r="A98" s="11" t="s">
        <v>158</v>
      </c>
      <c r="B98" s="9"/>
      <c r="C98" s="27"/>
      <c r="D98" s="27"/>
      <c r="E98" s="27"/>
      <c r="F98" s="27"/>
      <c r="G98" s="28">
        <f t="shared" si="11"/>
        <v>0</v>
      </c>
      <c r="H98" s="27">
        <v>400353</v>
      </c>
      <c r="I98" s="27">
        <v>0</v>
      </c>
      <c r="M98" s="54"/>
    </row>
    <row r="99" spans="1:325" ht="18" customHeight="1" x14ac:dyDescent="0.3">
      <c r="A99" s="11" t="s">
        <v>183</v>
      </c>
      <c r="B99" s="9"/>
      <c r="C99" s="27"/>
      <c r="D99" s="27"/>
      <c r="E99" s="27"/>
      <c r="F99" s="27"/>
      <c r="G99" s="28">
        <f t="shared" si="11"/>
        <v>0</v>
      </c>
      <c r="H99" s="27">
        <v>550000</v>
      </c>
      <c r="I99" s="27"/>
      <c r="M99" s="54"/>
    </row>
    <row r="100" spans="1:325" ht="18" customHeight="1" x14ac:dyDescent="0.3">
      <c r="A100" s="11" t="s">
        <v>184</v>
      </c>
      <c r="B100" s="9"/>
      <c r="C100" s="27"/>
      <c r="D100" s="27"/>
      <c r="E100" s="27"/>
      <c r="F100" s="27"/>
      <c r="G100" s="28">
        <f t="shared" si="11"/>
        <v>0</v>
      </c>
      <c r="H100" s="27">
        <v>207449.67</v>
      </c>
      <c r="I100" s="27"/>
      <c r="M100" s="54"/>
    </row>
    <row r="101" spans="1:325" ht="18" customHeight="1" x14ac:dyDescent="0.3">
      <c r="A101" s="11" t="s">
        <v>96</v>
      </c>
      <c r="B101" s="9"/>
      <c r="C101" s="27">
        <v>-33000</v>
      </c>
      <c r="D101" s="27"/>
      <c r="E101" s="27"/>
      <c r="F101" s="27">
        <v>-6000</v>
      </c>
      <c r="G101" s="28">
        <f t="shared" si="11"/>
        <v>-27000</v>
      </c>
      <c r="H101" s="27">
        <v>420725.59</v>
      </c>
      <c r="I101" s="27">
        <v>0</v>
      </c>
      <c r="K101" s="51">
        <v>400000</v>
      </c>
      <c r="L101" s="51">
        <v>0</v>
      </c>
      <c r="M101" s="54"/>
    </row>
    <row r="102" spans="1:325" ht="18" customHeight="1" x14ac:dyDescent="0.3">
      <c r="A102" s="11" t="s">
        <v>185</v>
      </c>
      <c r="B102" s="9"/>
      <c r="C102" s="27"/>
      <c r="D102" s="27"/>
      <c r="E102" s="27"/>
      <c r="F102" s="27"/>
      <c r="G102" s="28">
        <f>C102-F102</f>
        <v>0</v>
      </c>
      <c r="H102" s="27">
        <v>100000</v>
      </c>
      <c r="I102" s="27"/>
      <c r="M102" s="54"/>
    </row>
    <row r="103" spans="1:325" ht="18" customHeight="1" x14ac:dyDescent="0.3">
      <c r="A103" s="11" t="s">
        <v>186</v>
      </c>
      <c r="B103" s="9"/>
      <c r="C103" s="27">
        <v>82737.41</v>
      </c>
      <c r="D103" s="27"/>
      <c r="E103" s="27"/>
      <c r="F103" s="27"/>
      <c r="G103" s="28">
        <f t="shared" si="11"/>
        <v>82737.41</v>
      </c>
      <c r="H103" s="27">
        <v>420193.42</v>
      </c>
      <c r="I103" s="27"/>
      <c r="M103" s="54"/>
    </row>
    <row r="104" spans="1:325" ht="18" customHeight="1" x14ac:dyDescent="0.3">
      <c r="A104" s="11" t="s">
        <v>216</v>
      </c>
      <c r="B104" s="9"/>
      <c r="C104" s="123"/>
      <c r="D104" s="27"/>
      <c r="E104" s="28"/>
      <c r="F104" s="27"/>
      <c r="G104" s="28">
        <f>C104-F104</f>
        <v>0</v>
      </c>
      <c r="H104" s="27">
        <v>0</v>
      </c>
      <c r="I104" s="27"/>
      <c r="M104" s="54"/>
    </row>
    <row r="105" spans="1:325" ht="18" customHeight="1" x14ac:dyDescent="0.3">
      <c r="A105" s="11" t="s">
        <v>203</v>
      </c>
      <c r="B105" s="9"/>
      <c r="C105" s="123">
        <v>56888.1</v>
      </c>
      <c r="D105" s="27"/>
      <c r="E105" s="28"/>
      <c r="F105" s="27"/>
      <c r="G105" s="28">
        <f t="shared" si="11"/>
        <v>56888.1</v>
      </c>
      <c r="H105" s="27">
        <v>0</v>
      </c>
      <c r="I105" s="27"/>
      <c r="M105" s="54"/>
    </row>
    <row r="106" spans="1:325" ht="18" customHeight="1" x14ac:dyDescent="0.3">
      <c r="A106" s="11" t="s">
        <v>187</v>
      </c>
      <c r="B106" s="9"/>
      <c r="C106" s="127">
        <v>-3491.2</v>
      </c>
      <c r="D106" s="128"/>
      <c r="E106" s="28"/>
      <c r="F106" s="27">
        <v>35545.440000000002</v>
      </c>
      <c r="G106" s="28">
        <f>C106-F106</f>
        <v>-39036.639999999999</v>
      </c>
      <c r="H106" s="27">
        <v>139724.52000000002</v>
      </c>
      <c r="I106" s="27"/>
      <c r="M106" s="54"/>
    </row>
    <row r="107" spans="1:325" ht="18" customHeight="1" x14ac:dyDescent="0.3">
      <c r="A107" s="11" t="s">
        <v>188</v>
      </c>
      <c r="B107" s="9"/>
      <c r="C107" s="132">
        <v>-13152.2</v>
      </c>
      <c r="D107" s="133"/>
      <c r="E107" s="31"/>
      <c r="F107" s="30">
        <v>-9852.5300000000007</v>
      </c>
      <c r="G107" s="31">
        <f t="shared" si="11"/>
        <v>-3299.67</v>
      </c>
      <c r="H107" s="30">
        <v>99806.43</v>
      </c>
      <c r="I107" s="27"/>
      <c r="M107" s="54"/>
    </row>
    <row r="108" spans="1:325" ht="18" customHeight="1" x14ac:dyDescent="0.3">
      <c r="A108" s="23" t="s">
        <v>97</v>
      </c>
      <c r="B108" s="9"/>
      <c r="C108" s="27">
        <f t="shared" ref="C108:I108" si="14">SUM(C27:C107)</f>
        <v>5857441.5999999987</v>
      </c>
      <c r="D108" s="27">
        <f t="shared" si="14"/>
        <v>0</v>
      </c>
      <c r="E108" s="28">
        <f t="shared" si="14"/>
        <v>0</v>
      </c>
      <c r="F108" s="26">
        <f t="shared" si="14"/>
        <v>4939928.05</v>
      </c>
      <c r="G108" s="26">
        <f t="shared" si="14"/>
        <v>917513.54999999993</v>
      </c>
      <c r="H108" s="27">
        <f t="shared" si="14"/>
        <v>13882059.349999998</v>
      </c>
      <c r="I108" s="27">
        <f t="shared" si="14"/>
        <v>16214936.379999999</v>
      </c>
      <c r="M108" s="54"/>
      <c r="N108" s="54"/>
    </row>
    <row r="109" spans="1:325" ht="18" customHeight="1" x14ac:dyDescent="0.3">
      <c r="A109" s="22"/>
      <c r="B109" s="9"/>
      <c r="C109" s="30"/>
      <c r="D109" s="30"/>
      <c r="E109" s="31"/>
      <c r="F109" s="30"/>
      <c r="G109" s="31"/>
      <c r="H109" s="30"/>
      <c r="I109" s="30"/>
    </row>
    <row r="110" spans="1:325" ht="18" customHeight="1" x14ac:dyDescent="0.3">
      <c r="A110" s="10" t="s">
        <v>15</v>
      </c>
      <c r="B110" s="9"/>
      <c r="C110" s="27">
        <f>C24-C108</f>
        <v>0</v>
      </c>
      <c r="D110" s="27">
        <f>D24-D108</f>
        <v>0</v>
      </c>
      <c r="E110" s="28">
        <f>E24-E108</f>
        <v>5679</v>
      </c>
      <c r="F110" s="26">
        <f>F24-F108</f>
        <v>0</v>
      </c>
      <c r="G110" s="26">
        <v>0</v>
      </c>
      <c r="H110" s="27">
        <f>H24-H108</f>
        <v>-695.51999999769032</v>
      </c>
      <c r="I110" s="27">
        <f>I24-I108</f>
        <v>97331.020000005141</v>
      </c>
    </row>
    <row r="111" spans="1:325" s="12" customFormat="1" ht="18" customHeight="1" x14ac:dyDescent="0.3">
      <c r="A111" s="13" t="s">
        <v>3</v>
      </c>
      <c r="B111" s="14"/>
      <c r="C111" s="30"/>
      <c r="D111" s="30"/>
      <c r="E111" s="31"/>
      <c r="F111" s="30"/>
      <c r="G111" s="31"/>
      <c r="H111" s="30"/>
      <c r="I111" s="30"/>
      <c r="J111" s="32"/>
      <c r="K111" s="53"/>
      <c r="L111" s="53"/>
    </row>
    <row r="112" spans="1:325" ht="18" customHeight="1" x14ac:dyDescent="0.3">
      <c r="A112" s="10" t="s">
        <v>14</v>
      </c>
      <c r="B112" s="14"/>
      <c r="C112" s="33">
        <f>C110-C111</f>
        <v>0</v>
      </c>
      <c r="D112" s="33">
        <f>D110-D111</f>
        <v>0</v>
      </c>
      <c r="E112" s="125">
        <f t="shared" ref="E112:I112" si="15">E110-E111</f>
        <v>5679</v>
      </c>
      <c r="F112" s="33">
        <f t="shared" si="15"/>
        <v>0</v>
      </c>
      <c r="G112" s="33">
        <f t="shared" si="15"/>
        <v>0</v>
      </c>
      <c r="H112" s="33">
        <f t="shared" si="15"/>
        <v>-695.51999999769032</v>
      </c>
      <c r="I112" s="33">
        <f t="shared" si="15"/>
        <v>97331.020000005141</v>
      </c>
      <c r="J112" s="32"/>
      <c r="K112" s="53"/>
      <c r="L112" s="53"/>
      <c r="M112" s="55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</row>
    <row r="113" spans="1:12" ht="18" customHeight="1" x14ac:dyDescent="0.3">
      <c r="A113" s="8" t="s">
        <v>4</v>
      </c>
      <c r="B113" s="9"/>
      <c r="C113" s="30"/>
      <c r="D113" s="30">
        <v>0</v>
      </c>
      <c r="E113" s="31">
        <v>0</v>
      </c>
      <c r="F113" s="29"/>
      <c r="G113" s="29">
        <v>0</v>
      </c>
      <c r="H113" s="30">
        <v>-695.51999999769032</v>
      </c>
      <c r="I113" s="30"/>
    </row>
    <row r="114" spans="1:12" ht="18" customHeight="1" x14ac:dyDescent="0.3">
      <c r="A114" s="10" t="s">
        <v>16</v>
      </c>
      <c r="B114" s="9"/>
      <c r="C114" s="27">
        <f>C112-C113</f>
        <v>0</v>
      </c>
      <c r="D114" s="27">
        <f>D112-D113</f>
        <v>0</v>
      </c>
      <c r="E114" s="28">
        <f>E112-E113</f>
        <v>5679</v>
      </c>
      <c r="F114" s="26">
        <f>F112-F113</f>
        <v>0</v>
      </c>
      <c r="G114" s="26">
        <f t="shared" ref="G114" si="16">G112-G113</f>
        <v>0</v>
      </c>
      <c r="H114" s="27">
        <f>H112-H113</f>
        <v>0</v>
      </c>
      <c r="I114" s="102">
        <f>I112-I113</f>
        <v>97331.020000005141</v>
      </c>
    </row>
    <row r="115" spans="1:12" ht="18" customHeight="1" x14ac:dyDescent="0.3">
      <c r="A115" s="15" t="s">
        <v>5</v>
      </c>
      <c r="B115" s="16"/>
      <c r="C115" s="30">
        <v>-100003</v>
      </c>
      <c r="D115" s="30"/>
      <c r="E115" s="31">
        <v>-100003</v>
      </c>
      <c r="F115" s="29">
        <v>-100003</v>
      </c>
      <c r="G115" s="29"/>
      <c r="H115" s="30">
        <v>-100003</v>
      </c>
      <c r="I115" s="30">
        <v>-100003</v>
      </c>
    </row>
    <row r="116" spans="1:12" ht="18" customHeight="1" x14ac:dyDescent="0.3">
      <c r="A116" s="15"/>
      <c r="B116" s="16"/>
      <c r="C116" s="27"/>
      <c r="D116" s="27"/>
      <c r="E116" s="28"/>
      <c r="F116" s="27"/>
      <c r="G116" s="28"/>
      <c r="H116" s="27"/>
      <c r="I116" s="27"/>
    </row>
    <row r="117" spans="1:12" ht="18" customHeight="1" x14ac:dyDescent="0.3">
      <c r="A117" s="12" t="s">
        <v>6</v>
      </c>
      <c r="B117" s="16"/>
      <c r="C117" s="27">
        <v>0</v>
      </c>
      <c r="D117" s="27">
        <v>0</v>
      </c>
      <c r="E117" s="28">
        <v>0</v>
      </c>
      <c r="F117" s="26">
        <v>0</v>
      </c>
      <c r="G117" s="26">
        <v>0</v>
      </c>
      <c r="H117" s="27">
        <v>0</v>
      </c>
      <c r="I117" s="27">
        <v>0</v>
      </c>
    </row>
    <row r="118" spans="1:12" ht="18" customHeight="1" x14ac:dyDescent="0.3">
      <c r="A118" s="12" t="s">
        <v>7</v>
      </c>
      <c r="B118" s="16"/>
      <c r="C118" s="27">
        <v>0</v>
      </c>
      <c r="D118" s="27">
        <v>0</v>
      </c>
      <c r="E118" s="28">
        <v>0</v>
      </c>
      <c r="F118" s="26">
        <v>0</v>
      </c>
      <c r="G118" s="26">
        <v>0</v>
      </c>
      <c r="H118" s="27">
        <v>0</v>
      </c>
      <c r="I118" s="27">
        <v>0</v>
      </c>
    </row>
    <row r="119" spans="1:12" ht="18" customHeight="1" x14ac:dyDescent="0.3">
      <c r="A119" s="15" t="s">
        <v>8</v>
      </c>
      <c r="B119" s="16"/>
      <c r="C119" s="35">
        <f>C114+C115-C117-C118</f>
        <v>-100003</v>
      </c>
      <c r="D119" s="35">
        <f>D114+D115-D117-D118</f>
        <v>0</v>
      </c>
      <c r="E119" s="126">
        <f>E114+E115-E117-E118</f>
        <v>-94324</v>
      </c>
      <c r="F119" s="34">
        <f t="shared" ref="F119:I119" si="17">F114+F115-F117-F118</f>
        <v>-100003</v>
      </c>
      <c r="G119" s="34">
        <f t="shared" si="17"/>
        <v>0</v>
      </c>
      <c r="H119" s="35">
        <f t="shared" si="17"/>
        <v>-100003</v>
      </c>
      <c r="I119" s="35">
        <f t="shared" si="17"/>
        <v>-2671.9799999948591</v>
      </c>
    </row>
    <row r="121" spans="1:12" ht="18" customHeight="1" x14ac:dyDescent="0.3">
      <c r="K121" s="24"/>
      <c r="L121" s="24"/>
    </row>
    <row r="122" spans="1:12" ht="18" customHeight="1" x14ac:dyDescent="0.3">
      <c r="C122" s="101">
        <f>SUM(C69:C107)</f>
        <v>5102429.8699999992</v>
      </c>
    </row>
    <row r="123" spans="1:12" ht="18" customHeight="1" x14ac:dyDescent="0.3">
      <c r="C123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75" zoomScale="85" zoomScaleNormal="100" zoomScaleSheetLayoutView="85" workbookViewId="0">
      <selection activeCell="G78" sqref="G78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7" t="s">
        <v>119</v>
      </c>
      <c r="E7" s="137"/>
      <c r="F7" s="137"/>
      <c r="G7" s="137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/>
      <c r="F9" s="46"/>
      <c r="G9" s="104">
        <f>D9+E9-F9</f>
        <v>99879.08</v>
      </c>
      <c r="H9" s="107"/>
      <c r="I9" s="108">
        <v>8995.82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145803.20000000001</v>
      </c>
      <c r="F16" s="47">
        <f t="shared" si="1"/>
        <v>0</v>
      </c>
      <c r="G16" s="114">
        <f t="shared" si="1"/>
        <v>795955.82000000007</v>
      </c>
      <c r="H16" s="107"/>
      <c r="I16" s="109">
        <f>SUM(I9:I15)</f>
        <v>239986.14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209</v>
      </c>
      <c r="G26" s="115" t="s">
        <v>210</v>
      </c>
    </row>
    <row r="27" spans="1:10" x14ac:dyDescent="0.3">
      <c r="B27" s="36" t="s">
        <v>127</v>
      </c>
      <c r="F27" s="46">
        <v>44862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209</v>
      </c>
      <c r="G35" s="115" t="s">
        <v>210</v>
      </c>
    </row>
    <row r="36" spans="1:7" x14ac:dyDescent="0.3">
      <c r="B36" s="36" t="s">
        <v>131</v>
      </c>
      <c r="F36" s="46">
        <v>603.39</v>
      </c>
      <c r="G36" s="46">
        <v>1100.6400000000001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3198186.4</v>
      </c>
      <c r="G38" s="46">
        <v>39088.47</v>
      </c>
    </row>
    <row r="39" spans="1:7" x14ac:dyDescent="0.3">
      <c r="B39" s="36" t="s">
        <v>133</v>
      </c>
      <c r="F39" s="46">
        <v>3038782.57</v>
      </c>
      <c r="G39" s="46">
        <v>4667588.01</v>
      </c>
    </row>
    <row r="40" spans="1:7" ht="19.5" thickBot="1" x14ac:dyDescent="0.35">
      <c r="F40" s="49">
        <f>SUM(F36:F39)</f>
        <v>6237572.3599999994</v>
      </c>
      <c r="G40" s="49">
        <f>SUM(G36:G39)</f>
        <v>4707777.12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209</v>
      </c>
      <c r="G43" s="115" t="s">
        <v>210</v>
      </c>
    </row>
    <row r="45" spans="1:7" x14ac:dyDescent="0.3">
      <c r="B45" s="36" t="s">
        <v>137</v>
      </c>
      <c r="F45" s="44">
        <v>532.1</v>
      </c>
      <c r="G45" s="44">
        <v>1100.5999999999999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4349.99</v>
      </c>
      <c r="G48" s="44">
        <v>111080.74</v>
      </c>
    </row>
    <row r="49" spans="1:10" ht="19.5" thickBot="1" x14ac:dyDescent="0.35">
      <c r="F49" s="47">
        <f>SUM(F45:F48)</f>
        <v>4882.09</v>
      </c>
      <c r="G49" s="47">
        <f>SUM(G45:G48)</f>
        <v>112181.34000000001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209</v>
      </c>
      <c r="G52" s="115" t="s">
        <v>210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217</v>
      </c>
      <c r="F54" s="50">
        <v>6502000</v>
      </c>
      <c r="G54" s="50">
        <v>6540000</v>
      </c>
    </row>
    <row r="55" spans="1:10" x14ac:dyDescent="0.3">
      <c r="B55" s="36" t="s">
        <v>142</v>
      </c>
      <c r="F55" s="44">
        <f>SUM(F53:F54)</f>
        <v>12345817.27</v>
      </c>
      <c r="G55" s="44">
        <f>SUM(G53:G54)</f>
        <v>9635380.5</v>
      </c>
    </row>
    <row r="56" spans="1:10" x14ac:dyDescent="0.3">
      <c r="G56" s="44"/>
    </row>
    <row r="57" spans="1:10" x14ac:dyDescent="0.3">
      <c r="B57" s="36" t="s">
        <v>143</v>
      </c>
      <c r="F57" s="50">
        <v>748.06999999999994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12346565.34</v>
      </c>
      <c r="G59" s="107">
        <f>G55+G57</f>
        <v>9657842.7200000007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55808.170000000006</v>
      </c>
      <c r="G62" s="44">
        <v>46782.19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5679</v>
      </c>
      <c r="G64" s="50">
        <v>10387.5</v>
      </c>
      <c r="J64" s="44"/>
    </row>
    <row r="65" spans="1:10" x14ac:dyDescent="0.3">
      <c r="C65" s="36" t="s">
        <v>146</v>
      </c>
      <c r="F65" s="44">
        <f>SUM(F62:F64)</f>
        <v>68487.170000000013</v>
      </c>
      <c r="G65" s="44">
        <f>SUM(G62:G64)</f>
        <v>57169.69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-4218.2299999999996</v>
      </c>
      <c r="G68" s="44">
        <v>-5652.75</v>
      </c>
    </row>
    <row r="69" spans="1:10" x14ac:dyDescent="0.3">
      <c r="C69" s="36" t="s">
        <v>150</v>
      </c>
      <c r="F69" s="107">
        <v>-755011.73</v>
      </c>
      <c r="G69" s="107">
        <v>-721614.89</v>
      </c>
    </row>
    <row r="70" spans="1:10" x14ac:dyDescent="0.3">
      <c r="C70" s="36" t="s">
        <v>149</v>
      </c>
      <c r="F70" s="50">
        <v>-5102429.87</v>
      </c>
      <c r="G70" s="50">
        <v>-4218313.16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-5861659.8300000001</v>
      </c>
      <c r="G72" s="44">
        <f>SUM(G68:G71)</f>
        <v>-4945580.8</v>
      </c>
    </row>
    <row r="73" spans="1:10" x14ac:dyDescent="0.3">
      <c r="G73" s="44"/>
    </row>
    <row r="74" spans="1:10" x14ac:dyDescent="0.3">
      <c r="B74" s="36" t="s">
        <v>211</v>
      </c>
      <c r="F74" s="44">
        <v>-5793171.4500000002</v>
      </c>
      <c r="G74" s="44">
        <v>-4888411.1100000003</v>
      </c>
    </row>
    <row r="75" spans="1:10" ht="19.5" thickBot="1" x14ac:dyDescent="0.35">
      <c r="B75" s="36" t="s">
        <v>212</v>
      </c>
      <c r="F75" s="47">
        <f>F55+F57+F74</f>
        <v>6553393.8899999997</v>
      </c>
      <c r="G75" s="47">
        <f>G55+G57+G74</f>
        <v>4769431.6100000003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209</v>
      </c>
      <c r="G77" s="115" t="s">
        <v>210</v>
      </c>
    </row>
    <row r="79" spans="1:10" x14ac:dyDescent="0.3">
      <c r="B79" s="36" t="s">
        <v>213</v>
      </c>
      <c r="E79" s="36" t="s">
        <v>154</v>
      </c>
      <c r="F79" s="44">
        <v>54139.27</v>
      </c>
      <c r="G79" s="44">
        <v>45572.770000000004</v>
      </c>
    </row>
    <row r="80" spans="1:10" x14ac:dyDescent="0.3">
      <c r="B80" s="36" t="s">
        <v>153</v>
      </c>
      <c r="E80" s="36" t="s">
        <v>154</v>
      </c>
      <c r="F80" s="50">
        <v>1668.9900000000002</v>
      </c>
      <c r="G80" s="50">
        <v>1203.44</v>
      </c>
    </row>
    <row r="81" spans="5:7" ht="19.5" thickBot="1" x14ac:dyDescent="0.35">
      <c r="F81" s="47">
        <f>SUM(F79:F80)</f>
        <v>55808.259999999995</v>
      </c>
      <c r="G81" s="47">
        <f>SUM(G79:G80)</f>
        <v>46776.210000000006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2019-08-21T07:36:08Z</dcterms:modified>
</cp:coreProperties>
</file>