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08400D90-3793-4399-B142-F1AA784C4DB8}" xr6:coauthVersionLast="45" xr6:coauthVersionMax="45" xr10:uidLastSave="{00000000-0000-0000-0000-000000000000}"/>
  <bookViews>
    <workbookView xWindow="300" yWindow="0" windowWidth="20370" windowHeight="6915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4" i="4" l="1"/>
  <c r="C10" i="3"/>
  <c r="D15" i="3"/>
  <c r="G36" i="4" l="1"/>
  <c r="C11" i="3" l="1"/>
  <c r="G98" i="4" l="1"/>
  <c r="G107" i="4" l="1"/>
  <c r="G106" i="4"/>
  <c r="G83" i="4"/>
  <c r="C23" i="4" l="1"/>
  <c r="G89" i="4" l="1"/>
  <c r="G90" i="4"/>
  <c r="L90" i="4"/>
  <c r="G21" i="4"/>
  <c r="G20" i="4"/>
  <c r="F41" i="3"/>
  <c r="F22" i="3" l="1"/>
  <c r="F33" i="3"/>
  <c r="F43" i="3"/>
  <c r="F11" i="3"/>
  <c r="H110" i="4"/>
  <c r="H23" i="4"/>
  <c r="F24" i="3" l="1"/>
  <c r="G105" i="4"/>
  <c r="G108" i="4"/>
  <c r="G109" i="4"/>
  <c r="G97" i="4"/>
  <c r="G99" i="4"/>
  <c r="G100" i="4"/>
  <c r="G101" i="4"/>
  <c r="G102" i="4"/>
  <c r="G104" i="4"/>
  <c r="G93" i="4"/>
  <c r="G94" i="4"/>
  <c r="G95" i="4"/>
  <c r="G96" i="4"/>
  <c r="G84" i="4" l="1"/>
  <c r="G85" i="4"/>
  <c r="E14" i="3" l="1"/>
  <c r="I16" i="5"/>
  <c r="G15" i="5"/>
  <c r="G14" i="5"/>
  <c r="G13" i="5"/>
  <c r="G12" i="5"/>
  <c r="G11" i="5"/>
  <c r="G10" i="5"/>
  <c r="G9" i="5"/>
  <c r="D110" i="4" l="1"/>
  <c r="H24" i="4"/>
  <c r="H112" i="4" l="1"/>
  <c r="H114" i="4" s="1"/>
  <c r="H116" i="4" s="1"/>
  <c r="H121" i="4" s="1"/>
  <c r="E110" i="4"/>
  <c r="F72" i="5" l="1"/>
  <c r="F49" i="5"/>
  <c r="F40" i="5" l="1"/>
  <c r="C20" i="3" s="1"/>
  <c r="G49" i="5" l="1"/>
  <c r="D37" i="3" s="1"/>
  <c r="G32" i="4" l="1"/>
  <c r="G32" i="5" l="1"/>
  <c r="F14" i="4"/>
  <c r="F23" i="4"/>
  <c r="F24" i="4" l="1"/>
  <c r="G72" i="5"/>
  <c r="G65" i="5" l="1"/>
  <c r="F110" i="4"/>
  <c r="D14" i="4"/>
  <c r="F112" i="4" l="1"/>
  <c r="F114" i="4" s="1"/>
  <c r="F116" i="4" s="1"/>
  <c r="G66" i="4" l="1"/>
  <c r="I23" i="4" l="1"/>
  <c r="L76" i="4" l="1"/>
  <c r="L75" i="4"/>
  <c r="L72" i="4"/>
  <c r="L73" i="4"/>
  <c r="L71" i="4"/>
  <c r="L92" i="4"/>
  <c r="L85" i="4"/>
  <c r="L86" i="4"/>
  <c r="L87" i="4"/>
  <c r="L88" i="4"/>
  <c r="L82" i="4"/>
  <c r="L84" i="4"/>
  <c r="L79" i="4"/>
  <c r="L80" i="4"/>
  <c r="L81" i="4"/>
  <c r="L78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6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F59" i="5"/>
  <c r="G75" i="5"/>
  <c r="D38" i="3" s="1"/>
  <c r="D41" i="3" s="1"/>
  <c r="D43" i="3" s="1"/>
  <c r="C37" i="3"/>
  <c r="G40" i="5"/>
  <c r="D20" i="3" s="1"/>
  <c r="F32" i="5"/>
  <c r="C15" i="3" s="1"/>
  <c r="C22" i="3" s="1"/>
  <c r="C24" i="3" s="1"/>
  <c r="F22" i="5"/>
  <c r="G22" i="5"/>
  <c r="D16" i="5"/>
  <c r="E16" i="5"/>
  <c r="F16" i="5"/>
  <c r="E40" i="3"/>
  <c r="E28" i="3"/>
  <c r="E27" i="3"/>
  <c r="E16" i="3"/>
  <c r="E17" i="3"/>
  <c r="E36" i="3"/>
  <c r="E10" i="3"/>
  <c r="E11" i="3" s="1"/>
  <c r="D33" i="3"/>
  <c r="E33" i="3"/>
  <c r="C33" i="3"/>
  <c r="D29" i="3"/>
  <c r="C29" i="3"/>
  <c r="D11" i="3"/>
  <c r="C38" i="3" l="1"/>
  <c r="C41" i="3" s="1"/>
  <c r="C43" i="3" s="1"/>
  <c r="C46" i="3" s="1"/>
  <c r="E37" i="3"/>
  <c r="E15" i="3"/>
  <c r="E29" i="3"/>
  <c r="G16" i="5"/>
  <c r="E38" i="3" l="1"/>
  <c r="E41" i="3" s="1"/>
  <c r="E43" i="3" s="1"/>
  <c r="D22" i="3"/>
  <c r="D24" i="3" s="1"/>
  <c r="E20" i="3"/>
  <c r="I14" i="4"/>
  <c r="I24" i="4" s="1"/>
  <c r="I110" i="4"/>
  <c r="G92" i="4"/>
  <c r="G88" i="4"/>
  <c r="G87" i="4"/>
  <c r="G86" i="4"/>
  <c r="G82" i="4"/>
  <c r="G81" i="4"/>
  <c r="G80" i="4"/>
  <c r="G79" i="4"/>
  <c r="G78" i="4"/>
  <c r="G77" i="4"/>
  <c r="G70" i="4"/>
  <c r="G76" i="4"/>
  <c r="G75" i="4"/>
  <c r="G74" i="4"/>
  <c r="G64" i="4"/>
  <c r="G65" i="4"/>
  <c r="G63" i="4"/>
  <c r="G61" i="4"/>
  <c r="G60" i="4"/>
  <c r="G59" i="4"/>
  <c r="G58" i="4"/>
  <c r="G57" i="4"/>
  <c r="G56" i="4"/>
  <c r="G55" i="4"/>
  <c r="G54" i="4"/>
  <c r="G53" i="4"/>
  <c r="G52" i="4"/>
  <c r="G50" i="4"/>
  <c r="G49" i="4"/>
  <c r="G48" i="4"/>
  <c r="G47" i="4"/>
  <c r="G46" i="4"/>
  <c r="G45" i="4"/>
  <c r="G44" i="4"/>
  <c r="G43" i="4"/>
  <c r="G42" i="4"/>
  <c r="G41" i="4"/>
  <c r="G40" i="4"/>
  <c r="G39" i="4"/>
  <c r="G69" i="4"/>
  <c r="G38" i="4"/>
  <c r="G37" i="4"/>
  <c r="G35" i="4"/>
  <c r="G34" i="4"/>
  <c r="G33" i="4"/>
  <c r="G30" i="4"/>
  <c r="G29" i="4"/>
  <c r="G28" i="4"/>
  <c r="G27" i="4"/>
  <c r="G22" i="4"/>
  <c r="G19" i="4"/>
  <c r="G18" i="4"/>
  <c r="G17" i="4"/>
  <c r="G13" i="4"/>
  <c r="G9" i="4"/>
  <c r="E22" i="3" l="1"/>
  <c r="E24" i="3" s="1"/>
  <c r="I112" i="4"/>
  <c r="I114" i="4" s="1"/>
  <c r="I116" i="4" s="1"/>
  <c r="G23" i="4"/>
  <c r="D23" i="4" l="1"/>
  <c r="G14" i="4"/>
  <c r="G24" i="4" s="1"/>
  <c r="C14" i="4"/>
  <c r="E9" i="4"/>
  <c r="C24" i="4" l="1"/>
  <c r="D24" i="4"/>
  <c r="D112" i="4" s="1"/>
  <c r="F121" i="4"/>
  <c r="I121" i="4"/>
  <c r="E14" i="4"/>
  <c r="E23" i="4"/>
  <c r="D114" i="4" l="1"/>
  <c r="D116" i="4" s="1"/>
  <c r="D121" i="4" s="1"/>
  <c r="E24" i="4"/>
  <c r="E112" i="4" s="1"/>
  <c r="G72" i="4" l="1"/>
  <c r="G73" i="4"/>
  <c r="G71" i="4"/>
  <c r="E114" i="4" l="1"/>
  <c r="E116" i="4" s="1"/>
  <c r="E121" i="4" s="1"/>
  <c r="G114" i="4" l="1"/>
  <c r="G116" i="4"/>
  <c r="G121" i="4"/>
  <c r="G31" i="4"/>
  <c r="G62" i="4" l="1"/>
  <c r="G103" i="4" l="1"/>
  <c r="C110" i="4" l="1"/>
  <c r="C112" i="4" s="1"/>
  <c r="C114" i="4" s="1"/>
  <c r="C116" i="4" s="1"/>
  <c r="C121" i="4" s="1"/>
  <c r="G51" i="4"/>
  <c r="G110" i="4"/>
</calcChain>
</file>

<file path=xl/sharedStrings.xml><?xml version="1.0" encoding="utf-8"?>
<sst xmlns="http://schemas.openxmlformats.org/spreadsheetml/2006/main" count="244" uniqueCount="220">
  <si>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</si>
  <si>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</si>
  <si>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</si>
  <si>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</si>
  <si>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</si>
  <si>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</si>
  <si>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</si>
  <si>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</si>
  <si>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</si>
  <si>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</si>
  <si>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</si>
  <si>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</si>
  <si>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</si>
  <si>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</si>
  <si>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</si>
  <si>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</si>
  <si>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</si>
  <si>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</si>
  <si>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</si>
  <si>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</si>
  <si>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</si>
  <si>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</si>
  <si>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</si>
  <si>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</si>
  <si>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</si>
  <si>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</si>
  <si>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</si>
  <si>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</si>
  <si>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</si>
  <si>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</si>
  <si>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</si>
  <si>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</si>
  <si>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</si>
  <si>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</si>
  <si>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</si>
  <si>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</si>
  <si>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</si>
  <si>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</si>
  <si>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</si>
  <si>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</si>
  <si>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</si>
  <si>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</si>
  <si>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</si>
  <si>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</si>
  <si>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</si>
  <si>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</si>
  <si>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</si>
  <si>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</si>
  <si>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</si>
  <si>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</si>
  <si>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</si>
  <si>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</si>
  <si>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</si>
  <si>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</si>
  <si>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</si>
  <si>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</si>
  <si>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</si>
  <si>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</si>
  <si>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</si>
  <si>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</si>
  <si>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</si>
  <si>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</si>
  <si>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</si>
  <si>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</si>
  <si>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</si>
  <si>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</si>
  <si>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</si>
  <si>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</si>
  <si>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</si>
  <si>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</si>
  <si>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</si>
  <si>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</si>
  <si>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</si>
  <si>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</si>
  <si>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</si>
  <si>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</si>
  <si>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</si>
  <si>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</si>
  <si>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</si>
  <si>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</si>
  <si>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</si>
  <si>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</si>
  <si>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</si>
  <si>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</si>
  <si>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</si>
  <si>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</si>
  <si>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</si>
  <si>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</si>
  <si>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</si>
  <si>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</si>
  <si>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</si>
  <si>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</si>
  <si>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</si>
  <si>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</si>
  <si>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</si>
  <si>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</si>
  <si>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</si>
  <si>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</si>
  <si>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</si>
  <si>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</si>
  <si>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</si>
  <si>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</si>
  <si>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</si>
  <si>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</si>
  <si>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</si>
  <si>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</si>
  <si>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</si>
  <si>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</si>
  <si>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</si>
  <si>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</si>
  <si>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</si>
  <si>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</si>
  <si>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</si>
  <si>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</si>
  <si>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</si>
  <si>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</si>
  <si>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</si>
  <si>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</si>
  <si>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</si>
  <si>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</si>
  <si>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</si>
  <si>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</si>
  <si>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</si>
  <si>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</si>
  <si>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</si>
  <si>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</si>
  <si>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</si>
  <si>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</si>
  <si>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</si>
  <si>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</si>
  <si>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</si>
  <si>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</si>
  <si>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</si>
  <si>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</si>
  <si>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</si>
  <si>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</si>
  <si>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</si>
  <si>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</si>
  <si>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</si>
  <si>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</si>
  <si>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</si>
  <si>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</si>
  <si>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</si>
  <si>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</si>
  <si>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</si>
  <si>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</si>
  <si>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</si>
  <si>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</si>
  <si>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</si>
  <si>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</si>
  <si>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</si>
  <si>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</si>
  <si>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</si>
  <si>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</si>
  <si>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</si>
  <si>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</si>
  <si>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</si>
  <si>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</si>
  <si>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</si>
  <si>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</si>
  <si>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</si>
  <si>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</si>
  <si>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</si>
  <si>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</si>
  <si>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</si>
  <si>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</si>
  <si>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</si>
  <si>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</si>
  <si>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</si>
  <si>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</si>
  <si>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</si>
  <si>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</si>
  <si>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</si>
  <si>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</si>
  <si>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</si>
  <si>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</si>
  <si>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</si>
  <si>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</si>
  <si>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</si>
  <si>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</si>
  <si>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</si>
  <si>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</si>
  <si>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</si>
  <si>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</si>
  <si>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</si>
  <si>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</si>
  <si>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</si>
  <si>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</si>
  <si>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</si>
  <si>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</si>
  <si>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</si>
  <si>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</si>
  <si>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</si>
  <si>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</si>
  <si>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</si>
  <si>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</si>
  <si>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</si>
  <si>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</si>
  <si>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</si>
  <si>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</si>
  <si>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</si>
  <si>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</si>
  <si>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</si>
  <si>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</si>
  <si>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</si>
  <si>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</si>
  <si>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FOR THE FINANCIAL PERIOD ENDED JULY 31, 2019</t>
  </si>
  <si>
    <t>AS AT JULY 31, 2019</t>
  </si>
  <si>
    <t>Tourism Master Plan</t>
  </si>
  <si>
    <t xml:space="preserve">Local Govt Fee - Penang Esports </t>
  </si>
  <si>
    <t>As at Aug 2019</t>
  </si>
  <si>
    <t>As at Aug 2018</t>
  </si>
  <si>
    <t>Actual YTD                 Aug 2019</t>
  </si>
  <si>
    <t>Actual YTD                 Aug 2018</t>
  </si>
  <si>
    <t>Aug 2019</t>
  </si>
  <si>
    <t>Aug 2018</t>
  </si>
  <si>
    <t>Portion of government grant utilised as at 31 Aug 2019</t>
  </si>
  <si>
    <t>Balance as at 31 Aug 2019</t>
  </si>
  <si>
    <t>Interest from RHB STMMD (Aug)</t>
  </si>
  <si>
    <t>Government grant received as at 31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</si>
</sst>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0" xfId="3" applyNumberFormat="1" applyFont="1"/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zoomScale="85" zoomScaleNormal="85" zoomScaleSheetLayoutView="80" workbookViewId="0">
      <pane xSplit="1" ySplit="8" topLeftCell="B23" activePane="bottomRight" state="frozen"/>
      <selection activeCell="A14" sqref="A14"/>
      <selection pane="topRight" activeCell="A14" sqref="A14"/>
      <selection pane="bottomLeft" activeCell="A14" sqref="A14"/>
      <selection pane="bottomRight" activeCell="C38" sqref="C38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207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210</v>
      </c>
      <c r="D7" s="17" t="s">
        <v>211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f>NTC!I16</f>
        <v>253847.14</v>
      </c>
      <c r="D10" s="70">
        <v>125411.58</v>
      </c>
      <c r="E10" s="70">
        <f>C10-D10</f>
        <v>128435.56000000001</v>
      </c>
      <c r="F10" s="70">
        <v>94182.939999999988</v>
      </c>
    </row>
    <row r="11" spans="1:6" ht="18" customHeight="1" x14ac:dyDescent="0.3">
      <c r="A11" s="72"/>
      <c r="C11" s="73">
        <f>SUM(C10:C10)</f>
        <v>253847.14</v>
      </c>
      <c r="D11" s="73">
        <f>SUM(D10:D10)</f>
        <v>125411.58</v>
      </c>
      <c r="E11" s="73">
        <f>SUM(E10:E10)</f>
        <v>128435.56000000001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11000</v>
      </c>
      <c r="D14" s="118">
        <v>39533</v>
      </c>
      <c r="E14" s="70">
        <f>C14-D14</f>
        <v>-28533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44862</v>
      </c>
      <c r="D15" s="70">
        <f>NTC!G32</f>
        <v>46012</v>
      </c>
      <c r="E15" s="70">
        <f t="shared" ref="E15:E20" si="0">C15-D15</f>
        <v>-1150</v>
      </c>
      <c r="F15" s="70">
        <v>638570.05000000005</v>
      </c>
    </row>
    <row r="16" spans="1:6" ht="18" customHeight="1" x14ac:dyDescent="0.3">
      <c r="A16" s="75" t="s">
        <v>112</v>
      </c>
      <c r="C16" s="118">
        <v>2875.25</v>
      </c>
      <c r="D16" s="118">
        <v>1122.25</v>
      </c>
      <c r="E16" s="70">
        <f t="shared" si="0"/>
        <v>1753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6306295.1799999997</v>
      </c>
      <c r="D20" s="70">
        <f>NTC!G40</f>
        <v>4711732.96</v>
      </c>
      <c r="E20" s="70">
        <f t="shared" si="0"/>
        <v>1594562.2199999997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6365032.4299999997</v>
      </c>
      <c r="D22" s="73">
        <f>SUM(D14:D21)</f>
        <v>4798400.21</v>
      </c>
      <c r="E22" s="73">
        <f>SUM(E14:E21)</f>
        <v>1566632.2199999997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6618879.5699999994</v>
      </c>
      <c r="D24" s="79">
        <f>D11+D22</f>
        <v>4923811.79</v>
      </c>
      <c r="E24" s="79">
        <f>E11+E22</f>
        <v>1695067.7799999998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/>
      <c r="D36" s="118">
        <v>4000</v>
      </c>
      <c r="E36" s="70">
        <f>C36-D36</f>
        <v>-4000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5128.5</v>
      </c>
      <c r="D37" s="70">
        <f>NTC!G49</f>
        <v>112124.34000000001</v>
      </c>
      <c r="E37" s="70">
        <f>C37-D37</f>
        <v>-106995.84000000001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6613751.0700000003</v>
      </c>
      <c r="D38" s="70">
        <f>NTC!G75</f>
        <v>4807687.4500000011</v>
      </c>
      <c r="E38" s="70">
        <f t="shared" ref="E38:E40" si="2">C38-D38</f>
        <v>1806063.6199999992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>
        <v>0</v>
      </c>
      <c r="D40" s="70"/>
      <c r="E40" s="70">
        <f t="shared" si="2"/>
        <v>0</v>
      </c>
      <c r="F40" s="70">
        <v>0</v>
      </c>
    </row>
    <row r="41" spans="1:6" ht="18" customHeight="1" x14ac:dyDescent="0.3">
      <c r="A41" s="85" t="s">
        <v>1</v>
      </c>
      <c r="C41" s="112">
        <f>SUM(C36:C40)</f>
        <v>6618879.5700000003</v>
      </c>
      <c r="D41" s="73">
        <f>SUM(D36:D40)</f>
        <v>4923811.790000001</v>
      </c>
      <c r="E41" s="73">
        <f>SUM(E36:E40)</f>
        <v>1695067.7799999991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6618879.5700000003</v>
      </c>
      <c r="D43" s="87">
        <f>D29+D41</f>
        <v>4923811.790000001</v>
      </c>
      <c r="E43" s="87">
        <f t="shared" ref="E43:F43" si="3">E29+E41</f>
        <v>1695067.7799999991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4"/>
  <sheetViews>
    <sheetView tabSelected="1" zoomScale="85" zoomScaleNormal="85" zoomScaleSheetLayoutView="85" workbookViewId="0">
      <pane xSplit="2" ySplit="8" topLeftCell="C57" activePane="bottomRight" state="frozen"/>
      <selection activeCell="A14" sqref="A14"/>
      <selection pane="topRight" activeCell="A14" sqref="A14"/>
      <selection pane="bottomLeft" activeCell="A14" sqref="A14"/>
      <selection pane="bottomRight" activeCell="M108" sqref="M108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206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212</v>
      </c>
      <c r="D6" s="1" t="s">
        <v>155</v>
      </c>
      <c r="E6" s="1" t="s">
        <v>156</v>
      </c>
      <c r="F6" s="134" t="s">
        <v>213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203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7829.3</v>
      </c>
      <c r="D9" s="123"/>
      <c r="E9" s="28">
        <f>C9-D9</f>
        <v>7829.3</v>
      </c>
      <c r="F9" s="27">
        <v>13215.1</v>
      </c>
      <c r="G9" s="28">
        <f>C9-F9</f>
        <v>-5385.8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5006.28</v>
      </c>
      <c r="D13" s="124"/>
      <c r="E13" s="31"/>
      <c r="F13" s="30">
        <v>7475.9000000000015</v>
      </c>
      <c r="G13" s="31">
        <f>C13-F13</f>
        <v>-2469.6200000000017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2823.0200000000004</v>
      </c>
      <c r="D14" s="28">
        <f>D9-D13</f>
        <v>0</v>
      </c>
      <c r="E14" s="26">
        <f t="shared" ref="E14:F14" si="0">E9-E13</f>
        <v>7829.3</v>
      </c>
      <c r="F14" s="26">
        <f t="shared" si="0"/>
        <v>5739.1999999999989</v>
      </c>
      <c r="G14" s="26">
        <f t="shared" ref="G14" si="1">G9-G13</f>
        <v>-2916.1799999999985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4" ht="18" customHeight="1" x14ac:dyDescent="0.3">
      <c r="A17" s="8" t="s">
        <v>178</v>
      </c>
      <c r="B17" s="9"/>
      <c r="C17" s="27">
        <v>4745174.9499999993</v>
      </c>
      <c r="D17" s="123"/>
      <c r="E17" s="28"/>
      <c r="F17" s="27">
        <v>4570096.2799999993</v>
      </c>
      <c r="G17" s="28">
        <f t="shared" ref="G17:G22" si="2">C17-F17</f>
        <v>175078.66999999993</v>
      </c>
      <c r="H17" s="27">
        <v>7486008.7300000004</v>
      </c>
      <c r="I17" s="27">
        <v>11127639.580000004</v>
      </c>
      <c r="M17" s="101"/>
      <c r="N17" s="110"/>
    </row>
    <row r="18" spans="1:14" ht="18" customHeight="1" x14ac:dyDescent="0.3">
      <c r="A18" s="8" t="s">
        <v>179</v>
      </c>
      <c r="B18" s="9"/>
      <c r="C18" s="27">
        <v>5181579.32</v>
      </c>
      <c r="D18" s="123"/>
      <c r="E18" s="28"/>
      <c r="F18" s="27">
        <v>4448658.99</v>
      </c>
      <c r="G18" s="28">
        <f t="shared" si="2"/>
        <v>732920.33000000007</v>
      </c>
      <c r="H18" s="27">
        <v>6266227.4199999999</v>
      </c>
      <c r="I18" s="27">
        <v>4980000</v>
      </c>
      <c r="M18" s="101"/>
    </row>
    <row r="19" spans="1:14" ht="18" customHeight="1" x14ac:dyDescent="0.3">
      <c r="A19" s="8" t="s">
        <v>34</v>
      </c>
      <c r="B19" s="9"/>
      <c r="C19" s="27">
        <v>1.21</v>
      </c>
      <c r="D19" s="123"/>
      <c r="E19" s="28"/>
      <c r="F19" s="27">
        <v>9.57</v>
      </c>
      <c r="G19" s="28">
        <f t="shared" si="2"/>
        <v>-8.36</v>
      </c>
      <c r="H19" s="27">
        <v>14.33</v>
      </c>
      <c r="I19" s="27">
        <v>14.88</v>
      </c>
      <c r="M19" s="101"/>
    </row>
    <row r="20" spans="1:14" ht="18" customHeight="1" x14ac:dyDescent="0.3">
      <c r="A20" s="8" t="s">
        <v>35</v>
      </c>
      <c r="B20" s="9">
        <v>6</v>
      </c>
      <c r="C20" s="27">
        <v>83136.87000000001</v>
      </c>
      <c r="D20" s="123"/>
      <c r="E20" s="28"/>
      <c r="F20" s="27">
        <v>73511.5</v>
      </c>
      <c r="G20" s="28">
        <f t="shared" si="2"/>
        <v>9625.3700000000099</v>
      </c>
      <c r="H20" s="27">
        <v>112162.6</v>
      </c>
      <c r="I20" s="27">
        <v>97331.020000000019</v>
      </c>
      <c r="M20" s="101"/>
    </row>
    <row r="21" spans="1:14" ht="18" customHeight="1" x14ac:dyDescent="0.3">
      <c r="A21" s="8" t="s">
        <v>197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4" ht="18" customHeight="1" x14ac:dyDescent="0.3">
      <c r="A22" s="8" t="s">
        <v>180</v>
      </c>
      <c r="B22" s="9"/>
      <c r="C22" s="30">
        <v>0</v>
      </c>
      <c r="D22" s="124"/>
      <c r="E22" s="31"/>
      <c r="F22" s="30">
        <v>0</v>
      </c>
      <c r="G22" s="31">
        <f t="shared" si="2"/>
        <v>0</v>
      </c>
      <c r="H22" s="30">
        <v>9999</v>
      </c>
      <c r="I22" s="30">
        <v>97331.020000000019</v>
      </c>
      <c r="M22" s="101"/>
    </row>
    <row r="23" spans="1:14" ht="18" customHeight="1" x14ac:dyDescent="0.3">
      <c r="A23" s="8" t="s">
        <v>36</v>
      </c>
      <c r="B23" s="9"/>
      <c r="C23" s="27">
        <f>SUM(C17:C22)</f>
        <v>10016892.35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9092276.3399999999</v>
      </c>
      <c r="G23" s="26">
        <f>SUM(G17:G22)</f>
        <v>924616.01</v>
      </c>
      <c r="H23" s="27">
        <f>SUM(H17:H22)</f>
        <v>13874412.08</v>
      </c>
      <c r="I23" s="27">
        <f t="shared" si="3"/>
        <v>16302316.500000004</v>
      </c>
      <c r="M23" s="101"/>
    </row>
    <row r="24" spans="1:14" ht="18" customHeight="1" x14ac:dyDescent="0.3">
      <c r="A24" s="8" t="s">
        <v>37</v>
      </c>
      <c r="B24" s="9"/>
      <c r="C24" s="27">
        <f>C23+C14</f>
        <v>10019715.369999999</v>
      </c>
      <c r="D24" s="28">
        <f>D23+D14</f>
        <v>0</v>
      </c>
      <c r="E24" s="26">
        <f t="shared" ref="E24:F24" si="4">E23+E14</f>
        <v>7829.3</v>
      </c>
      <c r="F24" s="26">
        <f t="shared" si="4"/>
        <v>9098015.5399999991</v>
      </c>
      <c r="G24" s="26">
        <f>G23+G14</f>
        <v>921699.83</v>
      </c>
      <c r="H24" s="27">
        <f>H23+H14</f>
        <v>13881363.83</v>
      </c>
      <c r="I24" s="27">
        <f>I23+I14</f>
        <v>16312267.400000004</v>
      </c>
      <c r="M24" s="101"/>
    </row>
    <row r="25" spans="1:14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4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4" ht="18" customHeight="1" x14ac:dyDescent="0.3">
      <c r="A27" s="11" t="s">
        <v>39</v>
      </c>
      <c r="B27" s="9"/>
      <c r="C27" s="27">
        <v>755105.08000000007</v>
      </c>
      <c r="D27" s="123"/>
      <c r="E27" s="28"/>
      <c r="F27" s="27">
        <v>755703.5</v>
      </c>
      <c r="G27" s="28">
        <f t="shared" ref="G27:G90" si="5">C27-F27</f>
        <v>-598.41999999992549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4" ht="18" customHeight="1" x14ac:dyDescent="0.3">
      <c r="A28" s="11" t="s">
        <v>40</v>
      </c>
      <c r="B28" s="9"/>
      <c r="C28" s="27">
        <v>8000</v>
      </c>
      <c r="D28" s="123"/>
      <c r="E28" s="28"/>
      <c r="F28" s="27">
        <v>5600</v>
      </c>
      <c r="G28" s="28">
        <f t="shared" si="5"/>
        <v>2400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4" ht="18" customHeight="1" x14ac:dyDescent="0.3">
      <c r="A29" s="11" t="s">
        <v>204</v>
      </c>
      <c r="B29" s="9"/>
      <c r="C29" s="27">
        <v>41386.230000000003</v>
      </c>
      <c r="D29" s="123"/>
      <c r="E29" s="28"/>
      <c r="F29" s="27">
        <v>19794.7</v>
      </c>
      <c r="G29" s="28">
        <f t="shared" si="5"/>
        <v>21591.530000000002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4" ht="18" customHeight="1" x14ac:dyDescent="0.3">
      <c r="A30" s="11" t="s">
        <v>41</v>
      </c>
      <c r="B30" s="9"/>
      <c r="C30" s="27">
        <v>91497</v>
      </c>
      <c r="D30" s="123"/>
      <c r="E30" s="28"/>
      <c r="F30" s="27">
        <v>92581</v>
      </c>
      <c r="G30" s="28">
        <f t="shared" si="5"/>
        <v>-1084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4" ht="18" customHeight="1" x14ac:dyDescent="0.3">
      <c r="A31" s="11" t="s">
        <v>42</v>
      </c>
      <c r="B31" s="9"/>
      <c r="C31" s="27">
        <v>9356.2000000000007</v>
      </c>
      <c r="D31" s="123"/>
      <c r="E31" s="28"/>
      <c r="F31" s="27">
        <v>9528.15</v>
      </c>
      <c r="G31" s="28">
        <f t="shared" si="5"/>
        <v>-171.94999999999891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4" ht="18" customHeight="1" x14ac:dyDescent="0.3">
      <c r="A32" s="11" t="s">
        <v>173</v>
      </c>
      <c r="B32" s="9"/>
      <c r="C32" s="27">
        <v>1021.5</v>
      </c>
      <c r="D32" s="123"/>
      <c r="E32" s="28"/>
      <c r="F32" s="27">
        <v>1027.9000000000001</v>
      </c>
      <c r="G32" s="28">
        <f t="shared" si="5"/>
        <v>-6.4000000000000909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852</v>
      </c>
      <c r="D33" s="123"/>
      <c r="E33" s="28"/>
      <c r="F33" s="27">
        <v>1738</v>
      </c>
      <c r="G33" s="28">
        <f t="shared" si="5"/>
        <v>-886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1540.96</v>
      </c>
      <c r="D34" s="27"/>
      <c r="E34" s="28"/>
      <c r="F34" s="27">
        <v>1380</v>
      </c>
      <c r="G34" s="28">
        <f t="shared" si="5"/>
        <v>160.96000000000004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42487.06</v>
      </c>
      <c r="D35" s="27"/>
      <c r="E35" s="28"/>
      <c r="F35" s="27">
        <v>48359.439999999995</v>
      </c>
      <c r="G35" s="28">
        <f t="shared" si="5"/>
        <v>-5872.3799999999974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2077.4299999999998</v>
      </c>
      <c r="D37" s="27"/>
      <c r="E37" s="28"/>
      <c r="F37" s="27">
        <v>2100</v>
      </c>
      <c r="G37" s="28">
        <f t="shared" si="5"/>
        <v>-22.570000000000164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12226.18</v>
      </c>
      <c r="D38" s="27"/>
      <c r="E38" s="28"/>
      <c r="F38" s="27">
        <v>11306.699999999999</v>
      </c>
      <c r="G38" s="28">
        <f t="shared" si="5"/>
        <v>919.48000000000138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80</v>
      </c>
      <c r="G39" s="28">
        <f t="shared" si="5"/>
        <v>79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/>
      <c r="E40" s="28"/>
      <c r="F40" s="27">
        <v>0</v>
      </c>
      <c r="G40" s="28">
        <f t="shared" si="5"/>
        <v>4000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/>
      <c r="E41" s="28"/>
      <c r="F41" s="27">
        <v>0</v>
      </c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>
        <v>0</v>
      </c>
      <c r="G42" s="28">
        <f t="shared" si="5"/>
        <v>2606.8000000000002</v>
      </c>
      <c r="H42" s="27"/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20073.82</v>
      </c>
      <c r="D43" s="123"/>
      <c r="E43" s="28"/>
      <c r="F43" s="27">
        <v>19954.099999999999</v>
      </c>
      <c r="G43" s="28">
        <f t="shared" si="5"/>
        <v>119.72000000000116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8556.2100000000009</v>
      </c>
      <c r="D44" s="123"/>
      <c r="E44" s="28"/>
      <c r="F44" s="27">
        <v>8799.2999999999993</v>
      </c>
      <c r="G44" s="28">
        <f t="shared" si="5"/>
        <v>-243.08999999999833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80512</v>
      </c>
      <c r="D45" s="123"/>
      <c r="E45" s="28"/>
      <c r="F45" s="27">
        <v>83531.199999999997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3703.1499999999996</v>
      </c>
      <c r="D46" s="123"/>
      <c r="E46" s="28"/>
      <c r="F46" s="27">
        <v>8379.07</v>
      </c>
      <c r="G46" s="28">
        <f t="shared" si="5"/>
        <v>-4675.92</v>
      </c>
      <c r="H46" s="27">
        <v>10564.37</v>
      </c>
      <c r="I46" s="27">
        <v>6000</v>
      </c>
      <c r="K46" s="51">
        <v>6000</v>
      </c>
      <c r="L46" s="51">
        <f t="shared" ref="L46:L53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19408.7</v>
      </c>
      <c r="D47" s="123"/>
      <c r="E47" s="28"/>
      <c r="F47" s="27">
        <v>14904.09</v>
      </c>
      <c r="G47" s="28">
        <f t="shared" si="5"/>
        <v>4504.6100000000006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1182.4000000000001</v>
      </c>
      <c r="D48" s="123"/>
      <c r="E48" s="28"/>
      <c r="F48" s="27">
        <v>1048.3</v>
      </c>
      <c r="G48" s="28">
        <f t="shared" si="5"/>
        <v>134.10000000000014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15266.949999999999</v>
      </c>
      <c r="D49" s="123"/>
      <c r="E49" s="28"/>
      <c r="F49" s="27">
        <v>21021.89</v>
      </c>
      <c r="G49" s="28">
        <f t="shared" si="5"/>
        <v>-5754.9400000000005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3994.0099999999998</v>
      </c>
      <c r="D50" s="123"/>
      <c r="E50" s="28"/>
      <c r="F50" s="27">
        <v>3822.3</v>
      </c>
      <c r="G50" s="28">
        <f t="shared" si="5"/>
        <v>171.70999999999958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182</v>
      </c>
      <c r="D51" s="123"/>
      <c r="E51" s="28"/>
      <c r="F51" s="27">
        <v>185.4</v>
      </c>
      <c r="G51" s="28">
        <f t="shared" si="5"/>
        <v>-3.4000000000000057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583</v>
      </c>
      <c r="D52" s="123"/>
      <c r="E52" s="28"/>
      <c r="F52" s="27">
        <v>4299.0499999999993</v>
      </c>
      <c r="G52" s="28">
        <f t="shared" si="5"/>
        <v>-3716.0499999999993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64</v>
      </c>
      <c r="B53" s="9"/>
      <c r="C53" s="27">
        <v>16539.310000000001</v>
      </c>
      <c r="D53" s="123"/>
      <c r="E53" s="28"/>
      <c r="F53" s="27">
        <v>17298.400000000001</v>
      </c>
      <c r="G53" s="28">
        <f t="shared" si="5"/>
        <v>-759.09000000000015</v>
      </c>
      <c r="H53" s="27">
        <v>26943.439999999999</v>
      </c>
      <c r="I53" s="27">
        <v>31000.000000000004</v>
      </c>
      <c r="K53" s="51">
        <v>31000</v>
      </c>
      <c r="L53" s="51">
        <f t="shared" si="8"/>
        <v>18083.333333333336</v>
      </c>
      <c r="M53" s="54"/>
    </row>
    <row r="54" spans="1:13" ht="18" customHeight="1" x14ac:dyDescent="0.3">
      <c r="A54" s="11" t="s">
        <v>65</v>
      </c>
      <c r="B54" s="9"/>
      <c r="C54" s="27">
        <v>0</v>
      </c>
      <c r="D54" s="123">
        <v>0</v>
      </c>
      <c r="E54" s="28">
        <v>0</v>
      </c>
      <c r="F54" s="27">
        <v>0</v>
      </c>
      <c r="G54" s="28">
        <f t="shared" si="5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66</v>
      </c>
      <c r="B55" s="9"/>
      <c r="C55" s="27">
        <v>0</v>
      </c>
      <c r="D55" s="123">
        <v>0</v>
      </c>
      <c r="E55" s="28">
        <v>0</v>
      </c>
      <c r="F55" s="27">
        <v>0</v>
      </c>
      <c r="G55" s="28">
        <f t="shared" si="5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67</v>
      </c>
      <c r="B56" s="9"/>
      <c r="C56" s="27">
        <v>0</v>
      </c>
      <c r="D56" s="123">
        <v>0</v>
      </c>
      <c r="E56" s="28">
        <v>0</v>
      </c>
      <c r="F56" s="27">
        <v>0</v>
      </c>
      <c r="G56" s="28">
        <f t="shared" si="5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68</v>
      </c>
      <c r="B57" s="9"/>
      <c r="C57" s="27">
        <v>0</v>
      </c>
      <c r="D57" s="123">
        <v>0</v>
      </c>
      <c r="E57" s="28">
        <v>0</v>
      </c>
      <c r="F57" s="27">
        <v>0</v>
      </c>
      <c r="G57" s="28">
        <f t="shared" si="5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69</v>
      </c>
      <c r="B58" s="9"/>
      <c r="C58" s="27">
        <v>6694.8</v>
      </c>
      <c r="D58" s="123"/>
      <c r="E58" s="28"/>
      <c r="F58" s="27">
        <v>4921.6000000000004</v>
      </c>
      <c r="G58" s="28">
        <f t="shared" si="5"/>
        <v>1773.1999999999998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70</v>
      </c>
      <c r="B59" s="9"/>
      <c r="C59" s="27">
        <v>1272</v>
      </c>
      <c r="D59" s="123"/>
      <c r="E59" s="28"/>
      <c r="F59" s="27">
        <v>963.3</v>
      </c>
      <c r="G59" s="28">
        <f t="shared" si="5"/>
        <v>308.70000000000005</v>
      </c>
      <c r="H59" s="27">
        <v>2212.08</v>
      </c>
      <c r="I59" s="27">
        <v>3000</v>
      </c>
      <c r="K59" s="51">
        <v>3000</v>
      </c>
      <c r="L59" s="51">
        <f t="shared" ref="L59:L60" si="9">K59/12*7</f>
        <v>1750</v>
      </c>
      <c r="M59" s="54"/>
    </row>
    <row r="60" spans="1:13" ht="18" customHeight="1" x14ac:dyDescent="0.3">
      <c r="A60" s="11" t="s">
        <v>71</v>
      </c>
      <c r="B60" s="9"/>
      <c r="C60" s="27">
        <v>4372.5</v>
      </c>
      <c r="D60" s="123"/>
      <c r="E60" s="28"/>
      <c r="F60" s="27">
        <v>2700</v>
      </c>
      <c r="G60" s="28">
        <f t="shared" si="5"/>
        <v>1672.5</v>
      </c>
      <c r="H60" s="27">
        <v>3283</v>
      </c>
      <c r="I60" s="27">
        <v>4500</v>
      </c>
      <c r="K60" s="51">
        <v>3000</v>
      </c>
      <c r="L60" s="51">
        <f t="shared" si="9"/>
        <v>1750</v>
      </c>
      <c r="M60" s="54"/>
    </row>
    <row r="61" spans="1:13" ht="18" customHeight="1" x14ac:dyDescent="0.3">
      <c r="A61" s="11" t="s">
        <v>72</v>
      </c>
      <c r="B61" s="9"/>
      <c r="C61" s="27">
        <v>693.69</v>
      </c>
      <c r="D61" s="123"/>
      <c r="E61" s="28"/>
      <c r="F61" s="27">
        <v>973.55</v>
      </c>
      <c r="G61" s="28">
        <f t="shared" si="5"/>
        <v>-279.8599999999999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73</v>
      </c>
      <c r="B62" s="9"/>
      <c r="C62" s="27">
        <v>50</v>
      </c>
      <c r="D62" s="123"/>
      <c r="E62" s="28"/>
      <c r="F62" s="27">
        <v>50</v>
      </c>
      <c r="G62" s="28">
        <f t="shared" si="5"/>
        <v>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74</v>
      </c>
      <c r="B63" s="9"/>
      <c r="C63" s="27">
        <v>0</v>
      </c>
      <c r="D63" s="123">
        <v>0</v>
      </c>
      <c r="E63" s="28">
        <v>0</v>
      </c>
      <c r="F63" s="27">
        <v>0</v>
      </c>
      <c r="G63" s="28">
        <f t="shared" si="5"/>
        <v>0</v>
      </c>
      <c r="H63" s="27">
        <v>0</v>
      </c>
      <c r="I63" s="27">
        <v>999.99999999999977</v>
      </c>
      <c r="K63" s="51">
        <v>1000</v>
      </c>
      <c r="L63" s="51">
        <f t="shared" ref="L63" si="10">K63/12*7</f>
        <v>583.33333333333326</v>
      </c>
      <c r="M63" s="54"/>
    </row>
    <row r="64" spans="1:13" ht="18" customHeight="1" x14ac:dyDescent="0.3">
      <c r="A64" s="11" t="s">
        <v>75</v>
      </c>
      <c r="B64" s="9"/>
      <c r="C64" s="27">
        <v>330</v>
      </c>
      <c r="D64" s="123"/>
      <c r="E64" s="28"/>
      <c r="F64" s="27">
        <v>330</v>
      </c>
      <c r="G64" s="28">
        <f>C64-F64</f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76</v>
      </c>
      <c r="B65" s="9"/>
      <c r="C65" s="27">
        <v>0</v>
      </c>
      <c r="D65" s="27">
        <v>0</v>
      </c>
      <c r="E65" s="27">
        <v>0</v>
      </c>
      <c r="F65" s="27">
        <v>0</v>
      </c>
      <c r="G65" s="28">
        <f t="shared" si="5"/>
        <v>0</v>
      </c>
      <c r="H65" s="27">
        <v>0</v>
      </c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160</v>
      </c>
      <c r="B66" s="9"/>
      <c r="C66" s="27">
        <v>0</v>
      </c>
      <c r="D66" s="27">
        <v>0</v>
      </c>
      <c r="E66" s="27">
        <v>0</v>
      </c>
      <c r="F66" s="27">
        <v>140</v>
      </c>
      <c r="G66" s="28">
        <f>C66-F66</f>
        <v>-140</v>
      </c>
      <c r="H66" s="27">
        <v>2043.4</v>
      </c>
      <c r="I66" s="27">
        <v>0</v>
      </c>
    </row>
    <row r="67" spans="1:13" ht="18" customHeight="1" x14ac:dyDescent="0.3">
      <c r="A67" s="11"/>
      <c r="B67" s="9"/>
      <c r="C67" s="27"/>
      <c r="D67" s="27"/>
      <c r="E67" s="28"/>
      <c r="F67" s="26"/>
      <c r="G67" s="26"/>
      <c r="H67" s="27"/>
      <c r="I67" s="27">
        <v>0</v>
      </c>
    </row>
    <row r="68" spans="1:13" ht="18" customHeight="1" x14ac:dyDescent="0.3">
      <c r="A68" s="23" t="s">
        <v>77</v>
      </c>
      <c r="B68" s="9"/>
      <c r="C68" s="27"/>
      <c r="D68" s="27"/>
      <c r="E68" s="28"/>
      <c r="F68" s="27"/>
      <c r="G68" s="28"/>
      <c r="H68" s="27"/>
      <c r="I68" s="27">
        <v>0</v>
      </c>
    </row>
    <row r="69" spans="1:13" ht="18" customHeight="1" x14ac:dyDescent="0.3">
      <c r="A69" s="11" t="s">
        <v>49</v>
      </c>
      <c r="B69" s="9"/>
      <c r="C69" s="27">
        <v>9511.85</v>
      </c>
      <c r="D69" s="27"/>
      <c r="E69" s="28"/>
      <c r="F69" s="27">
        <v>7993.6899999999987</v>
      </c>
      <c r="G69" s="28">
        <f>C69-F69</f>
        <v>1518.1600000000017</v>
      </c>
      <c r="H69" s="27">
        <v>14533.279999999997</v>
      </c>
      <c r="I69" s="27">
        <v>105000</v>
      </c>
      <c r="K69" s="51">
        <v>105000</v>
      </c>
      <c r="L69" s="51">
        <f>K69/12*7</f>
        <v>61250</v>
      </c>
      <c r="M69" s="54"/>
    </row>
    <row r="70" spans="1:13" ht="18" customHeight="1" x14ac:dyDescent="0.3">
      <c r="A70" s="11" t="s">
        <v>83</v>
      </c>
      <c r="B70" s="9"/>
      <c r="C70" s="27">
        <v>0</v>
      </c>
      <c r="D70" s="27">
        <v>0</v>
      </c>
      <c r="E70" s="27">
        <v>0</v>
      </c>
      <c r="F70" s="27">
        <v>0</v>
      </c>
      <c r="G70" s="28">
        <f>C70-F70</f>
        <v>0</v>
      </c>
      <c r="H70" s="27">
        <v>31894.240000000002</v>
      </c>
      <c r="I70" s="27">
        <v>0</v>
      </c>
      <c r="K70" s="51">
        <v>0</v>
      </c>
    </row>
    <row r="71" spans="1:13" ht="18" customHeight="1" x14ac:dyDescent="0.3">
      <c r="A71" s="11" t="s">
        <v>78</v>
      </c>
      <c r="B71" s="9"/>
      <c r="C71" s="27">
        <v>495221.62</v>
      </c>
      <c r="D71" s="27"/>
      <c r="E71" s="28"/>
      <c r="F71" s="27">
        <v>624538.66999999993</v>
      </c>
      <c r="G71" s="28">
        <f t="shared" si="5"/>
        <v>-129317.04999999993</v>
      </c>
      <c r="H71" s="27">
        <v>966202.35</v>
      </c>
      <c r="I71" s="27">
        <v>1317120.0000000002</v>
      </c>
      <c r="K71" s="51">
        <v>845000</v>
      </c>
      <c r="L71" s="51">
        <f>K71/12*7</f>
        <v>492916.66666666669</v>
      </c>
      <c r="M71" s="54"/>
    </row>
    <row r="72" spans="1:13" ht="18" customHeight="1" x14ac:dyDescent="0.3">
      <c r="A72" s="11" t="s">
        <v>79</v>
      </c>
      <c r="B72" s="9"/>
      <c r="C72" s="127">
        <v>218390.25</v>
      </c>
      <c r="D72" s="27"/>
      <c r="E72" s="28"/>
      <c r="F72" s="27">
        <v>118376.39</v>
      </c>
      <c r="G72" s="28">
        <f t="shared" si="5"/>
        <v>100013.86</v>
      </c>
      <c r="H72" s="27">
        <v>179168.33</v>
      </c>
      <c r="I72" s="27">
        <v>374300</v>
      </c>
      <c r="K72" s="51">
        <v>368300</v>
      </c>
      <c r="L72" s="51">
        <f t="shared" ref="L72:L76" si="11">K72/12*7</f>
        <v>214841.66666666669</v>
      </c>
      <c r="M72" s="54"/>
    </row>
    <row r="73" spans="1:13" ht="18" customHeight="1" x14ac:dyDescent="0.3">
      <c r="A73" s="11" t="s">
        <v>80</v>
      </c>
      <c r="B73" s="9"/>
      <c r="C73" s="127">
        <v>122988.17000000001</v>
      </c>
      <c r="D73" s="123"/>
      <c r="E73" s="28"/>
      <c r="F73" s="27">
        <v>55146.75</v>
      </c>
      <c r="G73" s="28">
        <f t="shared" si="5"/>
        <v>67841.420000000013</v>
      </c>
      <c r="H73" s="27">
        <v>129869.15</v>
      </c>
      <c r="I73" s="27">
        <v>165000.00000000003</v>
      </c>
      <c r="K73" s="51">
        <v>150000</v>
      </c>
      <c r="L73" s="51">
        <f t="shared" si="11"/>
        <v>87500</v>
      </c>
      <c r="M73" s="54"/>
    </row>
    <row r="74" spans="1:13" ht="18" customHeight="1" x14ac:dyDescent="0.3">
      <c r="A74" s="11" t="s">
        <v>81</v>
      </c>
      <c r="B74" s="9"/>
      <c r="C74" s="27">
        <v>11500</v>
      </c>
      <c r="D74" s="123"/>
      <c r="E74" s="28"/>
      <c r="F74" s="27">
        <v>901.5</v>
      </c>
      <c r="G74" s="28">
        <f t="shared" si="5"/>
        <v>10598.5</v>
      </c>
      <c r="H74" s="27">
        <v>0</v>
      </c>
      <c r="I74" s="27">
        <v>0</v>
      </c>
      <c r="K74" s="51">
        <v>0</v>
      </c>
      <c r="M74" s="54"/>
    </row>
    <row r="75" spans="1:13" ht="18" customHeight="1" x14ac:dyDescent="0.3">
      <c r="A75" s="11" t="s">
        <v>82</v>
      </c>
      <c r="B75" s="9"/>
      <c r="C75" s="27">
        <v>6065.8</v>
      </c>
      <c r="D75" s="123"/>
      <c r="E75" s="28"/>
      <c r="F75" s="27">
        <v>19354.84</v>
      </c>
      <c r="G75" s="28">
        <f t="shared" si="5"/>
        <v>-13289.04</v>
      </c>
      <c r="H75" s="27">
        <v>1201.5</v>
      </c>
      <c r="I75" s="27">
        <v>6000.0000000000009</v>
      </c>
      <c r="K75" s="51">
        <v>6000</v>
      </c>
      <c r="L75" s="51">
        <f t="shared" si="11"/>
        <v>3500</v>
      </c>
      <c r="M75" s="54"/>
    </row>
    <row r="76" spans="1:13" ht="18" customHeight="1" x14ac:dyDescent="0.3">
      <c r="A76" s="11" t="s">
        <v>201</v>
      </c>
      <c r="B76" s="9"/>
      <c r="C76" s="27">
        <v>21664.510000000002</v>
      </c>
      <c r="D76" s="123"/>
      <c r="E76" s="28"/>
      <c r="F76" s="27">
        <v>0</v>
      </c>
      <c r="G76" s="28">
        <f t="shared" si="5"/>
        <v>21664.510000000002</v>
      </c>
      <c r="H76" s="27">
        <v>29354.84</v>
      </c>
      <c r="I76" s="27">
        <v>30000</v>
      </c>
      <c r="K76" s="51">
        <v>30000</v>
      </c>
      <c r="L76" s="51">
        <f t="shared" si="11"/>
        <v>17500</v>
      </c>
      <c r="M76" s="54"/>
    </row>
    <row r="77" spans="1:13" ht="18" customHeight="1" x14ac:dyDescent="0.3">
      <c r="A77" s="11" t="s">
        <v>98</v>
      </c>
      <c r="B77" s="9"/>
      <c r="C77" s="27">
        <v>9540</v>
      </c>
      <c r="D77" s="123"/>
      <c r="E77" s="28"/>
      <c r="F77" s="27">
        <v>9300</v>
      </c>
      <c r="G77" s="28">
        <f t="shared" si="5"/>
        <v>240</v>
      </c>
      <c r="H77" s="27">
        <v>12480</v>
      </c>
      <c r="I77" s="27">
        <v>40000</v>
      </c>
      <c r="K77" s="51">
        <v>0</v>
      </c>
      <c r="M77" s="54"/>
    </row>
    <row r="78" spans="1:13" ht="18" customHeight="1" x14ac:dyDescent="0.3">
      <c r="A78" s="11" t="s">
        <v>84</v>
      </c>
      <c r="B78" s="9"/>
      <c r="C78" s="27">
        <v>46784.76</v>
      </c>
      <c r="D78" s="123"/>
      <c r="E78" s="28"/>
      <c r="F78" s="27">
        <v>454032.88</v>
      </c>
      <c r="G78" s="28">
        <f t="shared" si="5"/>
        <v>-407248.12</v>
      </c>
      <c r="H78" s="27">
        <v>778788.32</v>
      </c>
      <c r="I78" s="27">
        <v>1600000</v>
      </c>
      <c r="K78" s="51">
        <v>1750000</v>
      </c>
      <c r="L78" s="51">
        <f>K78/12*7</f>
        <v>1020833.3333333334</v>
      </c>
      <c r="M78" s="54"/>
    </row>
    <row r="79" spans="1:13" ht="18" customHeight="1" x14ac:dyDescent="0.3">
      <c r="A79" s="11" t="s">
        <v>85</v>
      </c>
      <c r="B79" s="9"/>
      <c r="C79" s="127">
        <v>9900</v>
      </c>
      <c r="D79" s="123"/>
      <c r="E79" s="28"/>
      <c r="F79" s="27">
        <v>10620</v>
      </c>
      <c r="G79" s="28">
        <f t="shared" si="5"/>
        <v>-720</v>
      </c>
      <c r="H79" s="27">
        <v>21020</v>
      </c>
      <c r="I79" s="27">
        <v>52999.999999999985</v>
      </c>
      <c r="K79" s="51">
        <v>66000</v>
      </c>
      <c r="L79" s="51">
        <f t="shared" ref="L79:L90" si="12">K79/12*7</f>
        <v>38500</v>
      </c>
      <c r="M79" s="54"/>
    </row>
    <row r="80" spans="1:13" ht="18" customHeight="1" x14ac:dyDescent="0.3">
      <c r="A80" s="11" t="s">
        <v>86</v>
      </c>
      <c r="B80" s="9"/>
      <c r="C80" s="127">
        <v>5180</v>
      </c>
      <c r="D80" s="123"/>
      <c r="E80" s="28"/>
      <c r="F80" s="27">
        <v>1237.5</v>
      </c>
      <c r="G80" s="28">
        <f t="shared" si="5"/>
        <v>3942.5</v>
      </c>
      <c r="H80" s="27">
        <v>3237.5</v>
      </c>
      <c r="I80" s="27">
        <v>80000</v>
      </c>
      <c r="K80" s="51">
        <v>27000</v>
      </c>
      <c r="L80" s="51">
        <f t="shared" si="12"/>
        <v>15750</v>
      </c>
      <c r="M80" s="54"/>
    </row>
    <row r="81" spans="1:13" ht="18" customHeight="1" x14ac:dyDescent="0.3">
      <c r="A81" s="11" t="s">
        <v>87</v>
      </c>
      <c r="B81" s="9"/>
      <c r="C81" s="127">
        <v>96200</v>
      </c>
      <c r="D81" s="123"/>
      <c r="E81" s="28"/>
      <c r="F81" s="27">
        <v>20569</v>
      </c>
      <c r="G81" s="28">
        <f t="shared" si="5"/>
        <v>75631</v>
      </c>
      <c r="H81" s="27">
        <v>24069</v>
      </c>
      <c r="I81" s="27">
        <v>84800</v>
      </c>
      <c r="K81" s="51">
        <v>84800</v>
      </c>
      <c r="L81" s="51">
        <f t="shared" si="12"/>
        <v>49466.666666666672</v>
      </c>
      <c r="M81" s="54"/>
    </row>
    <row r="82" spans="1:13" ht="18" customHeight="1" x14ac:dyDescent="0.3">
      <c r="A82" s="11" t="s">
        <v>88</v>
      </c>
      <c r="B82" s="9"/>
      <c r="C82" s="27">
        <v>344846.20000000007</v>
      </c>
      <c r="D82" s="123"/>
      <c r="E82" s="28"/>
      <c r="F82" s="27">
        <v>341443.89999999997</v>
      </c>
      <c r="G82" s="28">
        <f t="shared" si="5"/>
        <v>3402.3000000001048</v>
      </c>
      <c r="H82" s="27">
        <v>401189.89999999997</v>
      </c>
      <c r="I82" s="27">
        <v>579880</v>
      </c>
      <c r="K82" s="51">
        <v>765000</v>
      </c>
      <c r="L82" s="51">
        <f>K82/12*7</f>
        <v>446250</v>
      </c>
      <c r="M82" s="54"/>
    </row>
    <row r="83" spans="1:13" ht="18" customHeight="1" x14ac:dyDescent="0.3">
      <c r="A83" s="11" t="s">
        <v>181</v>
      </c>
      <c r="B83" s="9"/>
      <c r="C83" s="27">
        <v>0</v>
      </c>
      <c r="D83" s="123"/>
      <c r="E83" s="28"/>
      <c r="F83" s="27">
        <v>302.10000000000002</v>
      </c>
      <c r="G83" s="28">
        <f t="shared" si="5"/>
        <v>-302.10000000000002</v>
      </c>
      <c r="H83" s="27">
        <v>302.10000000000002</v>
      </c>
      <c r="I83" s="27"/>
      <c r="M83" s="54"/>
    </row>
    <row r="84" spans="1:13" ht="18" customHeight="1" x14ac:dyDescent="0.3">
      <c r="A84" s="11" t="s">
        <v>89</v>
      </c>
      <c r="B84" s="9"/>
      <c r="C84" s="27">
        <v>75240</v>
      </c>
      <c r="D84" s="123"/>
      <c r="E84" s="28"/>
      <c r="F84" s="27">
        <v>244847.02000000002</v>
      </c>
      <c r="G84" s="28">
        <f t="shared" si="5"/>
        <v>-169607.02000000002</v>
      </c>
      <c r="H84" s="27">
        <v>837869.8</v>
      </c>
      <c r="I84" s="27">
        <v>1504000</v>
      </c>
      <c r="K84" s="51">
        <v>1280000</v>
      </c>
      <c r="L84" s="51">
        <f t="shared" si="12"/>
        <v>746666.66666666674</v>
      </c>
      <c r="M84" s="54"/>
    </row>
    <row r="85" spans="1:13" ht="18" customHeight="1" x14ac:dyDescent="0.3">
      <c r="A85" s="11" t="s">
        <v>90</v>
      </c>
      <c r="B85" s="9"/>
      <c r="C85" s="27">
        <v>0</v>
      </c>
      <c r="D85" s="123"/>
      <c r="E85" s="28"/>
      <c r="F85" s="27">
        <v>37600</v>
      </c>
      <c r="G85" s="28">
        <f t="shared" si="5"/>
        <v>-37600</v>
      </c>
      <c r="H85" s="27">
        <v>157168</v>
      </c>
      <c r="I85" s="27">
        <v>200000</v>
      </c>
      <c r="K85" s="51">
        <v>200000</v>
      </c>
      <c r="L85" s="51">
        <f>K85/12*7</f>
        <v>116666.66666666667</v>
      </c>
      <c r="M85" s="54"/>
    </row>
    <row r="86" spans="1:13" ht="18" customHeight="1" x14ac:dyDescent="0.3">
      <c r="A86" s="11" t="s">
        <v>91</v>
      </c>
      <c r="B86" s="9"/>
      <c r="C86" s="127">
        <v>96783.810000000012</v>
      </c>
      <c r="D86" s="27"/>
      <c r="E86" s="28"/>
      <c r="F86" s="27">
        <v>9079.6</v>
      </c>
      <c r="G86" s="28">
        <f t="shared" si="5"/>
        <v>87704.21</v>
      </c>
      <c r="H86" s="27">
        <v>14577.12</v>
      </c>
      <c r="I86" s="27">
        <v>52999.999999999985</v>
      </c>
      <c r="K86" s="51">
        <v>84800</v>
      </c>
      <c r="L86" s="51">
        <f t="shared" si="12"/>
        <v>49466.666666666672</v>
      </c>
      <c r="M86" s="54"/>
    </row>
    <row r="87" spans="1:13" ht="18" customHeight="1" x14ac:dyDescent="0.3">
      <c r="A87" s="11" t="s">
        <v>92</v>
      </c>
      <c r="B87" s="9"/>
      <c r="C87" s="27">
        <v>707334.47</v>
      </c>
      <c r="D87" s="27"/>
      <c r="E87" s="28"/>
      <c r="F87" s="27">
        <v>867642.83</v>
      </c>
      <c r="G87" s="28">
        <f t="shared" si="5"/>
        <v>-160308.35999999999</v>
      </c>
      <c r="H87" s="27">
        <v>1189603.8999999999</v>
      </c>
      <c r="I87" s="27">
        <v>1722000.0000000002</v>
      </c>
      <c r="K87" s="51">
        <v>2894000</v>
      </c>
      <c r="L87" s="51">
        <f t="shared" si="12"/>
        <v>1688166.6666666665</v>
      </c>
      <c r="M87" s="54"/>
    </row>
    <row r="88" spans="1:13" ht="18" customHeight="1" x14ac:dyDescent="0.3">
      <c r="A88" s="11" t="s">
        <v>93</v>
      </c>
      <c r="B88" s="9"/>
      <c r="C88" s="27">
        <v>608963.64999999991</v>
      </c>
      <c r="D88" s="27"/>
      <c r="E88" s="28"/>
      <c r="F88" s="27">
        <v>536125.35</v>
      </c>
      <c r="G88" s="28">
        <f t="shared" si="5"/>
        <v>72838.29999999993</v>
      </c>
      <c r="H88" s="27">
        <v>1102025.32</v>
      </c>
      <c r="I88" s="27">
        <v>1045000</v>
      </c>
      <c r="K88" s="51">
        <v>1066000</v>
      </c>
      <c r="L88" s="51">
        <f t="shared" si="12"/>
        <v>621833.33333333326</v>
      </c>
      <c r="M88" s="54"/>
    </row>
    <row r="89" spans="1:13" ht="18" customHeight="1" x14ac:dyDescent="0.3">
      <c r="A89" s="11" t="s">
        <v>198</v>
      </c>
      <c r="B89" s="9"/>
      <c r="C89" s="123">
        <v>683520.83000000007</v>
      </c>
      <c r="D89" s="27"/>
      <c r="E89" s="28"/>
      <c r="F89" s="27">
        <v>0</v>
      </c>
      <c r="G89" s="28">
        <f t="shared" si="5"/>
        <v>683520.83000000007</v>
      </c>
      <c r="H89" s="27">
        <v>0</v>
      </c>
      <c r="I89" s="27"/>
      <c r="M89" s="54"/>
    </row>
    <row r="90" spans="1:13" ht="18" customHeight="1" x14ac:dyDescent="0.3">
      <c r="A90" s="11" t="s">
        <v>94</v>
      </c>
      <c r="B90" s="9"/>
      <c r="C90" s="127">
        <v>3824.15</v>
      </c>
      <c r="D90" s="27"/>
      <c r="E90" s="28"/>
      <c r="F90" s="27">
        <v>0</v>
      </c>
      <c r="G90" s="28">
        <f t="shared" si="5"/>
        <v>3824.15</v>
      </c>
      <c r="H90" s="27">
        <v>0</v>
      </c>
      <c r="I90" s="27">
        <v>30000.000000000004</v>
      </c>
      <c r="K90" s="51">
        <v>30000</v>
      </c>
      <c r="L90" s="51">
        <f t="shared" si="12"/>
        <v>17500</v>
      </c>
      <c r="M90" s="54"/>
    </row>
    <row r="91" spans="1:13" ht="18" customHeight="1" x14ac:dyDescent="0.3">
      <c r="A91" s="11" t="s">
        <v>208</v>
      </c>
      <c r="B91" s="9"/>
      <c r="C91" s="127">
        <v>108946</v>
      </c>
      <c r="D91" s="27"/>
      <c r="E91" s="28"/>
      <c r="F91" s="27">
        <v>0</v>
      </c>
      <c r="G91" s="28">
        <v>0</v>
      </c>
      <c r="H91" s="27">
        <v>0</v>
      </c>
      <c r="I91" s="27"/>
      <c r="M91" s="54"/>
    </row>
    <row r="92" spans="1:13" ht="18" customHeight="1" x14ac:dyDescent="0.3">
      <c r="A92" s="11" t="s">
        <v>199</v>
      </c>
      <c r="B92" s="9"/>
      <c r="C92" s="127">
        <v>149657.66</v>
      </c>
      <c r="D92" s="27"/>
      <c r="E92" s="28"/>
      <c r="F92" s="27">
        <v>455647.35</v>
      </c>
      <c r="G92" s="28">
        <f>C92-F92</f>
        <v>-305989.68999999994</v>
      </c>
      <c r="H92" s="27">
        <v>684159.30999999994</v>
      </c>
      <c r="I92" s="27">
        <v>1980000</v>
      </c>
      <c r="K92" s="51">
        <v>2160000</v>
      </c>
      <c r="L92" s="51">
        <f>K92/12*7</f>
        <v>1260000</v>
      </c>
      <c r="M92" s="54"/>
    </row>
    <row r="93" spans="1:13" ht="18" customHeight="1" x14ac:dyDescent="0.3">
      <c r="A93" s="11" t="s">
        <v>192</v>
      </c>
      <c r="B93" s="9"/>
      <c r="C93" s="127">
        <v>401683.24</v>
      </c>
      <c r="D93" s="27"/>
      <c r="E93" s="28"/>
      <c r="F93" s="27">
        <v>0</v>
      </c>
      <c r="G93" s="28">
        <f t="shared" ref="G93:G109" si="13">C93-F93</f>
        <v>401683.24</v>
      </c>
      <c r="H93" s="27">
        <v>0</v>
      </c>
      <c r="I93" s="27"/>
      <c r="M93" s="54"/>
    </row>
    <row r="94" spans="1:13" ht="18" customHeight="1" x14ac:dyDescent="0.3">
      <c r="A94" s="11" t="s">
        <v>194</v>
      </c>
      <c r="B94" s="9"/>
      <c r="C94" s="127">
        <v>609830.69999999995</v>
      </c>
      <c r="D94" s="27"/>
      <c r="E94" s="28"/>
      <c r="F94" s="27">
        <v>0</v>
      </c>
      <c r="G94" s="28">
        <f t="shared" si="13"/>
        <v>609830.69999999995</v>
      </c>
      <c r="H94" s="27">
        <v>0</v>
      </c>
      <c r="I94" s="27"/>
      <c r="M94" s="54"/>
    </row>
    <row r="95" spans="1:13" ht="18" customHeight="1" x14ac:dyDescent="0.3">
      <c r="A95" s="11" t="s">
        <v>95</v>
      </c>
      <c r="B95" s="9"/>
      <c r="C95" s="127">
        <v>1500820.22</v>
      </c>
      <c r="D95" s="27"/>
      <c r="E95" s="28"/>
      <c r="F95" s="27">
        <v>1555858.25</v>
      </c>
      <c r="G95" s="28">
        <f t="shared" si="13"/>
        <v>-55038.030000000028</v>
      </c>
      <c r="H95" s="27">
        <v>1555858.25</v>
      </c>
      <c r="I95" s="27">
        <v>1500000</v>
      </c>
      <c r="K95" s="51">
        <v>1500000</v>
      </c>
      <c r="L95" s="51">
        <v>1500000</v>
      </c>
      <c r="M95" s="54"/>
    </row>
    <row r="96" spans="1:13" ht="18" customHeight="1" x14ac:dyDescent="0.3">
      <c r="A96" s="11" t="s">
        <v>174</v>
      </c>
      <c r="B96" s="9"/>
      <c r="C96" s="27">
        <v>0</v>
      </c>
      <c r="D96" s="27"/>
      <c r="E96" s="28"/>
      <c r="F96" s="27">
        <v>486555.08999999997</v>
      </c>
      <c r="G96" s="28">
        <f t="shared" si="13"/>
        <v>-486555.08999999997</v>
      </c>
      <c r="H96" s="27">
        <v>486555.08999999997</v>
      </c>
      <c r="I96" s="27">
        <v>500000</v>
      </c>
      <c r="M96" s="54"/>
    </row>
    <row r="97" spans="1:14" ht="18" customHeight="1" x14ac:dyDescent="0.3">
      <c r="A97" s="11" t="s">
        <v>175</v>
      </c>
      <c r="B97" s="9"/>
      <c r="C97" s="27">
        <v>880502.41999999993</v>
      </c>
      <c r="D97" s="27"/>
      <c r="E97" s="28"/>
      <c r="F97" s="27">
        <v>901829.95000000019</v>
      </c>
      <c r="G97" s="28">
        <f t="shared" si="13"/>
        <v>-21327.530000000261</v>
      </c>
      <c r="H97" s="27">
        <v>948719.25000000023</v>
      </c>
      <c r="I97" s="27">
        <v>1000000</v>
      </c>
      <c r="M97" s="54"/>
    </row>
    <row r="98" spans="1:14" ht="18" customHeight="1" x14ac:dyDescent="0.3">
      <c r="A98" s="11" t="s">
        <v>209</v>
      </c>
      <c r="B98" s="9"/>
      <c r="C98" s="27">
        <v>527720.80000000005</v>
      </c>
      <c r="D98" s="27"/>
      <c r="E98" s="28"/>
      <c r="F98" s="27">
        <v>0</v>
      </c>
      <c r="G98" s="28">
        <f t="shared" si="13"/>
        <v>527720.80000000005</v>
      </c>
      <c r="H98" s="27">
        <v>0</v>
      </c>
      <c r="I98" s="27"/>
      <c r="M98" s="54"/>
    </row>
    <row r="99" spans="1:14" ht="18" customHeight="1" x14ac:dyDescent="0.3">
      <c r="A99" s="11" t="s">
        <v>182</v>
      </c>
      <c r="B99" s="9"/>
      <c r="C99" s="27">
        <v>0</v>
      </c>
      <c r="D99" s="27"/>
      <c r="E99" s="27"/>
      <c r="F99" s="27">
        <v>252682.88999999998</v>
      </c>
      <c r="G99" s="28">
        <f t="shared" si="13"/>
        <v>-252682.88999999998</v>
      </c>
      <c r="H99" s="27">
        <v>252682.88999999998</v>
      </c>
      <c r="I99" s="27"/>
      <c r="M99" s="54"/>
    </row>
    <row r="100" spans="1:14" ht="18" customHeight="1" x14ac:dyDescent="0.3">
      <c r="A100" s="11" t="s">
        <v>158</v>
      </c>
      <c r="B100" s="9"/>
      <c r="C100" s="27">
        <v>0</v>
      </c>
      <c r="D100" s="27"/>
      <c r="E100" s="27"/>
      <c r="F100" s="27">
        <v>260960</v>
      </c>
      <c r="G100" s="28">
        <f t="shared" si="13"/>
        <v>-260960</v>
      </c>
      <c r="H100" s="27">
        <v>400353</v>
      </c>
      <c r="I100" s="27">
        <v>0</v>
      </c>
      <c r="M100" s="54"/>
    </row>
    <row r="101" spans="1:14" ht="18" customHeight="1" x14ac:dyDescent="0.3">
      <c r="A101" s="11" t="s">
        <v>183</v>
      </c>
      <c r="B101" s="9"/>
      <c r="C101" s="27">
        <v>0</v>
      </c>
      <c r="D101" s="27"/>
      <c r="E101" s="27"/>
      <c r="F101" s="27">
        <v>550000</v>
      </c>
      <c r="G101" s="28">
        <f t="shared" si="13"/>
        <v>-550000</v>
      </c>
      <c r="H101" s="27">
        <v>550000</v>
      </c>
      <c r="I101" s="27"/>
      <c r="M101" s="54"/>
    </row>
    <row r="102" spans="1:14" ht="18" customHeight="1" x14ac:dyDescent="0.3">
      <c r="A102" s="11" t="s">
        <v>184</v>
      </c>
      <c r="B102" s="9"/>
      <c r="C102" s="27">
        <v>0</v>
      </c>
      <c r="D102" s="27"/>
      <c r="E102" s="27"/>
      <c r="F102" s="27">
        <v>79293.63</v>
      </c>
      <c r="G102" s="28">
        <f t="shared" si="13"/>
        <v>-79293.63</v>
      </c>
      <c r="H102" s="27">
        <v>207449.67</v>
      </c>
      <c r="I102" s="27"/>
      <c r="M102" s="54"/>
    </row>
    <row r="103" spans="1:14" ht="18" customHeight="1" x14ac:dyDescent="0.3">
      <c r="A103" s="11" t="s">
        <v>96</v>
      </c>
      <c r="B103" s="9"/>
      <c r="C103" s="27">
        <v>-33000</v>
      </c>
      <c r="D103" s="27"/>
      <c r="E103" s="27"/>
      <c r="F103" s="27">
        <v>-24000</v>
      </c>
      <c r="G103" s="28">
        <f t="shared" si="13"/>
        <v>-9000</v>
      </c>
      <c r="H103" s="27">
        <v>420725.59</v>
      </c>
      <c r="I103" s="27">
        <v>0</v>
      </c>
      <c r="K103" s="51">
        <v>400000</v>
      </c>
      <c r="L103" s="51">
        <v>0</v>
      </c>
      <c r="M103" s="54"/>
    </row>
    <row r="104" spans="1:14" ht="18" customHeight="1" x14ac:dyDescent="0.3">
      <c r="A104" s="11" t="s">
        <v>185</v>
      </c>
      <c r="B104" s="9"/>
      <c r="C104" s="27">
        <v>0</v>
      </c>
      <c r="D104" s="27"/>
      <c r="E104" s="27"/>
      <c r="F104" s="27">
        <v>0</v>
      </c>
      <c r="G104" s="28">
        <f t="shared" si="13"/>
        <v>0</v>
      </c>
      <c r="H104" s="27">
        <v>100000</v>
      </c>
      <c r="I104" s="27"/>
      <c r="M104" s="54"/>
    </row>
    <row r="105" spans="1:14" ht="18" customHeight="1" x14ac:dyDescent="0.3">
      <c r="A105" s="11" t="s">
        <v>186</v>
      </c>
      <c r="B105" s="9"/>
      <c r="C105" s="27">
        <v>112667.16</v>
      </c>
      <c r="D105" s="27"/>
      <c r="E105" s="27"/>
      <c r="F105" s="27">
        <v>0</v>
      </c>
      <c r="G105" s="28">
        <f t="shared" si="13"/>
        <v>112667.16</v>
      </c>
      <c r="H105" s="27">
        <v>420193.42</v>
      </c>
      <c r="I105" s="27"/>
      <c r="M105" s="54"/>
    </row>
    <row r="106" spans="1:14" ht="18" customHeight="1" x14ac:dyDescent="0.3">
      <c r="A106" s="11" t="s">
        <v>205</v>
      </c>
      <c r="B106" s="9"/>
      <c r="C106" s="123">
        <v>899984.52</v>
      </c>
      <c r="D106" s="27"/>
      <c r="E106" s="28"/>
      <c r="F106" s="27">
        <v>0</v>
      </c>
      <c r="G106" s="28">
        <f t="shared" si="13"/>
        <v>899984.52</v>
      </c>
      <c r="H106" s="27">
        <v>0</v>
      </c>
      <c r="I106" s="27"/>
      <c r="M106" s="54"/>
    </row>
    <row r="107" spans="1:14" ht="18" customHeight="1" x14ac:dyDescent="0.3">
      <c r="A107" s="11" t="s">
        <v>202</v>
      </c>
      <c r="B107" s="9"/>
      <c r="C107" s="123">
        <v>114098.91</v>
      </c>
      <c r="D107" s="27"/>
      <c r="E107" s="28"/>
      <c r="F107" s="27">
        <v>0</v>
      </c>
      <c r="G107" s="28">
        <f t="shared" si="13"/>
        <v>114098.91</v>
      </c>
      <c r="H107" s="27">
        <v>0</v>
      </c>
      <c r="I107" s="27"/>
      <c r="M107" s="54"/>
    </row>
    <row r="108" spans="1:14" ht="18" customHeight="1" x14ac:dyDescent="0.3">
      <c r="A108" s="11" t="s">
        <v>187</v>
      </c>
      <c r="B108" s="9"/>
      <c r="C108" s="127">
        <v>31494.07</v>
      </c>
      <c r="D108" s="128"/>
      <c r="E108" s="28"/>
      <c r="F108" s="27">
        <v>81609.950000000012</v>
      </c>
      <c r="G108" s="28">
        <f t="shared" si="13"/>
        <v>-50115.880000000012</v>
      </c>
      <c r="H108" s="27">
        <v>139724.52000000002</v>
      </c>
      <c r="I108" s="27"/>
      <c r="M108" s="54"/>
    </row>
    <row r="109" spans="1:14" ht="18" customHeight="1" x14ac:dyDescent="0.3">
      <c r="A109" s="11" t="s">
        <v>188</v>
      </c>
      <c r="B109" s="9"/>
      <c r="C109" s="132">
        <v>-13880.380000000001</v>
      </c>
      <c r="D109" s="133"/>
      <c r="E109" s="31"/>
      <c r="F109" s="30">
        <v>-4054.5300000000007</v>
      </c>
      <c r="G109" s="30">
        <f t="shared" si="13"/>
        <v>-9825.85</v>
      </c>
      <c r="H109" s="30">
        <v>99806.43</v>
      </c>
      <c r="I109" s="27"/>
      <c r="M109" s="54"/>
    </row>
    <row r="110" spans="1:14" ht="18" customHeight="1" x14ac:dyDescent="0.3">
      <c r="A110" s="23" t="s">
        <v>97</v>
      </c>
      <c r="B110" s="9"/>
      <c r="C110" s="27">
        <f>SUM(C27:C109)</f>
        <v>10019715.370000001</v>
      </c>
      <c r="D110" s="27">
        <f t="shared" ref="D110:I110" si="14">SUM(D27:D109)</f>
        <v>0</v>
      </c>
      <c r="E110" s="28">
        <f t="shared" si="14"/>
        <v>0</v>
      </c>
      <c r="F110" s="26">
        <f t="shared" si="14"/>
        <v>9098015.5399999991</v>
      </c>
      <c r="G110" s="26">
        <f t="shared" si="14"/>
        <v>812753.83000000019</v>
      </c>
      <c r="H110" s="27">
        <f t="shared" si="14"/>
        <v>13882059.349999998</v>
      </c>
      <c r="I110" s="27">
        <f t="shared" si="14"/>
        <v>16214936.379999999</v>
      </c>
      <c r="M110" s="54"/>
      <c r="N110" s="54"/>
    </row>
    <row r="111" spans="1:14" ht="18" customHeight="1" x14ac:dyDescent="0.3">
      <c r="A111" s="22"/>
      <c r="B111" s="9"/>
      <c r="C111" s="30"/>
      <c r="D111" s="30"/>
      <c r="E111" s="31"/>
      <c r="F111" s="30"/>
      <c r="G111" s="31"/>
      <c r="H111" s="30"/>
      <c r="I111" s="30"/>
    </row>
    <row r="112" spans="1:14" ht="18" customHeight="1" x14ac:dyDescent="0.3">
      <c r="A112" s="10" t="s">
        <v>15</v>
      </c>
      <c r="B112" s="9"/>
      <c r="C112" s="27">
        <f>C24-C110</f>
        <v>0</v>
      </c>
      <c r="D112" s="27">
        <f>D24-D110</f>
        <v>0</v>
      </c>
      <c r="E112" s="28">
        <f>E24-E110</f>
        <v>7829.3</v>
      </c>
      <c r="F112" s="26">
        <f>F24-F110</f>
        <v>0</v>
      </c>
      <c r="G112" s="26">
        <v>0</v>
      </c>
      <c r="H112" s="27">
        <f>H24-H110</f>
        <v>-695.51999999769032</v>
      </c>
      <c r="I112" s="27">
        <f>I24-I110</f>
        <v>97331.020000005141</v>
      </c>
    </row>
    <row r="113" spans="1:325" s="12" customFormat="1" ht="18" customHeight="1" x14ac:dyDescent="0.3">
      <c r="A113" s="13" t="s">
        <v>3</v>
      </c>
      <c r="B113" s="14"/>
      <c r="C113" s="30"/>
      <c r="D113" s="30"/>
      <c r="E113" s="31"/>
      <c r="F113" s="30"/>
      <c r="G113" s="31"/>
      <c r="H113" s="30"/>
      <c r="I113" s="30"/>
      <c r="J113" s="32"/>
      <c r="K113" s="53"/>
      <c r="L113" s="53"/>
    </row>
    <row r="114" spans="1:325" ht="18" customHeight="1" x14ac:dyDescent="0.3">
      <c r="A114" s="10" t="s">
        <v>14</v>
      </c>
      <c r="B114" s="14"/>
      <c r="C114" s="33">
        <f>C112-C113</f>
        <v>0</v>
      </c>
      <c r="D114" s="33">
        <f>D112-D113</f>
        <v>0</v>
      </c>
      <c r="E114" s="125">
        <f t="shared" ref="E114:I114" si="15">E112-E113</f>
        <v>7829.3</v>
      </c>
      <c r="F114" s="33">
        <f t="shared" si="15"/>
        <v>0</v>
      </c>
      <c r="G114" s="33">
        <f t="shared" si="15"/>
        <v>0</v>
      </c>
      <c r="H114" s="33">
        <f t="shared" si="15"/>
        <v>-695.51999999769032</v>
      </c>
      <c r="I114" s="33">
        <f t="shared" si="15"/>
        <v>97331.020000005141</v>
      </c>
      <c r="J114" s="32"/>
      <c r="K114" s="53"/>
      <c r="L114" s="53"/>
      <c r="M114" s="55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</row>
    <row r="115" spans="1:325" ht="18" customHeight="1" x14ac:dyDescent="0.3">
      <c r="A115" s="8" t="s">
        <v>4</v>
      </c>
      <c r="B115" s="9"/>
      <c r="C115" s="30"/>
      <c r="D115" s="30">
        <v>0</v>
      </c>
      <c r="E115" s="31">
        <v>0</v>
      </c>
      <c r="F115" s="29"/>
      <c r="G115" s="29">
        <v>0</v>
      </c>
      <c r="H115" s="30">
        <v>-695.51999999769032</v>
      </c>
      <c r="I115" s="30"/>
    </row>
    <row r="116" spans="1:325" ht="18" customHeight="1" x14ac:dyDescent="0.3">
      <c r="A116" s="10" t="s">
        <v>16</v>
      </c>
      <c r="B116" s="9"/>
      <c r="C116" s="27">
        <f>C114-C115</f>
        <v>0</v>
      </c>
      <c r="D116" s="27">
        <f>D114-D115</f>
        <v>0</v>
      </c>
      <c r="E116" s="28">
        <f>E114-E115</f>
        <v>7829.3</v>
      </c>
      <c r="F116" s="26">
        <f>F114-F115</f>
        <v>0</v>
      </c>
      <c r="G116" s="26">
        <f t="shared" ref="G116" si="16">G114-G115</f>
        <v>0</v>
      </c>
      <c r="H116" s="27">
        <f>H114-H115</f>
        <v>0</v>
      </c>
      <c r="I116" s="102">
        <f>I114-I115</f>
        <v>97331.020000005141</v>
      </c>
    </row>
    <row r="117" spans="1:325" ht="18" customHeight="1" x14ac:dyDescent="0.3">
      <c r="A117" s="15" t="s">
        <v>5</v>
      </c>
      <c r="B117" s="16"/>
      <c r="C117" s="30">
        <v>-100003</v>
      </c>
      <c r="D117" s="30"/>
      <c r="E117" s="31">
        <v>-100003</v>
      </c>
      <c r="F117" s="29">
        <v>-100003</v>
      </c>
      <c r="G117" s="29"/>
      <c r="H117" s="30">
        <v>-100003</v>
      </c>
      <c r="I117" s="30">
        <v>-100003</v>
      </c>
    </row>
    <row r="118" spans="1:325" ht="18" customHeight="1" x14ac:dyDescent="0.3">
      <c r="A118" s="15"/>
      <c r="B118" s="16"/>
      <c r="C118" s="27"/>
      <c r="D118" s="27"/>
      <c r="E118" s="28"/>
      <c r="F118" s="27"/>
      <c r="G118" s="28"/>
      <c r="H118" s="27"/>
      <c r="I118" s="27"/>
    </row>
    <row r="119" spans="1:325" ht="18" customHeight="1" x14ac:dyDescent="0.3">
      <c r="A119" s="12" t="s">
        <v>6</v>
      </c>
      <c r="B119" s="16"/>
      <c r="C119" s="27">
        <v>0</v>
      </c>
      <c r="D119" s="27">
        <v>0</v>
      </c>
      <c r="E119" s="28">
        <v>0</v>
      </c>
      <c r="F119" s="26">
        <v>0</v>
      </c>
      <c r="G119" s="26">
        <v>0</v>
      </c>
      <c r="H119" s="27">
        <v>0</v>
      </c>
      <c r="I119" s="27">
        <v>0</v>
      </c>
    </row>
    <row r="120" spans="1:325" ht="18" customHeight="1" x14ac:dyDescent="0.3">
      <c r="A120" s="12" t="s">
        <v>7</v>
      </c>
      <c r="B120" s="16"/>
      <c r="C120" s="27">
        <v>0</v>
      </c>
      <c r="D120" s="27">
        <v>0</v>
      </c>
      <c r="E120" s="28">
        <v>0</v>
      </c>
      <c r="F120" s="26">
        <v>0</v>
      </c>
      <c r="G120" s="26">
        <v>0</v>
      </c>
      <c r="H120" s="27">
        <v>0</v>
      </c>
      <c r="I120" s="27">
        <v>0</v>
      </c>
    </row>
    <row r="121" spans="1:325" ht="18" customHeight="1" x14ac:dyDescent="0.3">
      <c r="A121" s="15" t="s">
        <v>8</v>
      </c>
      <c r="B121" s="16"/>
      <c r="C121" s="35">
        <f>C116+C117-C119-C120</f>
        <v>-100003</v>
      </c>
      <c r="D121" s="35">
        <f>D116+D117-D119-D120</f>
        <v>0</v>
      </c>
      <c r="E121" s="126">
        <f>E116+E117-E119-E120</f>
        <v>-92173.7</v>
      </c>
      <c r="F121" s="34">
        <f t="shared" ref="F121:I121" si="17">F116+F117-F119-F120</f>
        <v>-100003</v>
      </c>
      <c r="G121" s="34">
        <f t="shared" si="17"/>
        <v>0</v>
      </c>
      <c r="H121" s="35">
        <f t="shared" si="17"/>
        <v>-100003</v>
      </c>
      <c r="I121" s="35">
        <f t="shared" si="17"/>
        <v>-2671.9799999948591</v>
      </c>
    </row>
    <row r="123" spans="1:325" ht="18" customHeight="1" x14ac:dyDescent="0.3">
      <c r="K123" s="24"/>
      <c r="L123" s="24"/>
    </row>
    <row r="124" spans="1:325" ht="18" customHeight="1" x14ac:dyDescent="0.3">
      <c r="C124" s="24">
        <f>SUM(C69:C109)</f>
        <v>8863985.3900000006</v>
      </c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66" zoomScale="85" zoomScaleNormal="100" zoomScaleSheetLayoutView="85" workbookViewId="0">
      <selection activeCell="H26" sqref="H26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8" t="s">
        <v>119</v>
      </c>
      <c r="E7" s="138"/>
      <c r="F7" s="138"/>
      <c r="G7" s="138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>
        <v>1200</v>
      </c>
      <c r="F9" s="46"/>
      <c r="G9" s="104">
        <f>D9+E9-F9</f>
        <v>101079.08</v>
      </c>
      <c r="H9" s="107"/>
      <c r="I9" s="108">
        <v>19475.82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0</v>
      </c>
      <c r="F11" s="46">
        <v>0</v>
      </c>
      <c r="G11" s="104">
        <f t="shared" si="0"/>
        <v>157803.25</v>
      </c>
      <c r="H11" s="107"/>
      <c r="I11" s="108">
        <v>65077.29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0</v>
      </c>
      <c r="F14" s="46">
        <v>0</v>
      </c>
      <c r="G14" s="104">
        <f t="shared" si="0"/>
        <v>181230.5</v>
      </c>
      <c r="H14" s="107"/>
      <c r="I14" s="108">
        <v>1713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147003.20000000001</v>
      </c>
      <c r="F16" s="47">
        <f t="shared" si="1"/>
        <v>0</v>
      </c>
      <c r="G16" s="114">
        <f t="shared" si="1"/>
        <v>797155.82000000007</v>
      </c>
      <c r="H16" s="107"/>
      <c r="I16" s="109">
        <f>SUM(I9:I15)</f>
        <v>253847.14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214</v>
      </c>
      <c r="G26" s="136" t="s">
        <v>215</v>
      </c>
    </row>
    <row r="27" spans="1:10" x14ac:dyDescent="0.3">
      <c r="B27" s="36" t="s">
        <v>127</v>
      </c>
      <c r="F27" s="46">
        <v>44862</v>
      </c>
      <c r="G27" s="46">
        <v>46012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44862</v>
      </c>
      <c r="G32" s="49">
        <f>SUM(G27:G31)</f>
        <v>46012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214</v>
      </c>
      <c r="G35" s="136" t="s">
        <v>215</v>
      </c>
    </row>
    <row r="36" spans="1:7" x14ac:dyDescent="0.3">
      <c r="B36" s="36" t="s">
        <v>131</v>
      </c>
      <c r="F36" s="46">
        <v>1001.94</v>
      </c>
      <c r="G36" s="46">
        <v>1898.69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3239181.97</v>
      </c>
      <c r="G38" s="137">
        <v>2365510.9700000002</v>
      </c>
    </row>
    <row r="39" spans="1:7" x14ac:dyDescent="0.3">
      <c r="B39" s="36" t="s">
        <v>133</v>
      </c>
      <c r="F39" s="46">
        <v>3066111.27</v>
      </c>
      <c r="G39" s="137">
        <v>2344323.2999999998</v>
      </c>
    </row>
    <row r="40" spans="1:7" ht="19.5" thickBot="1" x14ac:dyDescent="0.35">
      <c r="F40" s="49">
        <f>SUM(F36:F39)</f>
        <v>6306295.1799999997</v>
      </c>
      <c r="G40" s="49">
        <f>SUM(G36:G39)</f>
        <v>4711732.96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214</v>
      </c>
      <c r="G43" s="136" t="s">
        <v>215</v>
      </c>
    </row>
    <row r="45" spans="1:7" x14ac:dyDescent="0.3">
      <c r="B45" s="36" t="s">
        <v>137</v>
      </c>
      <c r="F45" s="44">
        <v>778.5</v>
      </c>
      <c r="G45" s="44">
        <v>1043.5999999999999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4350</v>
      </c>
      <c r="G48" s="44">
        <v>111080.74</v>
      </c>
    </row>
    <row r="49" spans="1:10" ht="19.5" thickBot="1" x14ac:dyDescent="0.35">
      <c r="F49" s="47">
        <f>SUM(F45:F48)</f>
        <v>5128.5</v>
      </c>
      <c r="G49" s="47">
        <f>SUM(G45:G48)</f>
        <v>112124.34000000001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214</v>
      </c>
      <c r="G52" s="136" t="s">
        <v>215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219</v>
      </c>
      <c r="F54" s="50">
        <v>10695940</v>
      </c>
      <c r="G54" s="50">
        <v>10708600</v>
      </c>
    </row>
    <row r="55" spans="1:10" x14ac:dyDescent="0.3">
      <c r="B55" s="36" t="s">
        <v>142</v>
      </c>
      <c r="F55" s="44">
        <f>SUM(F53:F54)</f>
        <v>16539757.27</v>
      </c>
      <c r="G55" s="44">
        <f>SUM(G53:G54)</f>
        <v>13803980.5</v>
      </c>
    </row>
    <row r="56" spans="1:10" x14ac:dyDescent="0.3">
      <c r="G56" s="44"/>
    </row>
    <row r="57" spans="1:10" x14ac:dyDescent="0.3">
      <c r="B57" s="36" t="s">
        <v>143</v>
      </c>
      <c r="F57" s="50">
        <v>748.07</v>
      </c>
      <c r="G57" s="50">
        <v>22462.22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16540505.34</v>
      </c>
      <c r="G59" s="107">
        <f>G55+G57</f>
        <v>13826442.720000001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83136.87000000001</v>
      </c>
      <c r="G62" s="44">
        <v>73511.5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7829.3</v>
      </c>
      <c r="G64" s="50">
        <v>13215.1</v>
      </c>
      <c r="J64" s="44"/>
    </row>
    <row r="65" spans="1:10" x14ac:dyDescent="0.3">
      <c r="C65" s="36" t="s">
        <v>146</v>
      </c>
      <c r="F65" s="44">
        <f>SUM(F62:F64)</f>
        <v>97966.170000000013</v>
      </c>
      <c r="G65" s="44">
        <f>SUM(G62:G64)</f>
        <v>86726.6</v>
      </c>
    </row>
    <row r="66" spans="1:10" x14ac:dyDescent="0.3">
      <c r="G66" s="44"/>
    </row>
    <row r="67" spans="1:10" x14ac:dyDescent="0.3">
      <c r="B67" s="36" t="s">
        <v>31</v>
      </c>
      <c r="G67" s="44"/>
    </row>
    <row r="68" spans="1:10" x14ac:dyDescent="0.3">
      <c r="C68" s="36" t="s">
        <v>147</v>
      </c>
      <c r="F68" s="44">
        <v>-5006.28</v>
      </c>
      <c r="G68" s="44">
        <v>-7475.9</v>
      </c>
    </row>
    <row r="69" spans="1:10" x14ac:dyDescent="0.3">
      <c r="C69" s="36" t="s">
        <v>150</v>
      </c>
      <c r="F69" s="107">
        <v>-1155729.97</v>
      </c>
      <c r="G69" s="44">
        <v>-1150514.6299999999</v>
      </c>
      <c r="I69" s="107"/>
    </row>
    <row r="70" spans="1:10" x14ac:dyDescent="0.3">
      <c r="C70" s="36" t="s">
        <v>149</v>
      </c>
      <c r="F70" s="50">
        <v>-8863985.3900000006</v>
      </c>
      <c r="G70" s="50">
        <v>-7947500.9100000001</v>
      </c>
    </row>
    <row r="71" spans="1:10" hidden="1" x14ac:dyDescent="0.3">
      <c r="C71" s="36" t="s">
        <v>170</v>
      </c>
      <c r="F71" s="50"/>
      <c r="G71" s="50"/>
    </row>
    <row r="72" spans="1:10" x14ac:dyDescent="0.3">
      <c r="C72" s="36" t="s">
        <v>151</v>
      </c>
      <c r="F72" s="44">
        <f>SUM(F68:F71)</f>
        <v>-10024721.640000001</v>
      </c>
      <c r="G72" s="44">
        <f>SUM(G68:G71)</f>
        <v>-9105491.4399999995</v>
      </c>
    </row>
    <row r="73" spans="1:10" x14ac:dyDescent="0.3">
      <c r="G73" s="44"/>
    </row>
    <row r="74" spans="1:10" x14ac:dyDescent="0.3">
      <c r="B74" s="36" t="s">
        <v>216</v>
      </c>
      <c r="F74" s="44">
        <v>-9926754.2699999996</v>
      </c>
      <c r="G74" s="44">
        <v>-9018755.2699999996</v>
      </c>
    </row>
    <row r="75" spans="1:10" ht="19.5" thickBot="1" x14ac:dyDescent="0.35">
      <c r="B75" s="36" t="s">
        <v>217</v>
      </c>
      <c r="F75" s="47">
        <f>F55+F57+F74</f>
        <v>6613751.0700000003</v>
      </c>
      <c r="G75" s="47">
        <f>G55+G57+G74</f>
        <v>4807687.4500000011</v>
      </c>
      <c r="I75" s="43"/>
      <c r="J75" s="104"/>
    </row>
    <row r="77" spans="1:10" x14ac:dyDescent="0.3">
      <c r="A77" s="36" t="s">
        <v>139</v>
      </c>
      <c r="B77" s="36" t="s">
        <v>152</v>
      </c>
      <c r="F77" s="48" t="s">
        <v>214</v>
      </c>
      <c r="G77" s="136" t="s">
        <v>215</v>
      </c>
    </row>
    <row r="79" spans="1:10" x14ac:dyDescent="0.3">
      <c r="B79" s="36" t="s">
        <v>218</v>
      </c>
      <c r="E79" s="36" t="s">
        <v>154</v>
      </c>
      <c r="F79" s="44">
        <v>80701.84</v>
      </c>
      <c r="G79" s="44">
        <v>71471.960000000006</v>
      </c>
    </row>
    <row r="80" spans="1:10" x14ac:dyDescent="0.3">
      <c r="B80" s="36" t="s">
        <v>153</v>
      </c>
      <c r="E80" s="36" t="s">
        <v>154</v>
      </c>
      <c r="F80" s="50">
        <v>2435.12</v>
      </c>
      <c r="G80" s="50">
        <v>2039.5400000000002</v>
      </c>
    </row>
    <row r="81" spans="5:7" ht="19.5" thickBot="1" x14ac:dyDescent="0.35">
      <c r="F81" s="47">
        <f>SUM(F79:F80)</f>
        <v>83136.959999999992</v>
      </c>
      <c r="G81" s="47">
        <f>SUM(G79:G80)</f>
        <v>73511.5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2019-10-15T08:01:14Z</dcterms:modified>
</cp:coreProperties>
</file>