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F7505B27-ED27-4BAB-B06A-0D3D9F0FBD0B}" xr6:coauthVersionLast="45" xr6:coauthVersionMax="45" xr10:uidLastSave="{00000000-0000-0000-0000-000000000000}"/>
  <bookViews>
    <workbookView xWindow="-30" yWindow="120" windowWidth="20430" windowHeight="6555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9" i="4" l="1"/>
  <c r="M19" i="4"/>
  <c r="M17" i="4"/>
  <c r="M52" i="4" l="1"/>
  <c r="C10" i="3" l="1"/>
  <c r="E36" i="3" l="1"/>
  <c r="C125" i="4" l="1"/>
  <c r="C11" i="3" l="1"/>
  <c r="G99" i="4" l="1"/>
  <c r="G108" i="4" l="1"/>
  <c r="G107" i="4"/>
  <c r="G83" i="4"/>
  <c r="C23" i="4" l="1"/>
  <c r="G89" i="4" l="1"/>
  <c r="G90" i="4"/>
  <c r="L90" i="4"/>
  <c r="G21" i="4"/>
  <c r="G20" i="4"/>
  <c r="F41" i="3"/>
  <c r="F22" i="3" l="1"/>
  <c r="F33" i="3"/>
  <c r="F43" i="3"/>
  <c r="F11" i="3"/>
  <c r="H111" i="4"/>
  <c r="H23" i="4"/>
  <c r="F24" i="3" l="1"/>
  <c r="G106" i="4"/>
  <c r="G109" i="4"/>
  <c r="G110" i="4"/>
  <c r="G98" i="4"/>
  <c r="G100" i="4"/>
  <c r="G101" i="4"/>
  <c r="G102" i="4"/>
  <c r="G103" i="4"/>
  <c r="G105" i="4"/>
  <c r="G94" i="4"/>
  <c r="G95" i="4"/>
  <c r="G96" i="4"/>
  <c r="G97" i="4"/>
  <c r="G84" i="4" l="1"/>
  <c r="G85" i="4"/>
  <c r="E14" i="3" l="1"/>
  <c r="I16" i="5"/>
  <c r="G15" i="5"/>
  <c r="G14" i="5"/>
  <c r="G13" i="5"/>
  <c r="G12" i="5"/>
  <c r="G11" i="5"/>
  <c r="G10" i="5"/>
  <c r="G9" i="5"/>
  <c r="D111" i="4" l="1"/>
  <c r="H24" i="4"/>
  <c r="H113" i="4" l="1"/>
  <c r="H115" i="4" s="1"/>
  <c r="H117" i="4" s="1"/>
  <c r="H122" i="4" s="1"/>
  <c r="E111" i="4"/>
  <c r="F72" i="5" l="1"/>
  <c r="F49" i="5"/>
  <c r="F40" i="5" l="1"/>
  <c r="C20" i="3" s="1"/>
  <c r="G49" i="5" l="1"/>
  <c r="D37" i="3" s="1"/>
  <c r="G32" i="4" l="1"/>
  <c r="G32" i="5" l="1"/>
  <c r="D15" i="3" s="1"/>
  <c r="F14" i="4"/>
  <c r="F23" i="4"/>
  <c r="F24" i="4" l="1"/>
  <c r="G72" i="5"/>
  <c r="G65" i="5" l="1"/>
  <c r="F111" i="4"/>
  <c r="D14" i="4"/>
  <c r="F113" i="4" l="1"/>
  <c r="F115" i="4" s="1"/>
  <c r="F117" i="4" s="1"/>
  <c r="G66" i="4" l="1"/>
  <c r="I23" i="4" l="1"/>
  <c r="L76" i="4" l="1"/>
  <c r="L75" i="4"/>
  <c r="L72" i="4"/>
  <c r="L73" i="4"/>
  <c r="L71" i="4"/>
  <c r="L93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F59" i="5"/>
  <c r="G75" i="5"/>
  <c r="D38" i="3" s="1"/>
  <c r="D41" i="3" s="1"/>
  <c r="D43" i="3" s="1"/>
  <c r="C37" i="3"/>
  <c r="G40" i="5"/>
  <c r="D20" i="3" s="1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10" i="3"/>
  <c r="E11" i="3" s="1"/>
  <c r="D33" i="3"/>
  <c r="E33" i="3"/>
  <c r="C33" i="3"/>
  <c r="D29" i="3"/>
  <c r="C29" i="3"/>
  <c r="D11" i="3"/>
  <c r="C38" i="3" l="1"/>
  <c r="C41" i="3" s="1"/>
  <c r="C43" i="3" s="1"/>
  <c r="C46" i="3" s="1"/>
  <c r="E37" i="3"/>
  <c r="E15" i="3"/>
  <c r="E29" i="3"/>
  <c r="G16" i="5"/>
  <c r="E38" i="3" l="1"/>
  <c r="E41" i="3" s="1"/>
  <c r="E43" i="3" s="1"/>
  <c r="D22" i="3"/>
  <c r="D24" i="3" s="1"/>
  <c r="E20" i="3"/>
  <c r="I14" i="4"/>
  <c r="I24" i="4" s="1"/>
  <c r="I111" i="4"/>
  <c r="G93" i="4"/>
  <c r="G88" i="4"/>
  <c r="G87" i="4"/>
  <c r="G86" i="4"/>
  <c r="G82" i="4"/>
  <c r="G81" i="4"/>
  <c r="G80" i="4"/>
  <c r="G79" i="4"/>
  <c r="G78" i="4"/>
  <c r="G77" i="4"/>
  <c r="G70" i="4"/>
  <c r="G76" i="4"/>
  <c r="G75" i="4"/>
  <c r="G74" i="4"/>
  <c r="G64" i="4"/>
  <c r="G65" i="4"/>
  <c r="G63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69" i="4"/>
  <c r="G38" i="4"/>
  <c r="G37" i="4"/>
  <c r="G36" i="4"/>
  <c r="G35" i="4"/>
  <c r="G34" i="4"/>
  <c r="G33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13" i="4"/>
  <c r="I115" i="4" s="1"/>
  <c r="I117" i="4" s="1"/>
  <c r="G23" i="4"/>
  <c r="D23" i="4" l="1"/>
  <c r="G14" i="4"/>
  <c r="G24" i="4" s="1"/>
  <c r="C14" i="4"/>
  <c r="E9" i="4"/>
  <c r="C24" i="4" l="1"/>
  <c r="D24" i="4"/>
  <c r="D113" i="4" s="1"/>
  <c r="F122" i="4"/>
  <c r="I122" i="4"/>
  <c r="E14" i="4"/>
  <c r="E23" i="4"/>
  <c r="D115" i="4" l="1"/>
  <c r="D117" i="4" s="1"/>
  <c r="D122" i="4" s="1"/>
  <c r="E24" i="4"/>
  <c r="E113" i="4" s="1"/>
  <c r="G73" i="4" l="1"/>
  <c r="E115" i="4" l="1"/>
  <c r="E117" i="4" s="1"/>
  <c r="E122" i="4" s="1"/>
  <c r="G115" i="4" l="1"/>
  <c r="G117" i="4"/>
  <c r="G122" i="4"/>
  <c r="G31" i="4"/>
  <c r="G62" i="4" l="1"/>
  <c r="G104" i="4" l="1"/>
  <c r="C111" i="4" l="1"/>
  <c r="C113" i="4" s="1"/>
  <c r="C115" i="4" s="1"/>
  <c r="C117" i="4" s="1"/>
  <c r="C122" i="4" s="1"/>
  <c r="G72" i="4"/>
  <c r="G71" i="4"/>
  <c r="G111" i="4" l="1"/>
</calcChain>
</file>

<file path=xl/sharedStrings.xml><?xml version="1.0" encoding="utf-8"?>
<sst xmlns="http://schemas.openxmlformats.org/spreadsheetml/2006/main" count="246" uniqueCount="222">
  <si>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</si>
  <si>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</si>
  <si>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</si>
  <si>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</si>
  <si>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</si>
  <si>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</si>
  <si>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</si>
  <si>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</si>
  <si>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</si>
  <si>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</si>
  <si>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</si>
  <si>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</si>
  <si>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</si>
  <si>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</si>
  <si>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</si>
  <si>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</si>
  <si>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</si>
  <si>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</si>
  <si>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</si>
  <si>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</si>
  <si>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</si>
  <si>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</si>
  <si>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</si>
  <si>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</si>
  <si>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</si>
  <si>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</si>
  <si>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</si>
  <si>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</si>
  <si>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</si>
  <si>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</si>
  <si>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</si>
  <si>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</si>
  <si>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</si>
  <si>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</si>
  <si>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</si>
  <si>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</si>
  <si>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</si>
  <si>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</si>
  <si>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</si>
  <si>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</si>
  <si>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</si>
  <si>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</si>
  <si>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</si>
  <si>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</si>
  <si>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</si>
  <si>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</si>
  <si>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</si>
  <si>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</si>
  <si>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</si>
  <si>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</si>
  <si>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</si>
  <si>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</si>
  <si>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</si>
  <si>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</si>
  <si>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</si>
  <si>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</si>
  <si>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</si>
  <si>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</si>
  <si>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</si>
  <si>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</si>
  <si>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</si>
  <si>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</si>
  <si>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</si>
  <si>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</si>
  <si>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</si>
  <si>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</si>
  <si>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</si>
  <si>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</si>
  <si>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</si>
  <si>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</si>
  <si>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</si>
  <si>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</si>
  <si>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</si>
  <si>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</si>
  <si>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</si>
  <si>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</si>
  <si>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</si>
  <si>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</si>
  <si>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</si>
  <si>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</si>
  <si>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</si>
  <si>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</si>
  <si>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</si>
  <si>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</si>
  <si>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</si>
  <si>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</si>
  <si>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</si>
  <si>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</si>
  <si>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</si>
  <si>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</si>
  <si>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</si>
  <si>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</si>
  <si>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</si>
  <si>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</si>
  <si>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</si>
  <si>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</si>
  <si>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</si>
  <si>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</si>
  <si>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</si>
  <si>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</si>
  <si>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</si>
  <si>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</si>
  <si>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</si>
  <si>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</si>
  <si>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</si>
  <si>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</si>
  <si>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</si>
  <si>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</si>
  <si>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</si>
  <si>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</si>
  <si>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</si>
  <si>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</si>
  <si>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</si>
  <si>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</si>
  <si>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</si>
  <si>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</si>
  <si>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</si>
  <si>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</si>
  <si>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</si>
  <si>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</si>
  <si>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</si>
  <si>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</si>
  <si>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</si>
  <si>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</si>
  <si>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</si>
  <si>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</si>
  <si>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</si>
  <si>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</si>
  <si>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</si>
  <si>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</si>
  <si>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</si>
  <si>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</si>
  <si>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</si>
  <si>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</si>
  <si>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</si>
  <si>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</si>
  <si>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</si>
  <si>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</si>
  <si>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</si>
  <si>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</si>
  <si>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</si>
  <si>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</si>
  <si>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</si>
  <si>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</si>
  <si>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</si>
  <si>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</si>
  <si>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</si>
  <si>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</si>
  <si>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</si>
  <si>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</si>
  <si>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</si>
  <si>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</si>
  <si>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</si>
  <si>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</si>
  <si>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</si>
  <si>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</si>
  <si>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</si>
  <si>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</si>
  <si>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</si>
  <si>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</si>
  <si>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</si>
  <si>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</si>
  <si>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</si>
  <si>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</si>
  <si>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</si>
  <si>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</si>
  <si>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</si>
  <si>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</si>
  <si>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</si>
  <si>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</si>
  <si>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</si>
  <si>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</si>
  <si>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</si>
  <si>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</si>
  <si>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</si>
  <si>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</si>
  <si>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</si>
  <si>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</si>
  <si>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</si>
  <si>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</si>
  <si>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</si>
  <si>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</si>
  <si>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</si>
  <si>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</si>
  <si>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</si>
  <si>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</si>
  <si>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</si>
  <si>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</si>
  <si>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</si>
  <si>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</si>
  <si>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</si>
  <si>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</si>
  <si>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</si>
  <si>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</si>
  <si>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</si>
  <si>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</si>
  <si>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</si>
  <si>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</si>
  <si>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</si>
  <si>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</si>
  <si>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</si>
  <si>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</si>
  <si>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</si>
  <si>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</si>
  <si>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</si>
  <si>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</si>
  <si>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FOR THE FINANCIAL PERIOD ENDED JULY 31, 2019</t>
  </si>
  <si>
    <t>AS AT JULY 31, 2019</t>
  </si>
  <si>
    <t xml:space="preserve">Local Govt Fee - Penang Esports </t>
  </si>
  <si>
    <t>As at Sept 2019</t>
  </si>
  <si>
    <t>As at Sept 2018</t>
  </si>
  <si>
    <t>Actual YTD                 Sept 2019</t>
  </si>
  <si>
    <t>Actual YTD                 Sept 2018</t>
  </si>
  <si>
    <t>Sept 2019</t>
  </si>
  <si>
    <t>Sept 2018</t>
  </si>
  <si>
    <t>Portion of government grant utilised as at 30 Sept 2019</t>
  </si>
  <si>
    <t>Balance as at 30 Sept 2019</t>
  </si>
  <si>
    <t>Government grant received as at 30 Sept</t>
  </si>
  <si>
    <t>Interest from RHB STMMD (Sept)</t>
  </si>
  <si>
    <t>Penang Asian Comic Museum (Lot Rental) **</t>
  </si>
  <si>
    <t>Tourism Master Plan 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</si>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</sst>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quotePrefix="1" applyNumberFormat="1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35" activePane="bottomRight" state="frozen"/>
      <selection activeCell="A14" sqref="A14"/>
      <selection pane="topRight" activeCell="A14" sqref="A14"/>
      <selection pane="bottomLeft" activeCell="A14" sqref="A14"/>
      <selection pane="bottomRight" activeCell="C37" sqref="C37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207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209</v>
      </c>
      <c r="D7" s="17" t="s">
        <v>210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f>NTC!I16</f>
        <v>253847.14</v>
      </c>
      <c r="D10" s="70">
        <v>127560.58</v>
      </c>
      <c r="E10" s="70">
        <f>C10-D10</f>
        <v>126286.56000000001</v>
      </c>
      <c r="F10" s="70">
        <v>94182.939999999988</v>
      </c>
    </row>
    <row r="11" spans="1:6" ht="18" customHeight="1" x14ac:dyDescent="0.3">
      <c r="A11" s="72"/>
      <c r="C11" s="73">
        <f>SUM(C10:C10)</f>
        <v>253847.14</v>
      </c>
      <c r="D11" s="73">
        <f>SUM(D10:D10)</f>
        <v>127560.58</v>
      </c>
      <c r="E11" s="73">
        <f>SUM(E10:E10)</f>
        <v>126286.56000000001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8000</v>
      </c>
      <c r="D14" s="118">
        <v>35533</v>
      </c>
      <c r="E14" s="70">
        <f>C14-D14</f>
        <v>-27533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44862</v>
      </c>
      <c r="D15" s="70">
        <f>NTC!G32</f>
        <v>46012</v>
      </c>
      <c r="E15" s="70">
        <f t="shared" ref="E15:E20" si="0">C15-D15</f>
        <v>-1150</v>
      </c>
      <c r="F15" s="70">
        <v>638570.05000000005</v>
      </c>
    </row>
    <row r="16" spans="1:6" ht="18" customHeight="1" x14ac:dyDescent="0.3">
      <c r="A16" s="75" t="s">
        <v>112</v>
      </c>
      <c r="C16" s="118">
        <v>1140.6099999999999</v>
      </c>
      <c r="D16" s="118">
        <v>1277.25</v>
      </c>
      <c r="E16" s="70">
        <f t="shared" si="0"/>
        <v>-136.6400000000001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5548191.0099999998</v>
      </c>
      <c r="D20" s="70">
        <f>NTC!G40</f>
        <v>3529580.66</v>
      </c>
      <c r="E20" s="70">
        <f t="shared" si="0"/>
        <v>2018610.3499999996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5602193.6200000001</v>
      </c>
      <c r="D22" s="73">
        <f>SUM(D14:D21)</f>
        <v>3612402.91</v>
      </c>
      <c r="E22" s="73">
        <f>SUM(E14:E21)</f>
        <v>1989790.7099999997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5856040.7599999998</v>
      </c>
      <c r="D24" s="79">
        <f>D11+D22</f>
        <v>3739963.49</v>
      </c>
      <c r="E24" s="79">
        <f>E11+E22</f>
        <v>2116077.2699999996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>
        <v>0</v>
      </c>
      <c r="D36" s="118">
        <v>4000</v>
      </c>
      <c r="E36" s="70">
        <f>C36-D36</f>
        <v>-4000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715.3</v>
      </c>
      <c r="D37" s="70">
        <f>NTC!G49</f>
        <v>8880.6</v>
      </c>
      <c r="E37" s="70">
        <f>C37-D37</f>
        <v>-8165.3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5855325.459999999</v>
      </c>
      <c r="D38" s="70">
        <f>NTC!G75</f>
        <v>3727082.8900000006</v>
      </c>
      <c r="E38" s="70">
        <f t="shared" ref="E38:E40" si="2">C38-D38</f>
        <v>2128242.5699999984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5856040.7599999988</v>
      </c>
      <c r="D41" s="73">
        <f>SUM(D36:D40)</f>
        <v>3739963.4900000007</v>
      </c>
      <c r="E41" s="73">
        <f>SUM(E36:E40)</f>
        <v>2116077.2699999986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5856040.7599999988</v>
      </c>
      <c r="D43" s="87">
        <f>D29+D41</f>
        <v>3739963.4900000007</v>
      </c>
      <c r="E43" s="87">
        <f t="shared" ref="E43:F43" si="3">E29+E41</f>
        <v>2116077.2699999986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6"/>
  <sheetViews>
    <sheetView zoomScale="85" zoomScaleNormal="85" zoomScaleSheetLayoutView="85" workbookViewId="0">
      <pane xSplit="2" ySplit="8" topLeftCell="C105" activePane="bottomRight" state="frozen"/>
      <selection activeCell="A14" sqref="A14"/>
      <selection pane="topRight" activeCell="A14" sqref="A14"/>
      <selection pane="bottomLeft" activeCell="A14" sqref="A14"/>
      <selection pane="bottomRight" activeCell="C110" sqref="C110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206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211</v>
      </c>
      <c r="D6" s="1" t="s">
        <v>155</v>
      </c>
      <c r="E6" s="1" t="s">
        <v>156</v>
      </c>
      <c r="F6" s="134" t="s">
        <v>212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203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8409.2999999999993</v>
      </c>
      <c r="D9" s="123"/>
      <c r="E9" s="28">
        <f>C9-D9</f>
        <v>8409.2999999999993</v>
      </c>
      <c r="F9" s="27">
        <v>13782.1</v>
      </c>
      <c r="G9" s="28">
        <f>C9-F9</f>
        <v>-5372.8000000000011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6050.58</v>
      </c>
      <c r="D13" s="124"/>
      <c r="E13" s="31"/>
      <c r="F13" s="30">
        <v>7779.3000000000011</v>
      </c>
      <c r="G13" s="31">
        <f>C13-F13</f>
        <v>-1728.7200000000012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2358.7199999999993</v>
      </c>
      <c r="D14" s="28">
        <f>D9-D13</f>
        <v>0</v>
      </c>
      <c r="E14" s="26">
        <f t="shared" ref="E14:F14" si="0">E9-E13</f>
        <v>8409.2999999999993</v>
      </c>
      <c r="F14" s="26">
        <f t="shared" si="0"/>
        <v>6002.7999999999993</v>
      </c>
      <c r="G14" s="26">
        <f t="shared" ref="G14" si="1">G9-G13</f>
        <v>-3644.08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5" ht="18" customHeight="1" x14ac:dyDescent="0.3">
      <c r="A17" s="8" t="s">
        <v>178</v>
      </c>
      <c r="B17" s="9"/>
      <c r="C17" s="27">
        <v>5323995.209999999</v>
      </c>
      <c r="D17" s="123"/>
      <c r="E17" s="28"/>
      <c r="F17" s="27">
        <v>5103467.169999999</v>
      </c>
      <c r="G17" s="28">
        <f t="shared" ref="G17:G22" si="2">C17-F17</f>
        <v>220528.04000000004</v>
      </c>
      <c r="H17" s="27">
        <v>7486008.7300000004</v>
      </c>
      <c r="I17" s="27">
        <v>11127639.580000004</v>
      </c>
      <c r="M17" s="101">
        <f>C17-C91-C92</f>
        <v>4701763.209999999</v>
      </c>
      <c r="N17" s="110"/>
    </row>
    <row r="18" spans="1:15" ht="18" customHeight="1" x14ac:dyDescent="0.3">
      <c r="A18" s="8" t="s">
        <v>179</v>
      </c>
      <c r="B18" s="9"/>
      <c r="C18" s="27">
        <v>5361184.67</v>
      </c>
      <c r="D18" s="123"/>
      <c r="E18" s="28"/>
      <c r="F18" s="27">
        <v>5002403.3600000003</v>
      </c>
      <c r="G18" s="28">
        <f t="shared" si="2"/>
        <v>358781.30999999959</v>
      </c>
      <c r="H18" s="27">
        <v>6266227.4199999999</v>
      </c>
      <c r="I18" s="27">
        <v>4980000</v>
      </c>
      <c r="M18" s="101">
        <v>4572643</v>
      </c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10.74</v>
      </c>
      <c r="G19" s="28">
        <f t="shared" si="2"/>
        <v>-9.5300000000000011</v>
      </c>
      <c r="H19" s="27">
        <v>14.33</v>
      </c>
      <c r="I19" s="27">
        <v>14.88</v>
      </c>
      <c r="M19" s="101">
        <f>M17+M18</f>
        <v>9274406.209999999</v>
      </c>
      <c r="N19" s="3">
        <v>9836349.9399999995</v>
      </c>
      <c r="O19" s="110">
        <f>N19-M19</f>
        <v>561943.73000000045</v>
      </c>
    </row>
    <row r="20" spans="1:15" ht="18" customHeight="1" x14ac:dyDescent="0.3">
      <c r="A20" s="8" t="s">
        <v>35</v>
      </c>
      <c r="B20" s="9">
        <v>6</v>
      </c>
      <c r="C20" s="27">
        <v>91845.48000000001</v>
      </c>
      <c r="D20" s="123"/>
      <c r="E20" s="28"/>
      <c r="F20" s="27">
        <v>80808.87</v>
      </c>
      <c r="G20" s="28">
        <f t="shared" si="2"/>
        <v>11036.610000000015</v>
      </c>
      <c r="H20" s="27">
        <v>112162.6</v>
      </c>
      <c r="I20" s="27">
        <v>97331.020000000019</v>
      </c>
      <c r="M20" s="101"/>
    </row>
    <row r="21" spans="1:15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5" ht="18" customHeight="1" x14ac:dyDescent="0.3">
      <c r="A22" s="8" t="s">
        <v>180</v>
      </c>
      <c r="B22" s="9"/>
      <c r="C22" s="30">
        <v>0</v>
      </c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5" ht="18" customHeight="1" x14ac:dyDescent="0.3">
      <c r="A23" s="8" t="s">
        <v>36</v>
      </c>
      <c r="B23" s="9"/>
      <c r="C23" s="27">
        <f>SUM(C17:C22)</f>
        <v>10784026.57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10186690.139999999</v>
      </c>
      <c r="G23" s="26">
        <f>SUM(G17:G22)</f>
        <v>597336.42999999959</v>
      </c>
      <c r="H23" s="27">
        <f>SUM(H17:H22)</f>
        <v>13874412.08</v>
      </c>
      <c r="I23" s="27">
        <f t="shared" si="3"/>
        <v>16302316.500000004</v>
      </c>
      <c r="M23" s="101"/>
    </row>
    <row r="24" spans="1:15" ht="18" customHeight="1" x14ac:dyDescent="0.3">
      <c r="A24" s="8" t="s">
        <v>37</v>
      </c>
      <c r="B24" s="9"/>
      <c r="C24" s="27">
        <f>C23+C14</f>
        <v>10786385.290000001</v>
      </c>
      <c r="D24" s="28">
        <f>D23+D14</f>
        <v>0</v>
      </c>
      <c r="E24" s="26">
        <f t="shared" ref="E24:F24" si="4">E23+E14</f>
        <v>8409.2999999999993</v>
      </c>
      <c r="F24" s="26">
        <f t="shared" si="4"/>
        <v>10192692.939999999</v>
      </c>
      <c r="G24" s="26">
        <f>G23+G14</f>
        <v>593692.34999999963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27">
        <v>847355.08000000007</v>
      </c>
      <c r="D27" s="123"/>
      <c r="E27" s="28"/>
      <c r="F27" s="27">
        <v>843619.5</v>
      </c>
      <c r="G27" s="28">
        <f t="shared" ref="G27:G90" si="5">C27-F27</f>
        <v>3735.5800000000745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27">
        <v>9100</v>
      </c>
      <c r="D28" s="123"/>
      <c r="E28" s="28"/>
      <c r="F28" s="27">
        <v>6300</v>
      </c>
      <c r="G28" s="28">
        <f t="shared" si="5"/>
        <v>2800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204</v>
      </c>
      <c r="B29" s="9"/>
      <c r="C29" s="27">
        <v>41386.230000000003</v>
      </c>
      <c r="D29" s="123"/>
      <c r="E29" s="28"/>
      <c r="F29" s="27">
        <v>19794.7</v>
      </c>
      <c r="G29" s="28">
        <f t="shared" si="5"/>
        <v>21591.530000000002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102598</v>
      </c>
      <c r="D30" s="123"/>
      <c r="E30" s="28"/>
      <c r="F30" s="27">
        <v>103310</v>
      </c>
      <c r="G30" s="28">
        <f t="shared" si="5"/>
        <v>-712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10481.85</v>
      </c>
      <c r="D31" s="123"/>
      <c r="E31" s="28"/>
      <c r="F31" s="27">
        <v>10619.5</v>
      </c>
      <c r="G31" s="28">
        <f t="shared" si="5"/>
        <v>-137.64999999999964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173</v>
      </c>
      <c r="B32" s="9"/>
      <c r="C32" s="27">
        <v>1142.2</v>
      </c>
      <c r="D32" s="123"/>
      <c r="E32" s="28"/>
      <c r="F32" s="27">
        <v>1144.8000000000002</v>
      </c>
      <c r="G32" s="28">
        <f t="shared" si="5"/>
        <v>-2.6000000000001364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852</v>
      </c>
      <c r="D33" s="123"/>
      <c r="E33" s="28"/>
      <c r="F33" s="27">
        <v>1738</v>
      </c>
      <c r="G33" s="28">
        <f t="shared" si="5"/>
        <v>-886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1720.96</v>
      </c>
      <c r="D34" s="27"/>
      <c r="E34" s="28"/>
      <c r="F34" s="27">
        <v>1560</v>
      </c>
      <c r="G34" s="28">
        <f t="shared" si="5"/>
        <v>160.96000000000004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42918.939999999995</v>
      </c>
      <c r="D35" s="27"/>
      <c r="E35" s="28"/>
      <c r="F35" s="27">
        <v>48746.1</v>
      </c>
      <c r="G35" s="28">
        <f t="shared" si="5"/>
        <v>-5827.1600000000035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/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3127.43</v>
      </c>
      <c r="D37" s="27"/>
      <c r="E37" s="28"/>
      <c r="F37" s="27">
        <v>2100</v>
      </c>
      <c r="G37" s="28">
        <f t="shared" si="5"/>
        <v>1027.4299999999998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13713.65</v>
      </c>
      <c r="D38" s="27"/>
      <c r="E38" s="28"/>
      <c r="F38" s="27">
        <v>12049.089999999998</v>
      </c>
      <c r="G38" s="28">
        <f t="shared" si="5"/>
        <v>1664.5600000000013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>
        <v>1122.5</v>
      </c>
      <c r="G40" s="28">
        <f t="shared" si="5"/>
        <v>2877.5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/>
      <c r="D41" s="123"/>
      <c r="E41" s="28"/>
      <c r="F41" s="27">
        <v>0</v>
      </c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22928.15</v>
      </c>
      <c r="D43" s="123"/>
      <c r="E43" s="28"/>
      <c r="F43" s="27">
        <v>22261.35</v>
      </c>
      <c r="G43" s="28">
        <f t="shared" si="5"/>
        <v>666.80000000000291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12956.29</v>
      </c>
      <c r="D44" s="123"/>
      <c r="E44" s="28"/>
      <c r="F44" s="27">
        <v>10471.4</v>
      </c>
      <c r="G44" s="28">
        <f t="shared" si="5"/>
        <v>2484.8900000000012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90576</v>
      </c>
      <c r="D45" s="123"/>
      <c r="E45" s="28"/>
      <c r="F45" s="27">
        <v>93595.199999999997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3995.6499999999996</v>
      </c>
      <c r="D46" s="123"/>
      <c r="E46" s="28"/>
      <c r="F46" s="27">
        <v>9361.07</v>
      </c>
      <c r="G46" s="28">
        <f t="shared" si="5"/>
        <v>-5365.42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20635.190000000002</v>
      </c>
      <c r="D47" s="123"/>
      <c r="E47" s="28"/>
      <c r="F47" s="27">
        <v>17716.77</v>
      </c>
      <c r="G47" s="28">
        <f t="shared" si="5"/>
        <v>2918.4200000000019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1182.4000000000001</v>
      </c>
      <c r="D48" s="123"/>
      <c r="E48" s="28"/>
      <c r="F48" s="137">
        <v>1048.3</v>
      </c>
      <c r="G48" s="28">
        <f t="shared" si="5"/>
        <v>134.10000000000014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18438.05</v>
      </c>
      <c r="D49" s="123"/>
      <c r="E49" s="28"/>
      <c r="F49" s="27">
        <v>24968.89</v>
      </c>
      <c r="G49" s="28">
        <f t="shared" si="5"/>
        <v>-6530.84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4264.51</v>
      </c>
      <c r="D50" s="123"/>
      <c r="E50" s="28"/>
      <c r="F50" s="27">
        <v>4039.4500000000003</v>
      </c>
      <c r="G50" s="28">
        <f t="shared" si="5"/>
        <v>225.05999999999995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182</v>
      </c>
      <c r="D51" s="123"/>
      <c r="E51" s="28"/>
      <c r="F51" s="27">
        <v>185.4</v>
      </c>
      <c r="G51" s="28">
        <f t="shared" si="5"/>
        <v>-3.4000000000000057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660</v>
      </c>
      <c r="D52" s="123"/>
      <c r="E52" s="28"/>
      <c r="F52" s="27">
        <v>4329.0499999999993</v>
      </c>
      <c r="G52" s="28">
        <f t="shared" si="5"/>
        <v>-3669.0499999999993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>
        <f>SUM(C27:C66)</f>
        <v>1289741.4799999995</v>
      </c>
    </row>
    <row r="53" spans="1:13" ht="18" customHeight="1" x14ac:dyDescent="0.3">
      <c r="A53" s="11" t="s">
        <v>64</v>
      </c>
      <c r="B53" s="9"/>
      <c r="C53" s="27">
        <v>18200.16</v>
      </c>
      <c r="D53" s="123"/>
      <c r="E53" s="28"/>
      <c r="F53" s="27">
        <v>19487.650000000001</v>
      </c>
      <c r="G53" s="28">
        <f t="shared" si="5"/>
        <v>-1287.4900000000016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65</v>
      </c>
      <c r="B54" s="9"/>
      <c r="C54" s="27">
        <v>0</v>
      </c>
      <c r="D54" s="123">
        <v>0</v>
      </c>
      <c r="E54" s="28">
        <v>0</v>
      </c>
      <c r="F54" s="27">
        <v>0</v>
      </c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66</v>
      </c>
      <c r="B55" s="9"/>
      <c r="C55" s="27">
        <v>0</v>
      </c>
      <c r="D55" s="123">
        <v>0</v>
      </c>
      <c r="E55" s="28">
        <v>0</v>
      </c>
      <c r="F55" s="27">
        <v>0</v>
      </c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67</v>
      </c>
      <c r="B56" s="9"/>
      <c r="C56" s="27">
        <v>0</v>
      </c>
      <c r="D56" s="123">
        <v>0</v>
      </c>
      <c r="E56" s="28">
        <v>0</v>
      </c>
      <c r="F56" s="27">
        <v>0</v>
      </c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68</v>
      </c>
      <c r="B57" s="9"/>
      <c r="C57" s="27">
        <v>0</v>
      </c>
      <c r="D57" s="123">
        <v>0</v>
      </c>
      <c r="E57" s="28">
        <v>0</v>
      </c>
      <c r="F57" s="27">
        <v>0</v>
      </c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69</v>
      </c>
      <c r="B58" s="9"/>
      <c r="C58" s="27">
        <v>7651.2</v>
      </c>
      <c r="D58" s="123"/>
      <c r="E58" s="28"/>
      <c r="F58" s="27">
        <v>5311.6</v>
      </c>
      <c r="G58" s="28">
        <f t="shared" si="5"/>
        <v>2339.5999999999995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70</v>
      </c>
      <c r="B59" s="9"/>
      <c r="C59" s="27">
        <v>1272</v>
      </c>
      <c r="D59" s="123"/>
      <c r="E59" s="28"/>
      <c r="F59" s="27">
        <v>963.3</v>
      </c>
      <c r="G59" s="28">
        <f t="shared" si="5"/>
        <v>308.70000000000005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71</v>
      </c>
      <c r="B60" s="9"/>
      <c r="C60" s="27">
        <v>4372.5</v>
      </c>
      <c r="D60" s="123"/>
      <c r="E60" s="28"/>
      <c r="F60" s="27">
        <v>2700</v>
      </c>
      <c r="G60" s="28">
        <f t="shared" si="5"/>
        <v>1672.5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72</v>
      </c>
      <c r="B61" s="9"/>
      <c r="C61" s="27">
        <v>735.24</v>
      </c>
      <c r="D61" s="123"/>
      <c r="E61" s="28"/>
      <c r="F61" s="27">
        <v>1029.6099999999999</v>
      </c>
      <c r="G61" s="28">
        <f t="shared" si="5"/>
        <v>-294.36999999999989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73</v>
      </c>
      <c r="B62" s="9"/>
      <c r="C62" s="27">
        <v>200</v>
      </c>
      <c r="D62" s="123"/>
      <c r="E62" s="28"/>
      <c r="F62" s="27">
        <v>200</v>
      </c>
      <c r="G62" s="28">
        <f t="shared" si="5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74</v>
      </c>
      <c r="B63" s="9"/>
      <c r="C63" s="27">
        <v>0</v>
      </c>
      <c r="D63" s="123">
        <v>0</v>
      </c>
      <c r="E63" s="28">
        <v>0</v>
      </c>
      <c r="F63" s="27">
        <v>0</v>
      </c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75</v>
      </c>
      <c r="B64" s="9"/>
      <c r="C64" s="27">
        <v>330</v>
      </c>
      <c r="D64" s="123"/>
      <c r="E64" s="28"/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76</v>
      </c>
      <c r="B65" s="9"/>
      <c r="C65" s="27">
        <v>0</v>
      </c>
      <c r="D65" s="27">
        <v>0</v>
      </c>
      <c r="E65" s="27">
        <v>0</v>
      </c>
      <c r="F65" s="27">
        <v>0</v>
      </c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160</v>
      </c>
      <c r="B66" s="9"/>
      <c r="C66" s="27">
        <v>0</v>
      </c>
      <c r="D66" s="27">
        <v>0</v>
      </c>
      <c r="E66" s="27">
        <v>0</v>
      </c>
      <c r="F66" s="27">
        <v>561</v>
      </c>
      <c r="G66" s="28">
        <f>C66-F66</f>
        <v>-561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77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49</v>
      </c>
      <c r="B69" s="9"/>
      <c r="C69" s="27">
        <v>9893.4700000000012</v>
      </c>
      <c r="D69" s="27"/>
      <c r="E69" s="28"/>
      <c r="F69" s="27">
        <v>9621.5499999999993</v>
      </c>
      <c r="G69" s="28">
        <f>C69-F69</f>
        <v>271.92000000000189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83</v>
      </c>
      <c r="B70" s="9"/>
      <c r="C70" s="27">
        <v>0</v>
      </c>
      <c r="D70" s="27">
        <v>0</v>
      </c>
      <c r="E70" s="27">
        <v>0</v>
      </c>
      <c r="F70" s="27">
        <v>0</v>
      </c>
      <c r="G70" s="28">
        <f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78</v>
      </c>
      <c r="B71" s="9"/>
      <c r="C71" s="27">
        <v>521006.69</v>
      </c>
      <c r="D71" s="27"/>
      <c r="E71" s="28"/>
      <c r="F71" s="27">
        <v>637361.71</v>
      </c>
      <c r="G71" s="28">
        <f t="shared" si="5"/>
        <v>-116355.01999999996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79</v>
      </c>
      <c r="B72" s="9"/>
      <c r="C72" s="127">
        <v>233340.25</v>
      </c>
      <c r="D72" s="27"/>
      <c r="E72" s="28"/>
      <c r="F72" s="27">
        <v>121090.39</v>
      </c>
      <c r="G72" s="28">
        <f t="shared" si="5"/>
        <v>112249.86</v>
      </c>
      <c r="H72" s="27">
        <v>179168.33</v>
      </c>
      <c r="I72" s="27">
        <v>374300</v>
      </c>
      <c r="K72" s="51">
        <v>368300</v>
      </c>
      <c r="L72" s="51">
        <f t="shared" ref="L72:L76" si="11">K72/12*7</f>
        <v>214841.66666666669</v>
      </c>
      <c r="M72" s="54"/>
    </row>
    <row r="73" spans="1:13" ht="18" customHeight="1" x14ac:dyDescent="0.3">
      <c r="A73" s="11" t="s">
        <v>80</v>
      </c>
      <c r="B73" s="9"/>
      <c r="C73" s="127">
        <v>132525.87000000002</v>
      </c>
      <c r="D73" s="123"/>
      <c r="E73" s="28"/>
      <c r="F73" s="27">
        <v>55146.75</v>
      </c>
      <c r="G73" s="28">
        <f t="shared" si="5"/>
        <v>77379.120000000024</v>
      </c>
      <c r="H73" s="27">
        <v>129869.15</v>
      </c>
      <c r="I73" s="27">
        <v>165000.00000000003</v>
      </c>
      <c r="K73" s="51">
        <v>150000</v>
      </c>
      <c r="L73" s="51">
        <f t="shared" si="11"/>
        <v>87500</v>
      </c>
      <c r="M73" s="54"/>
    </row>
    <row r="74" spans="1:13" ht="18" customHeight="1" x14ac:dyDescent="0.3">
      <c r="A74" s="11" t="s">
        <v>81</v>
      </c>
      <c r="B74" s="9"/>
      <c r="C74" s="27">
        <v>11500</v>
      </c>
      <c r="D74" s="123"/>
      <c r="E74" s="28"/>
      <c r="F74" s="27">
        <v>0</v>
      </c>
      <c r="G74" s="28">
        <f t="shared" si="5"/>
        <v>11500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82</v>
      </c>
      <c r="B75" s="9"/>
      <c r="C75" s="27">
        <v>6365.8</v>
      </c>
      <c r="D75" s="123"/>
      <c r="E75" s="28"/>
      <c r="F75" s="27">
        <v>901.5</v>
      </c>
      <c r="G75" s="28">
        <f t="shared" si="5"/>
        <v>5464.3</v>
      </c>
      <c r="H75" s="27">
        <v>1201.5</v>
      </c>
      <c r="I75" s="27">
        <v>6000.0000000000009</v>
      </c>
      <c r="K75" s="51">
        <v>6000</v>
      </c>
      <c r="L75" s="51">
        <f t="shared" si="11"/>
        <v>3500</v>
      </c>
      <c r="M75" s="54"/>
    </row>
    <row r="76" spans="1:13" ht="18" customHeight="1" x14ac:dyDescent="0.3">
      <c r="A76" s="11" t="s">
        <v>201</v>
      </c>
      <c r="B76" s="9"/>
      <c r="C76" s="27">
        <v>21664.510000000002</v>
      </c>
      <c r="D76" s="123"/>
      <c r="E76" s="28"/>
      <c r="F76" s="27">
        <v>21854.84</v>
      </c>
      <c r="G76" s="28">
        <f t="shared" si="5"/>
        <v>-190.32999999999811</v>
      </c>
      <c r="H76" s="27">
        <v>29354.84</v>
      </c>
      <c r="I76" s="27">
        <v>30000</v>
      </c>
      <c r="K76" s="51">
        <v>30000</v>
      </c>
      <c r="L76" s="51">
        <f t="shared" si="11"/>
        <v>17500</v>
      </c>
      <c r="M76" s="54"/>
    </row>
    <row r="77" spans="1:13" ht="18" customHeight="1" x14ac:dyDescent="0.3">
      <c r="A77" s="11" t="s">
        <v>98</v>
      </c>
      <c r="B77" s="9"/>
      <c r="C77" s="127">
        <v>9540</v>
      </c>
      <c r="D77" s="123"/>
      <c r="E77" s="28"/>
      <c r="F77" s="27">
        <v>9300</v>
      </c>
      <c r="G77" s="28">
        <f t="shared" si="5"/>
        <v>240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84</v>
      </c>
      <c r="B78" s="9"/>
      <c r="C78" s="27">
        <v>46784.76</v>
      </c>
      <c r="D78" s="123"/>
      <c r="E78" s="28"/>
      <c r="F78" s="27">
        <v>454032.88</v>
      </c>
      <c r="G78" s="28">
        <f t="shared" si="5"/>
        <v>-407248.12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85</v>
      </c>
      <c r="B79" s="9"/>
      <c r="C79" s="127">
        <v>9900</v>
      </c>
      <c r="D79" s="123"/>
      <c r="E79" s="28"/>
      <c r="F79" s="27">
        <v>10620</v>
      </c>
      <c r="G79" s="28">
        <f t="shared" si="5"/>
        <v>-720</v>
      </c>
      <c r="H79" s="27">
        <v>21020</v>
      </c>
      <c r="I79" s="27">
        <v>52999.999999999985</v>
      </c>
      <c r="K79" s="51">
        <v>66000</v>
      </c>
      <c r="L79" s="51">
        <f t="shared" ref="L79:L90" si="12">K79/12*7</f>
        <v>38500</v>
      </c>
      <c r="M79" s="54"/>
    </row>
    <row r="80" spans="1:13" ht="18" customHeight="1" x14ac:dyDescent="0.3">
      <c r="A80" s="11" t="s">
        <v>86</v>
      </c>
      <c r="B80" s="9"/>
      <c r="C80" s="127">
        <v>12250</v>
      </c>
      <c r="D80" s="123"/>
      <c r="E80" s="28"/>
      <c r="F80" s="27">
        <v>1237.5</v>
      </c>
      <c r="G80" s="28">
        <f t="shared" si="5"/>
        <v>11012.5</v>
      </c>
      <c r="H80" s="27">
        <v>3237.5</v>
      </c>
      <c r="I80" s="27">
        <v>80000</v>
      </c>
      <c r="K80" s="51">
        <v>27000</v>
      </c>
      <c r="L80" s="51">
        <f t="shared" si="12"/>
        <v>15750</v>
      </c>
      <c r="M80" s="54"/>
    </row>
    <row r="81" spans="1:13" ht="18" customHeight="1" x14ac:dyDescent="0.3">
      <c r="A81" s="11" t="s">
        <v>87</v>
      </c>
      <c r="B81" s="9"/>
      <c r="C81" s="127">
        <v>126200</v>
      </c>
      <c r="D81" s="123"/>
      <c r="E81" s="28"/>
      <c r="F81" s="27">
        <v>20569</v>
      </c>
      <c r="G81" s="28">
        <f t="shared" si="5"/>
        <v>105631</v>
      </c>
      <c r="H81" s="27">
        <v>24069</v>
      </c>
      <c r="I81" s="27">
        <v>84800</v>
      </c>
      <c r="K81" s="51">
        <v>84800</v>
      </c>
      <c r="L81" s="51">
        <f t="shared" si="12"/>
        <v>49466.666666666672</v>
      </c>
      <c r="M81" s="54"/>
    </row>
    <row r="82" spans="1:13" ht="18" customHeight="1" x14ac:dyDescent="0.3">
      <c r="A82" s="11" t="s">
        <v>88</v>
      </c>
      <c r="B82" s="9"/>
      <c r="C82" s="27">
        <v>369486.20000000007</v>
      </c>
      <c r="D82" s="123"/>
      <c r="E82" s="28"/>
      <c r="F82" s="27">
        <v>341443.89999999997</v>
      </c>
      <c r="G82" s="28">
        <f t="shared" si="5"/>
        <v>28042.300000000105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181</v>
      </c>
      <c r="B83" s="9"/>
      <c r="C83" s="27">
        <v>0</v>
      </c>
      <c r="D83" s="123"/>
      <c r="E83" s="28"/>
      <c r="F83" s="27">
        <v>302.10000000000002</v>
      </c>
      <c r="G83" s="28">
        <f t="shared" si="5"/>
        <v>-302.10000000000002</v>
      </c>
      <c r="H83" s="27">
        <v>302.10000000000002</v>
      </c>
      <c r="I83" s="27"/>
      <c r="M83" s="54"/>
    </row>
    <row r="84" spans="1:13" ht="18" customHeight="1" x14ac:dyDescent="0.3">
      <c r="A84" s="11" t="s">
        <v>89</v>
      </c>
      <c r="B84" s="9"/>
      <c r="C84" s="27">
        <v>75240</v>
      </c>
      <c r="D84" s="123"/>
      <c r="E84" s="28"/>
      <c r="F84" s="27">
        <v>366723.52</v>
      </c>
      <c r="G84" s="28">
        <f t="shared" si="5"/>
        <v>-291483.52000000002</v>
      </c>
      <c r="H84" s="27">
        <v>837869.8</v>
      </c>
      <c r="I84" s="27">
        <v>1504000</v>
      </c>
      <c r="K84" s="51">
        <v>1280000</v>
      </c>
      <c r="L84" s="51">
        <f t="shared" si="12"/>
        <v>746666.66666666674</v>
      </c>
      <c r="M84" s="54"/>
    </row>
    <row r="85" spans="1:13" ht="18" customHeight="1" x14ac:dyDescent="0.3">
      <c r="A85" s="11" t="s">
        <v>90</v>
      </c>
      <c r="B85" s="9"/>
      <c r="C85" s="27">
        <v>0</v>
      </c>
      <c r="D85" s="123"/>
      <c r="E85" s="28"/>
      <c r="F85" s="27">
        <v>37600</v>
      </c>
      <c r="G85" s="28">
        <f t="shared" si="5"/>
        <v>-37600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91</v>
      </c>
      <c r="B86" s="9"/>
      <c r="C86" s="127">
        <v>107441.31000000001</v>
      </c>
      <c r="D86" s="27"/>
      <c r="E86" s="28"/>
      <c r="F86" s="27">
        <v>9479.6</v>
      </c>
      <c r="G86" s="28">
        <f t="shared" si="5"/>
        <v>97961.71</v>
      </c>
      <c r="H86" s="27">
        <v>14577.12</v>
      </c>
      <c r="I86" s="27">
        <v>52999.999999999985</v>
      </c>
      <c r="K86" s="51">
        <v>84800</v>
      </c>
      <c r="L86" s="51">
        <f t="shared" si="12"/>
        <v>49466.666666666672</v>
      </c>
      <c r="M86" s="54"/>
    </row>
    <row r="87" spans="1:13" ht="18" customHeight="1" x14ac:dyDescent="0.3">
      <c r="A87" s="11" t="s">
        <v>92</v>
      </c>
      <c r="B87" s="9"/>
      <c r="C87" s="27">
        <v>458229.84</v>
      </c>
      <c r="D87" s="27"/>
      <c r="E87" s="28"/>
      <c r="F87" s="27">
        <v>995452.38</v>
      </c>
      <c r="G87" s="28">
        <f t="shared" si="5"/>
        <v>-537222.54</v>
      </c>
      <c r="H87" s="27">
        <v>1189603.8999999999</v>
      </c>
      <c r="I87" s="27">
        <v>1722000.0000000002</v>
      </c>
      <c r="K87" s="51">
        <v>2894000</v>
      </c>
      <c r="L87" s="51">
        <f t="shared" si="12"/>
        <v>1688166.6666666665</v>
      </c>
      <c r="M87" s="54"/>
    </row>
    <row r="88" spans="1:13" ht="18" customHeight="1" x14ac:dyDescent="0.3">
      <c r="A88" s="11" t="s">
        <v>93</v>
      </c>
      <c r="B88" s="9"/>
      <c r="C88" s="27">
        <v>608963.64999999991</v>
      </c>
      <c r="D88" s="27"/>
      <c r="E88" s="28"/>
      <c r="F88" s="27">
        <v>679084.14</v>
      </c>
      <c r="G88" s="28">
        <f t="shared" si="5"/>
        <v>-70120.490000000107</v>
      </c>
      <c r="H88" s="27">
        <v>1102025.32</v>
      </c>
      <c r="I88" s="27">
        <v>1045000</v>
      </c>
      <c r="K88" s="51">
        <v>1066000</v>
      </c>
      <c r="L88" s="51">
        <f t="shared" si="12"/>
        <v>621833.33333333326</v>
      </c>
      <c r="M88" s="54"/>
    </row>
    <row r="89" spans="1:13" ht="18" customHeight="1" x14ac:dyDescent="0.3">
      <c r="A89" s="11" t="s">
        <v>198</v>
      </c>
      <c r="B89" s="9"/>
      <c r="C89" s="123">
        <v>749070.64000000013</v>
      </c>
      <c r="D89" s="27"/>
      <c r="E89" s="28"/>
      <c r="F89" s="27">
        <v>0</v>
      </c>
      <c r="G89" s="28">
        <f t="shared" si="5"/>
        <v>749070.64000000013</v>
      </c>
      <c r="H89" s="27">
        <v>0</v>
      </c>
      <c r="I89" s="27"/>
      <c r="M89" s="54"/>
    </row>
    <row r="90" spans="1:13" ht="18" customHeight="1" x14ac:dyDescent="0.3">
      <c r="A90" s="11" t="s">
        <v>94</v>
      </c>
      <c r="B90" s="9"/>
      <c r="C90" s="127">
        <v>3824.15</v>
      </c>
      <c r="D90" s="27"/>
      <c r="E90" s="28"/>
      <c r="F90" s="27">
        <v>0</v>
      </c>
      <c r="G90" s="28">
        <f t="shared" si="5"/>
        <v>3824.15</v>
      </c>
      <c r="H90" s="27">
        <v>0</v>
      </c>
      <c r="I90" s="27">
        <v>30000.000000000004</v>
      </c>
      <c r="K90" s="51">
        <v>30000</v>
      </c>
      <c r="L90" s="51">
        <f t="shared" si="12"/>
        <v>17500</v>
      </c>
      <c r="M90" s="54"/>
    </row>
    <row r="91" spans="1:13" ht="18" customHeight="1" x14ac:dyDescent="0.3">
      <c r="A91" s="11" t="s">
        <v>220</v>
      </c>
      <c r="B91" s="9"/>
      <c r="C91" s="127">
        <v>208292</v>
      </c>
      <c r="D91" s="27"/>
      <c r="E91" s="28"/>
      <c r="F91" s="27">
        <v>0</v>
      </c>
      <c r="G91" s="28">
        <v>0</v>
      </c>
      <c r="H91" s="27">
        <v>0</v>
      </c>
      <c r="I91" s="27"/>
      <c r="M91" s="54"/>
    </row>
    <row r="92" spans="1:13" ht="18" customHeight="1" x14ac:dyDescent="0.3">
      <c r="A92" s="11" t="s">
        <v>219</v>
      </c>
      <c r="B92" s="9"/>
      <c r="C92" s="127">
        <v>413940</v>
      </c>
      <c r="D92" s="27"/>
      <c r="E92" s="28"/>
      <c r="F92" s="27">
        <v>0</v>
      </c>
      <c r="G92" s="28"/>
      <c r="H92" s="27"/>
      <c r="I92" s="27"/>
      <c r="M92" s="54"/>
    </row>
    <row r="93" spans="1:13" ht="18" customHeight="1" x14ac:dyDescent="0.3">
      <c r="A93" s="11" t="s">
        <v>199</v>
      </c>
      <c r="B93" s="9"/>
      <c r="C93" s="127">
        <v>150077.66</v>
      </c>
      <c r="D93" s="27"/>
      <c r="E93" s="28"/>
      <c r="F93" s="27">
        <v>656471.81999999995</v>
      </c>
      <c r="G93" s="28">
        <f>C93-F93</f>
        <v>-506394.15999999992</v>
      </c>
      <c r="H93" s="27">
        <v>684159.30999999994</v>
      </c>
      <c r="I93" s="27">
        <v>1980000</v>
      </c>
      <c r="K93" s="51">
        <v>2160000</v>
      </c>
      <c r="L93" s="51">
        <f>K93/12*7</f>
        <v>1260000</v>
      </c>
      <c r="M93" s="54"/>
    </row>
    <row r="94" spans="1:13" ht="18" customHeight="1" x14ac:dyDescent="0.3">
      <c r="A94" s="11" t="s">
        <v>192</v>
      </c>
      <c r="B94" s="9"/>
      <c r="C94" s="127">
        <v>456499.31</v>
      </c>
      <c r="D94" s="27"/>
      <c r="E94" s="28"/>
      <c r="F94" s="27">
        <v>0</v>
      </c>
      <c r="G94" s="28">
        <f t="shared" ref="G94:G110" si="13">C94-F94</f>
        <v>456499.31</v>
      </c>
      <c r="H94" s="27">
        <v>0</v>
      </c>
      <c r="I94" s="27"/>
      <c r="M94" s="54"/>
    </row>
    <row r="95" spans="1:13" ht="18" customHeight="1" x14ac:dyDescent="0.3">
      <c r="A95" s="11" t="s">
        <v>194</v>
      </c>
      <c r="B95" s="9"/>
      <c r="C95" s="127">
        <v>609830.69999999995</v>
      </c>
      <c r="D95" s="27"/>
      <c r="E95" s="28"/>
      <c r="F95" s="27">
        <v>0</v>
      </c>
      <c r="G95" s="28">
        <f t="shared" si="13"/>
        <v>609830.69999999995</v>
      </c>
      <c r="H95" s="27">
        <v>0</v>
      </c>
      <c r="I95" s="27"/>
      <c r="M95" s="54"/>
    </row>
    <row r="96" spans="1:13" ht="18" customHeight="1" x14ac:dyDescent="0.3">
      <c r="A96" s="11" t="s">
        <v>95</v>
      </c>
      <c r="B96" s="9"/>
      <c r="C96" s="127">
        <v>1500820.22</v>
      </c>
      <c r="D96" s="27"/>
      <c r="E96" s="28"/>
      <c r="F96" s="27">
        <v>1555858.25</v>
      </c>
      <c r="G96" s="28">
        <f t="shared" si="13"/>
        <v>-55038.030000000028</v>
      </c>
      <c r="H96" s="27">
        <v>1555858.25</v>
      </c>
      <c r="I96" s="27">
        <v>1500000</v>
      </c>
      <c r="K96" s="51">
        <v>1500000</v>
      </c>
      <c r="L96" s="51">
        <v>1500000</v>
      </c>
      <c r="M96" s="54"/>
    </row>
    <row r="97" spans="1:14" ht="18" customHeight="1" x14ac:dyDescent="0.3">
      <c r="A97" s="11" t="s">
        <v>174</v>
      </c>
      <c r="B97" s="9"/>
      <c r="C97" s="27">
        <v>0</v>
      </c>
      <c r="D97" s="27"/>
      <c r="E97" s="28"/>
      <c r="F97" s="27">
        <v>486555.08999999997</v>
      </c>
      <c r="G97" s="28">
        <f t="shared" si="13"/>
        <v>-486555.08999999997</v>
      </c>
      <c r="H97" s="27">
        <v>486555.08999999997</v>
      </c>
      <c r="I97" s="27">
        <v>500000</v>
      </c>
      <c r="M97" s="54"/>
    </row>
    <row r="98" spans="1:14" ht="18" customHeight="1" x14ac:dyDescent="0.3">
      <c r="A98" s="11" t="s">
        <v>175</v>
      </c>
      <c r="B98" s="9"/>
      <c r="C98" s="27">
        <v>880502.41999999993</v>
      </c>
      <c r="D98" s="27"/>
      <c r="E98" s="28"/>
      <c r="F98" s="27">
        <v>902629.95000000019</v>
      </c>
      <c r="G98" s="28">
        <f t="shared" si="13"/>
        <v>-22127.530000000261</v>
      </c>
      <c r="H98" s="27">
        <v>948719.25000000023</v>
      </c>
      <c r="I98" s="27">
        <v>1000000</v>
      </c>
      <c r="M98" s="54"/>
    </row>
    <row r="99" spans="1:14" ht="18" customHeight="1" x14ac:dyDescent="0.3">
      <c r="A99" s="11" t="s">
        <v>208</v>
      </c>
      <c r="B99" s="9"/>
      <c r="C99" s="27">
        <v>550423.80000000005</v>
      </c>
      <c r="D99" s="27"/>
      <c r="E99" s="28"/>
      <c r="F99" s="27">
        <v>0</v>
      </c>
      <c r="G99" s="28">
        <f t="shared" si="13"/>
        <v>550423.80000000005</v>
      </c>
      <c r="H99" s="27"/>
      <c r="I99" s="27"/>
      <c r="M99" s="54"/>
    </row>
    <row r="100" spans="1:14" ht="18" customHeight="1" x14ac:dyDescent="0.3">
      <c r="A100" s="11" t="s">
        <v>182</v>
      </c>
      <c r="B100" s="9"/>
      <c r="C100" s="27">
        <v>0</v>
      </c>
      <c r="D100" s="27"/>
      <c r="E100" s="27"/>
      <c r="F100" s="27">
        <v>252682.88999999998</v>
      </c>
      <c r="G100" s="28">
        <f t="shared" si="13"/>
        <v>-252682.88999999998</v>
      </c>
      <c r="H100" s="27">
        <v>252682.88999999998</v>
      </c>
      <c r="I100" s="27"/>
      <c r="M100" s="54"/>
    </row>
    <row r="101" spans="1:14" ht="18" customHeight="1" x14ac:dyDescent="0.3">
      <c r="A101" s="11" t="s">
        <v>158</v>
      </c>
      <c r="B101" s="9"/>
      <c r="C101" s="27">
        <v>0</v>
      </c>
      <c r="D101" s="27"/>
      <c r="E101" s="27"/>
      <c r="F101" s="27">
        <v>321776</v>
      </c>
      <c r="G101" s="28">
        <f t="shared" si="13"/>
        <v>-321776</v>
      </c>
      <c r="H101" s="27">
        <v>400353</v>
      </c>
      <c r="I101" s="27">
        <v>0</v>
      </c>
      <c r="M101" s="54"/>
    </row>
    <row r="102" spans="1:14" ht="18" customHeight="1" x14ac:dyDescent="0.3">
      <c r="A102" s="11" t="s">
        <v>183</v>
      </c>
      <c r="B102" s="9"/>
      <c r="C102" s="27">
        <v>0</v>
      </c>
      <c r="D102" s="27"/>
      <c r="E102" s="27"/>
      <c r="F102" s="27">
        <v>550000</v>
      </c>
      <c r="G102" s="28">
        <f t="shared" si="13"/>
        <v>-550000</v>
      </c>
      <c r="H102" s="27">
        <v>550000</v>
      </c>
      <c r="I102" s="27"/>
      <c r="M102" s="54"/>
    </row>
    <row r="103" spans="1:14" ht="18" customHeight="1" x14ac:dyDescent="0.3">
      <c r="A103" s="11" t="s">
        <v>184</v>
      </c>
      <c r="B103" s="9"/>
      <c r="C103" s="27">
        <v>0</v>
      </c>
      <c r="D103" s="27"/>
      <c r="E103" s="27"/>
      <c r="F103" s="27">
        <v>79293.63</v>
      </c>
      <c r="G103" s="28">
        <f t="shared" si="13"/>
        <v>-79293.63</v>
      </c>
      <c r="H103" s="27">
        <v>207449.67</v>
      </c>
      <c r="I103" s="27"/>
      <c r="M103" s="54"/>
    </row>
    <row r="104" spans="1:14" ht="18" customHeight="1" x14ac:dyDescent="0.3">
      <c r="A104" s="11" t="s">
        <v>96</v>
      </c>
      <c r="B104" s="9"/>
      <c r="C104" s="27">
        <v>-33000</v>
      </c>
      <c r="D104" s="27"/>
      <c r="E104" s="27"/>
      <c r="F104" s="27">
        <v>246165.21000000002</v>
      </c>
      <c r="G104" s="28">
        <f t="shared" si="13"/>
        <v>-279165.21000000002</v>
      </c>
      <c r="H104" s="27">
        <v>420725.59</v>
      </c>
      <c r="I104" s="27">
        <v>0</v>
      </c>
      <c r="K104" s="51">
        <v>400000</v>
      </c>
      <c r="L104" s="51">
        <v>0</v>
      </c>
      <c r="M104" s="54"/>
    </row>
    <row r="105" spans="1:14" ht="18" customHeight="1" x14ac:dyDescent="0.3">
      <c r="A105" s="11" t="s">
        <v>185</v>
      </c>
      <c r="B105" s="9"/>
      <c r="C105" s="27">
        <v>0</v>
      </c>
      <c r="D105" s="27"/>
      <c r="E105" s="27"/>
      <c r="F105" s="27">
        <v>0</v>
      </c>
      <c r="G105" s="28">
        <f t="shared" si="13"/>
        <v>0</v>
      </c>
      <c r="H105" s="27">
        <v>100000</v>
      </c>
      <c r="I105" s="27"/>
      <c r="M105" s="54"/>
    </row>
    <row r="106" spans="1:14" ht="18" customHeight="1" x14ac:dyDescent="0.3">
      <c r="A106" s="11" t="s">
        <v>186</v>
      </c>
      <c r="B106" s="9"/>
      <c r="C106" s="27">
        <v>112667.16</v>
      </c>
      <c r="D106" s="27"/>
      <c r="E106" s="27"/>
      <c r="F106" s="27">
        <v>0</v>
      </c>
      <c r="G106" s="28">
        <f t="shared" si="13"/>
        <v>112667.16</v>
      </c>
      <c r="H106" s="27">
        <v>420193.42</v>
      </c>
      <c r="I106" s="27"/>
      <c r="M106" s="54"/>
    </row>
    <row r="107" spans="1:14" ht="18" customHeight="1" x14ac:dyDescent="0.3">
      <c r="A107" s="11" t="s">
        <v>205</v>
      </c>
      <c r="B107" s="9"/>
      <c r="C107" s="123">
        <v>999982.8</v>
      </c>
      <c r="D107" s="27"/>
      <c r="E107" s="28"/>
      <c r="F107" s="27">
        <v>0</v>
      </c>
      <c r="G107" s="28">
        <f t="shared" si="13"/>
        <v>999982.8</v>
      </c>
      <c r="H107" s="27">
        <v>0</v>
      </c>
      <c r="I107" s="27"/>
      <c r="M107" s="54"/>
    </row>
    <row r="108" spans="1:14" ht="18" customHeight="1" x14ac:dyDescent="0.3">
      <c r="A108" s="11" t="s">
        <v>202</v>
      </c>
      <c r="B108" s="9"/>
      <c r="C108" s="123">
        <v>114098.91</v>
      </c>
      <c r="D108" s="27"/>
      <c r="E108" s="28"/>
      <c r="F108" s="27">
        <v>0</v>
      </c>
      <c r="G108" s="28">
        <f t="shared" si="13"/>
        <v>114098.91</v>
      </c>
      <c r="H108" s="27">
        <v>0</v>
      </c>
      <c r="I108" s="27"/>
      <c r="M108" s="54"/>
    </row>
    <row r="109" spans="1:14" ht="18" customHeight="1" x14ac:dyDescent="0.3">
      <c r="A109" s="11" t="s">
        <v>187</v>
      </c>
      <c r="B109" s="9"/>
      <c r="C109" s="127">
        <v>31494.07</v>
      </c>
      <c r="D109" s="128"/>
      <c r="E109" s="28"/>
      <c r="F109" s="27">
        <v>87815.660000000018</v>
      </c>
      <c r="G109" s="28">
        <f t="shared" si="13"/>
        <v>-56321.590000000018</v>
      </c>
      <c r="H109" s="27">
        <v>139724.52000000002</v>
      </c>
      <c r="I109" s="27"/>
      <c r="M109" s="54"/>
    </row>
    <row r="110" spans="1:14" ht="18" customHeight="1" x14ac:dyDescent="0.3">
      <c r="A110" s="11" t="s">
        <v>188</v>
      </c>
      <c r="B110" s="9"/>
      <c r="C110" s="132">
        <v>-12212.380000000001</v>
      </c>
      <c r="D110" s="133"/>
      <c r="E110" s="31"/>
      <c r="F110" s="30">
        <v>10878.449999999999</v>
      </c>
      <c r="G110" s="30">
        <f t="shared" si="13"/>
        <v>-23090.83</v>
      </c>
      <c r="H110" s="30">
        <v>99806.43</v>
      </c>
      <c r="I110" s="27"/>
      <c r="M110" s="54"/>
    </row>
    <row r="111" spans="1:14" ht="18" customHeight="1" x14ac:dyDescent="0.3">
      <c r="A111" s="23" t="s">
        <v>97</v>
      </c>
      <c r="B111" s="9"/>
      <c r="C111" s="27">
        <f>SUM(C27:C110)</f>
        <v>10786385.290000001</v>
      </c>
      <c r="D111" s="27">
        <f t="shared" ref="D111:I111" si="14">SUM(D27:D110)</f>
        <v>0</v>
      </c>
      <c r="E111" s="28">
        <f t="shared" si="14"/>
        <v>0</v>
      </c>
      <c r="F111" s="26">
        <f t="shared" si="14"/>
        <v>10192692.940000001</v>
      </c>
      <c r="G111" s="26">
        <f t="shared" si="14"/>
        <v>-28539.649999999914</v>
      </c>
      <c r="H111" s="27">
        <f t="shared" si="14"/>
        <v>13882059.349999998</v>
      </c>
      <c r="I111" s="27">
        <f t="shared" si="14"/>
        <v>16214936.379999999</v>
      </c>
      <c r="M111" s="54"/>
      <c r="N111" s="54"/>
    </row>
    <row r="112" spans="1:14" ht="18" customHeight="1" x14ac:dyDescent="0.3">
      <c r="A112" s="22"/>
      <c r="B112" s="9"/>
      <c r="C112" s="30"/>
      <c r="D112" s="30"/>
      <c r="E112" s="31"/>
      <c r="F112" s="30"/>
      <c r="G112" s="31"/>
      <c r="H112" s="30"/>
      <c r="I112" s="30"/>
    </row>
    <row r="113" spans="1:325" ht="18" customHeight="1" x14ac:dyDescent="0.3">
      <c r="A113" s="10" t="s">
        <v>15</v>
      </c>
      <c r="B113" s="9"/>
      <c r="C113" s="27">
        <f>C24-C111</f>
        <v>0</v>
      </c>
      <c r="D113" s="27">
        <f>D24-D111</f>
        <v>0</v>
      </c>
      <c r="E113" s="28">
        <f>E24-E111</f>
        <v>8409.2999999999993</v>
      </c>
      <c r="F113" s="26">
        <f>F24-F111</f>
        <v>0</v>
      </c>
      <c r="G113" s="26">
        <v>0</v>
      </c>
      <c r="H113" s="27">
        <f>H24-H111</f>
        <v>-695.51999999769032</v>
      </c>
      <c r="I113" s="27">
        <f>I24-I111</f>
        <v>97331.020000005141</v>
      </c>
    </row>
    <row r="114" spans="1:325" s="12" customFormat="1" ht="18" customHeight="1" x14ac:dyDescent="0.3">
      <c r="A114" s="13" t="s">
        <v>3</v>
      </c>
      <c r="B114" s="14"/>
      <c r="C114" s="30"/>
      <c r="D114" s="30"/>
      <c r="E114" s="31"/>
      <c r="F114" s="30"/>
      <c r="G114" s="31"/>
      <c r="H114" s="30"/>
      <c r="I114" s="30"/>
      <c r="J114" s="32"/>
      <c r="K114" s="53"/>
      <c r="L114" s="53"/>
    </row>
    <row r="115" spans="1:325" ht="18" customHeight="1" x14ac:dyDescent="0.3">
      <c r="A115" s="10" t="s">
        <v>14</v>
      </c>
      <c r="B115" s="14"/>
      <c r="C115" s="33">
        <f>C113-C114</f>
        <v>0</v>
      </c>
      <c r="D115" s="33">
        <f>D113-D114</f>
        <v>0</v>
      </c>
      <c r="E115" s="125">
        <f t="shared" ref="E115:I115" si="15">E113-E114</f>
        <v>8409.2999999999993</v>
      </c>
      <c r="F115" s="33">
        <f t="shared" si="15"/>
        <v>0</v>
      </c>
      <c r="G115" s="33">
        <f t="shared" si="15"/>
        <v>0</v>
      </c>
      <c r="H115" s="33">
        <f t="shared" si="15"/>
        <v>-695.51999999769032</v>
      </c>
      <c r="I115" s="33">
        <f t="shared" si="15"/>
        <v>97331.020000005141</v>
      </c>
      <c r="J115" s="32"/>
      <c r="K115" s="53"/>
      <c r="L115" s="53"/>
      <c r="M115" s="55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</row>
    <row r="116" spans="1:325" ht="18" customHeight="1" x14ac:dyDescent="0.3">
      <c r="A116" s="8" t="s">
        <v>4</v>
      </c>
      <c r="B116" s="9"/>
      <c r="C116" s="30"/>
      <c r="D116" s="30">
        <v>0</v>
      </c>
      <c r="E116" s="31">
        <v>0</v>
      </c>
      <c r="F116" s="29"/>
      <c r="G116" s="29">
        <v>0</v>
      </c>
      <c r="H116" s="30">
        <v>-695.51999999769032</v>
      </c>
      <c r="I116" s="30"/>
    </row>
    <row r="117" spans="1:325" ht="18" customHeight="1" x14ac:dyDescent="0.3">
      <c r="A117" s="10" t="s">
        <v>16</v>
      </c>
      <c r="B117" s="9"/>
      <c r="C117" s="27">
        <f>C115-C116</f>
        <v>0</v>
      </c>
      <c r="D117" s="27">
        <f>D115-D116</f>
        <v>0</v>
      </c>
      <c r="E117" s="28">
        <f>E115-E116</f>
        <v>8409.2999999999993</v>
      </c>
      <c r="F117" s="26">
        <f>F115-F116</f>
        <v>0</v>
      </c>
      <c r="G117" s="26">
        <f t="shared" ref="G117" si="16">G115-G116</f>
        <v>0</v>
      </c>
      <c r="H117" s="27">
        <f>H115-H116</f>
        <v>0</v>
      </c>
      <c r="I117" s="102">
        <f>I115-I116</f>
        <v>97331.020000005141</v>
      </c>
    </row>
    <row r="118" spans="1:325" ht="18" customHeight="1" x14ac:dyDescent="0.3">
      <c r="A118" s="15" t="s">
        <v>5</v>
      </c>
      <c r="B118" s="16"/>
      <c r="C118" s="30">
        <v>-100003</v>
      </c>
      <c r="D118" s="30"/>
      <c r="E118" s="31">
        <v>-100003</v>
      </c>
      <c r="F118" s="29">
        <v>-100003</v>
      </c>
      <c r="G118" s="29"/>
      <c r="H118" s="30">
        <v>-100003</v>
      </c>
      <c r="I118" s="30">
        <v>-100003</v>
      </c>
    </row>
    <row r="119" spans="1:325" ht="18" customHeight="1" x14ac:dyDescent="0.3">
      <c r="A119" s="15"/>
      <c r="B119" s="16"/>
      <c r="C119" s="27"/>
      <c r="D119" s="27"/>
      <c r="E119" s="28"/>
      <c r="F119" s="27"/>
      <c r="G119" s="28"/>
      <c r="H119" s="27"/>
      <c r="I119" s="27"/>
    </row>
    <row r="120" spans="1:325" ht="18" customHeight="1" x14ac:dyDescent="0.3">
      <c r="A120" s="12" t="s">
        <v>6</v>
      </c>
      <c r="B120" s="16"/>
      <c r="C120" s="27">
        <v>0</v>
      </c>
      <c r="D120" s="27">
        <v>0</v>
      </c>
      <c r="E120" s="28">
        <v>0</v>
      </c>
      <c r="F120" s="26">
        <v>0</v>
      </c>
      <c r="G120" s="26">
        <v>0</v>
      </c>
      <c r="H120" s="27">
        <v>0</v>
      </c>
      <c r="I120" s="27">
        <v>0</v>
      </c>
    </row>
    <row r="121" spans="1:325" ht="18" customHeight="1" x14ac:dyDescent="0.3">
      <c r="A121" s="12" t="s">
        <v>7</v>
      </c>
      <c r="B121" s="16"/>
      <c r="C121" s="27">
        <v>0</v>
      </c>
      <c r="D121" s="27">
        <v>0</v>
      </c>
      <c r="E121" s="28">
        <v>0</v>
      </c>
      <c r="F121" s="26">
        <v>0</v>
      </c>
      <c r="G121" s="26">
        <v>0</v>
      </c>
      <c r="H121" s="27">
        <v>0</v>
      </c>
      <c r="I121" s="27">
        <v>0</v>
      </c>
    </row>
    <row r="122" spans="1:325" ht="18" customHeight="1" x14ac:dyDescent="0.3">
      <c r="A122" s="15" t="s">
        <v>8</v>
      </c>
      <c r="B122" s="16"/>
      <c r="C122" s="35">
        <f>C117+C118-C120-C121</f>
        <v>-100003</v>
      </c>
      <c r="D122" s="35">
        <f>D117+D118-D120-D121</f>
        <v>0</v>
      </c>
      <c r="E122" s="126">
        <f>E117+E118-E120-E121</f>
        <v>-91593.7</v>
      </c>
      <c r="F122" s="34">
        <f t="shared" ref="F122:I122" si="17">F117+F118-F120-F121</f>
        <v>-100003</v>
      </c>
      <c r="G122" s="34">
        <f t="shared" si="17"/>
        <v>0</v>
      </c>
      <c r="H122" s="35">
        <f t="shared" si="17"/>
        <v>-100003</v>
      </c>
      <c r="I122" s="35">
        <f t="shared" si="17"/>
        <v>-2671.9799999948591</v>
      </c>
    </row>
    <row r="124" spans="1:325" ht="18" customHeight="1" x14ac:dyDescent="0.3">
      <c r="K124" s="24"/>
      <c r="L124" s="24"/>
    </row>
    <row r="125" spans="1:325" ht="18" customHeight="1" x14ac:dyDescent="0.3">
      <c r="C125" s="101">
        <f>SUM(C69:C110)</f>
        <v>9496643.8099999987</v>
      </c>
    </row>
    <row r="126" spans="1:325" ht="18" customHeight="1" x14ac:dyDescent="0.3">
      <c r="C126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57" zoomScale="85" zoomScaleNormal="100" zoomScaleSheetLayoutView="85" workbookViewId="0">
      <selection activeCell="F79" sqref="F79:F80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8" t="s">
        <v>119</v>
      </c>
      <c r="E7" s="138"/>
      <c r="F7" s="138"/>
      <c r="G7" s="138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/>
      <c r="G9" s="104">
        <f>D9+E9-F9</f>
        <v>110359.08</v>
      </c>
      <c r="H9" s="107"/>
      <c r="I9" s="108">
        <v>19475.82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0</v>
      </c>
      <c r="G11" s="104">
        <f t="shared" si="0"/>
        <v>159479.25</v>
      </c>
      <c r="H11" s="107"/>
      <c r="I11" s="108">
        <v>65077.29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1713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159664.20000000001</v>
      </c>
      <c r="F16" s="47">
        <f t="shared" si="1"/>
        <v>0</v>
      </c>
      <c r="G16" s="114">
        <f t="shared" si="1"/>
        <v>809816.82000000007</v>
      </c>
      <c r="H16" s="107"/>
      <c r="I16" s="109">
        <f>SUM(I9:I15)</f>
        <v>253847.14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213</v>
      </c>
      <c r="G26" s="136" t="s">
        <v>214</v>
      </c>
    </row>
    <row r="27" spans="1:10" x14ac:dyDescent="0.3">
      <c r="B27" s="36" t="s">
        <v>127</v>
      </c>
      <c r="F27" s="46">
        <v>44862</v>
      </c>
      <c r="G27" s="46">
        <v>46012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44862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213</v>
      </c>
      <c r="G35" s="136" t="s">
        <v>214</v>
      </c>
    </row>
    <row r="36" spans="1:7" x14ac:dyDescent="0.3">
      <c r="B36" s="36" t="s">
        <v>131</v>
      </c>
      <c r="F36" s="139">
        <v>818.94</v>
      </c>
      <c r="G36" s="46">
        <v>806.24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2472552.19</v>
      </c>
      <c r="G38" s="46">
        <v>1177153.75</v>
      </c>
    </row>
    <row r="39" spans="1:7" x14ac:dyDescent="0.3">
      <c r="B39" s="36" t="s">
        <v>133</v>
      </c>
      <c r="F39" s="46">
        <v>3074819.88</v>
      </c>
      <c r="G39" s="46">
        <v>2351620.67</v>
      </c>
    </row>
    <row r="40" spans="1:7" ht="19.5" thickBot="1" x14ac:dyDescent="0.35">
      <c r="F40" s="49">
        <f>SUM(F36:F39)</f>
        <v>5548191.0099999998</v>
      </c>
      <c r="G40" s="49">
        <f>SUM(G36:G39)</f>
        <v>3529580.66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213</v>
      </c>
      <c r="G43" s="136" t="s">
        <v>214</v>
      </c>
    </row>
    <row r="45" spans="1:7" x14ac:dyDescent="0.3">
      <c r="B45" s="36" t="s">
        <v>137</v>
      </c>
      <c r="F45" s="44">
        <v>715.3</v>
      </c>
      <c r="G45" s="44">
        <v>974.6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0</v>
      </c>
      <c r="G48" s="44">
        <v>7906</v>
      </c>
    </row>
    <row r="49" spans="1:10" ht="19.5" thickBot="1" x14ac:dyDescent="0.35">
      <c r="F49" s="47">
        <f>SUM(F45:F48)</f>
        <v>715.3</v>
      </c>
      <c r="G49" s="47">
        <f>SUM(G45:G48)</f>
        <v>8880.6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213</v>
      </c>
      <c r="G52" s="136" t="s">
        <v>214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217</v>
      </c>
      <c r="F54" s="50">
        <v>10695940</v>
      </c>
      <c r="G54" s="50">
        <v>10708600</v>
      </c>
    </row>
    <row r="55" spans="1:10" x14ac:dyDescent="0.3">
      <c r="B55" s="36" t="s">
        <v>142</v>
      </c>
      <c r="F55" s="44">
        <f>SUM(F53:F54)</f>
        <v>16539757.27</v>
      </c>
      <c r="G55" s="44">
        <f>SUM(G53:G54)</f>
        <v>13803980.5</v>
      </c>
    </row>
    <row r="56" spans="1:10" x14ac:dyDescent="0.3">
      <c r="G56" s="44"/>
    </row>
    <row r="57" spans="1:10" x14ac:dyDescent="0.3">
      <c r="B57" s="36" t="s">
        <v>143</v>
      </c>
      <c r="F57" s="50">
        <v>748.06999999999994</v>
      </c>
      <c r="G57" s="50">
        <v>28972.920000000002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16540505.34</v>
      </c>
      <c r="G59" s="107">
        <f>G55+G57</f>
        <v>13832953.42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91845.48000000001</v>
      </c>
      <c r="G62" s="44">
        <v>80808.87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8409.2999999999993</v>
      </c>
      <c r="G64" s="50">
        <v>13782.1</v>
      </c>
      <c r="J64" s="44"/>
    </row>
    <row r="65" spans="1:10" x14ac:dyDescent="0.3">
      <c r="C65" s="36" t="s">
        <v>146</v>
      </c>
      <c r="F65" s="44">
        <f>SUM(F62:F64)</f>
        <v>107254.78000000001</v>
      </c>
      <c r="G65" s="44">
        <f>SUM(G62:G64)</f>
        <v>94590.97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-6050.58</v>
      </c>
      <c r="G68" s="44">
        <v>-7779.3</v>
      </c>
    </row>
    <row r="69" spans="1:10" x14ac:dyDescent="0.3">
      <c r="C69" s="36" t="s">
        <v>150</v>
      </c>
      <c r="F69" s="107">
        <v>-1289741.48</v>
      </c>
      <c r="G69" s="107">
        <v>-1280365.78</v>
      </c>
    </row>
    <row r="70" spans="1:10" x14ac:dyDescent="0.3">
      <c r="C70" s="36" t="s">
        <v>149</v>
      </c>
      <c r="F70" s="50">
        <v>-9496643.8100000005</v>
      </c>
      <c r="G70" s="50">
        <v>-8912327.1600000001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-10792435.870000001</v>
      </c>
      <c r="G72" s="44">
        <f>SUM(G68:G71)</f>
        <v>-10200472.24</v>
      </c>
    </row>
    <row r="73" spans="1:10" x14ac:dyDescent="0.3">
      <c r="G73" s="44"/>
    </row>
    <row r="74" spans="1:10" x14ac:dyDescent="0.3">
      <c r="B74" s="36" t="s">
        <v>215</v>
      </c>
      <c r="F74" s="44">
        <v>-10685179.880000001</v>
      </c>
      <c r="G74" s="44">
        <v>-10105870.529999999</v>
      </c>
      <c r="I74" s="36" t="s">
        <v>221</v>
      </c>
    </row>
    <row r="75" spans="1:10" ht="19.5" thickBot="1" x14ac:dyDescent="0.35">
      <c r="B75" s="36" t="s">
        <v>216</v>
      </c>
      <c r="F75" s="47">
        <f>F55+F57+F74</f>
        <v>5855325.459999999</v>
      </c>
      <c r="G75" s="47">
        <f>G55+G57+G74</f>
        <v>3727082.8900000006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213</v>
      </c>
      <c r="G77" s="136" t="s">
        <v>214</v>
      </c>
    </row>
    <row r="79" spans="1:10" x14ac:dyDescent="0.3">
      <c r="B79" s="36" t="s">
        <v>218</v>
      </c>
      <c r="E79" s="36" t="s">
        <v>154</v>
      </c>
      <c r="F79" s="44">
        <v>89150.65</v>
      </c>
      <c r="G79" s="44">
        <v>7098.95</v>
      </c>
    </row>
    <row r="80" spans="1:10" x14ac:dyDescent="0.3">
      <c r="B80" s="36" t="s">
        <v>153</v>
      </c>
      <c r="E80" s="36" t="s">
        <v>154</v>
      </c>
      <c r="F80" s="50">
        <v>2694.9200000000005</v>
      </c>
      <c r="G80" s="50">
        <v>198.42</v>
      </c>
    </row>
    <row r="81" spans="5:7" ht="19.5" thickBot="1" x14ac:dyDescent="0.35">
      <c r="F81" s="47">
        <f>SUM(F79:F80)</f>
        <v>91845.569999999992</v>
      </c>
      <c r="G81" s="47">
        <f>SUM(G79:G80)</f>
        <v>7297.37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2020-10-14T07:11:12Z</dcterms:modified>
</cp:coreProperties>
</file>