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backupFile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LE\Documents\Accounting\PnL &amp; BS - 2019\"/>
    </mc:Choice>
  </mc:AlternateContent>
  <xr:revisionPtr revIDLastSave="0" documentId="13_ncr:1_{88DBF8A3-DAF9-49F1-AE7B-8C287855842F}" xr6:coauthVersionLast="45" xr6:coauthVersionMax="45" xr10:uidLastSave="{00000000-0000-0000-0000-000000000000}"/>
  <bookViews>
    <workbookView xWindow="-120" yWindow="-120" windowWidth="20730" windowHeight="11160" tabRatio="402" activeTab="2" xr2:uid="{00000000-000D-0000-FFFF-FFFF00000000}"/>
  </bookViews>
  <sheets>
    <sheet name="F10 -BS" sheetId="3" r:id="rId1"/>
    <sheet name="F20 IS" sheetId="4" r:id="rId2"/>
    <sheet name="NTC" sheetId="5" r:id="rId3"/>
  </sheets>
  <definedNames>
    <definedName name="a">#REF!</definedName>
    <definedName name="CF">#REF!</definedName>
    <definedName name="note2010">#REF!</definedName>
    <definedName name="_xlnm.Print_Area" localSheetId="2">NTC!$A$1:$I$81</definedName>
    <definedName name="_xlnm.Print_Area">#REF!</definedName>
    <definedName name="_xlnm.Print_Titles" localSheetId="0">'F10 -BS'!$1:$8</definedName>
    <definedName name="_xlnm.Print_Titles" localSheetId="1">'F20 IS'!$1:$7</definedName>
    <definedName name="qqq">#REF!</definedName>
  </definedNames>
  <calcPr calcId="181029"/>
  <fileRecoveryPr autoRecover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0" i="3" l="1"/>
  <c r="M112" i="4" l="1"/>
  <c r="M111" i="4"/>
  <c r="M53" i="4"/>
  <c r="M52" i="4"/>
  <c r="M17" i="4"/>
  <c r="M19" i="4" s="1"/>
  <c r="G27" i="4" l="1"/>
  <c r="G67" i="4"/>
  <c r="G66" i="4"/>
  <c r="G65" i="4"/>
  <c r="G64" i="4"/>
  <c r="G63" i="4"/>
  <c r="G62" i="4"/>
  <c r="G61" i="4"/>
  <c r="G60" i="4"/>
  <c r="G59" i="4"/>
  <c r="G58" i="4"/>
  <c r="G57" i="4"/>
  <c r="G56" i="4"/>
  <c r="G55" i="4"/>
  <c r="G54" i="4"/>
  <c r="G53" i="4"/>
  <c r="G52" i="4"/>
  <c r="G51" i="4"/>
  <c r="G50" i="4"/>
  <c r="G49" i="4"/>
  <c r="G48" i="4"/>
  <c r="G47" i="4"/>
  <c r="G46" i="4"/>
  <c r="G45" i="4"/>
  <c r="G44" i="4"/>
  <c r="G43" i="4"/>
  <c r="G42" i="4"/>
  <c r="G41" i="4"/>
  <c r="G40" i="4"/>
  <c r="G39" i="4"/>
  <c r="G38" i="4"/>
  <c r="G37" i="4"/>
  <c r="G36" i="4"/>
  <c r="G35" i="4"/>
  <c r="G34" i="4"/>
  <c r="G33" i="4"/>
  <c r="G32" i="4"/>
  <c r="G31" i="4"/>
  <c r="G30" i="4"/>
  <c r="G29" i="4"/>
  <c r="G28" i="4"/>
  <c r="G112" i="4"/>
  <c r="G111" i="4"/>
  <c r="G110" i="4"/>
  <c r="G109" i="4"/>
  <c r="G108" i="4"/>
  <c r="G107" i="4"/>
  <c r="G106" i="4"/>
  <c r="G105" i="4"/>
  <c r="G104" i="4"/>
  <c r="G103" i="4"/>
  <c r="G102" i="4"/>
  <c r="G101" i="4"/>
  <c r="G100" i="4"/>
  <c r="G99" i="4"/>
  <c r="G98" i="4"/>
  <c r="G97" i="4"/>
  <c r="G96" i="4"/>
  <c r="G95" i="4"/>
  <c r="G94" i="4"/>
  <c r="G93" i="4"/>
  <c r="G92" i="4"/>
  <c r="G91" i="4"/>
  <c r="G90" i="4"/>
  <c r="G89" i="4"/>
  <c r="G88" i="4"/>
  <c r="G87" i="4"/>
  <c r="G86" i="4"/>
  <c r="G85" i="4"/>
  <c r="G84" i="4"/>
  <c r="G83" i="4"/>
  <c r="G82" i="4"/>
  <c r="G81" i="4"/>
  <c r="G80" i="4"/>
  <c r="G79" i="4"/>
  <c r="G78" i="4"/>
  <c r="G77" i="4"/>
  <c r="G76" i="4"/>
  <c r="G75" i="4"/>
  <c r="G74" i="4"/>
  <c r="G73" i="4"/>
  <c r="G72" i="4"/>
  <c r="G71" i="4"/>
  <c r="C127" i="4" l="1"/>
  <c r="F32" i="5" l="1"/>
  <c r="O19" i="4" l="1"/>
  <c r="E36" i="3" l="1"/>
  <c r="C11" i="3" l="1"/>
  <c r="C23" i="4" l="1"/>
  <c r="L91" i="4" l="1"/>
  <c r="G21" i="4"/>
  <c r="G20" i="4"/>
  <c r="F41" i="3"/>
  <c r="F22" i="3" l="1"/>
  <c r="F33" i="3"/>
  <c r="F43" i="3"/>
  <c r="F11" i="3"/>
  <c r="H113" i="4"/>
  <c r="H23" i="4"/>
  <c r="F24" i="3" l="1"/>
  <c r="E14" i="3" l="1"/>
  <c r="I16" i="5"/>
  <c r="G15" i="5"/>
  <c r="G14" i="5"/>
  <c r="G13" i="5"/>
  <c r="G12" i="5"/>
  <c r="G11" i="5"/>
  <c r="G10" i="5"/>
  <c r="G9" i="5"/>
  <c r="D113" i="4" l="1"/>
  <c r="H24" i="4"/>
  <c r="H115" i="4" l="1"/>
  <c r="H117" i="4" s="1"/>
  <c r="H119" i="4" s="1"/>
  <c r="H124" i="4" s="1"/>
  <c r="E113" i="4"/>
  <c r="F72" i="5" l="1"/>
  <c r="F49" i="5"/>
  <c r="F40" i="5" l="1"/>
  <c r="C20" i="3" s="1"/>
  <c r="G49" i="5" l="1"/>
  <c r="D37" i="3" s="1"/>
  <c r="G32" i="5" l="1"/>
  <c r="D15" i="3" s="1"/>
  <c r="F14" i="4"/>
  <c r="F23" i="4"/>
  <c r="F24" i="4" l="1"/>
  <c r="G72" i="5"/>
  <c r="G65" i="5" l="1"/>
  <c r="F113" i="4"/>
  <c r="D14" i="4"/>
  <c r="F115" i="4" l="1"/>
  <c r="F117" i="4" s="1"/>
  <c r="F119" i="4" s="1"/>
  <c r="I23" i="4" l="1"/>
  <c r="L77" i="4" l="1"/>
  <c r="L76" i="4"/>
  <c r="L73" i="4"/>
  <c r="L74" i="4"/>
  <c r="L72" i="4"/>
  <c r="L94" i="4"/>
  <c r="L86" i="4"/>
  <c r="L87" i="4"/>
  <c r="L88" i="4"/>
  <c r="L89" i="4"/>
  <c r="L83" i="4"/>
  <c r="L85" i="4"/>
  <c r="L80" i="4"/>
  <c r="L81" i="4"/>
  <c r="L82" i="4"/>
  <c r="L79" i="4"/>
  <c r="L64" i="4"/>
  <c r="L62" i="4"/>
  <c r="L60" i="4"/>
  <c r="L61" i="4"/>
  <c r="L59" i="4"/>
  <c r="L50" i="4"/>
  <c r="L51" i="4"/>
  <c r="L52" i="4"/>
  <c r="L54" i="4"/>
  <c r="L46" i="4"/>
  <c r="L47" i="4"/>
  <c r="L48" i="4"/>
  <c r="L49" i="4"/>
  <c r="L45" i="4"/>
  <c r="L44" i="4"/>
  <c r="L43" i="4"/>
  <c r="L41" i="4"/>
  <c r="L40" i="4"/>
  <c r="L39" i="4"/>
  <c r="L70" i="4"/>
  <c r="L38" i="4"/>
  <c r="L37" i="4"/>
  <c r="L34" i="4"/>
  <c r="L35" i="4"/>
  <c r="L28" i="4"/>
  <c r="L29" i="4"/>
  <c r="L30" i="4"/>
  <c r="L31" i="4"/>
  <c r="L33" i="4"/>
  <c r="L27" i="4"/>
  <c r="G81" i="5" l="1"/>
  <c r="F81" i="5"/>
  <c r="F65" i="5" l="1"/>
  <c r="G55" i="5"/>
  <c r="G59" i="5" s="1"/>
  <c r="F55" i="5"/>
  <c r="F75" i="5" l="1"/>
  <c r="F59" i="5"/>
  <c r="G75" i="5"/>
  <c r="C37" i="3"/>
  <c r="G40" i="5"/>
  <c r="D20" i="3" s="1"/>
  <c r="C15" i="3"/>
  <c r="C22" i="3" s="1"/>
  <c r="C24" i="3" s="1"/>
  <c r="C46" i="3" s="1"/>
  <c r="F22" i="5"/>
  <c r="G22" i="5"/>
  <c r="D16" i="5"/>
  <c r="E16" i="5"/>
  <c r="F16" i="5"/>
  <c r="E28" i="3"/>
  <c r="E27" i="3"/>
  <c r="E16" i="3"/>
  <c r="E17" i="3"/>
  <c r="E10" i="3"/>
  <c r="E11" i="3" s="1"/>
  <c r="D33" i="3"/>
  <c r="E33" i="3"/>
  <c r="C33" i="3"/>
  <c r="D29" i="3"/>
  <c r="C29" i="3"/>
  <c r="D11" i="3"/>
  <c r="C38" i="3" l="1"/>
  <c r="C41" i="3" s="1"/>
  <c r="C43" i="3" s="1"/>
  <c r="K75" i="5"/>
  <c r="D38" i="3"/>
  <c r="D41" i="3" s="1"/>
  <c r="D43" i="3" s="1"/>
  <c r="E37" i="3"/>
  <c r="E15" i="3"/>
  <c r="E29" i="3"/>
  <c r="G16" i="5"/>
  <c r="E38" i="3" l="1"/>
  <c r="E41" i="3" s="1"/>
  <c r="E43" i="3" s="1"/>
  <c r="D22" i="3"/>
  <c r="D24" i="3" s="1"/>
  <c r="E20" i="3"/>
  <c r="I14" i="4"/>
  <c r="I24" i="4" s="1"/>
  <c r="I113" i="4"/>
  <c r="G70" i="4"/>
  <c r="G22" i="4"/>
  <c r="G19" i="4"/>
  <c r="G18" i="4"/>
  <c r="G17" i="4"/>
  <c r="G13" i="4"/>
  <c r="G9" i="4"/>
  <c r="E22" i="3" l="1"/>
  <c r="E24" i="3" s="1"/>
  <c r="I115" i="4"/>
  <c r="I117" i="4" s="1"/>
  <c r="I119" i="4" s="1"/>
  <c r="G23" i="4"/>
  <c r="D23" i="4" l="1"/>
  <c r="G14" i="4"/>
  <c r="G24" i="4" s="1"/>
  <c r="C14" i="4"/>
  <c r="C24" i="4" l="1"/>
  <c r="D24" i="4"/>
  <c r="D115" i="4" s="1"/>
  <c r="F124" i="4"/>
  <c r="I124" i="4"/>
  <c r="E14" i="4"/>
  <c r="E23" i="4"/>
  <c r="D117" i="4" l="1"/>
  <c r="D119" i="4" s="1"/>
  <c r="D124" i="4" s="1"/>
  <c r="E24" i="4"/>
  <c r="E115" i="4" s="1"/>
  <c r="E117" i="4" l="1"/>
  <c r="E119" i="4" s="1"/>
  <c r="E124" i="4" s="1"/>
  <c r="G117" i="4" l="1"/>
  <c r="G119" i="4"/>
  <c r="G124" i="4"/>
  <c r="C113" i="4" l="1"/>
  <c r="C115" i="4" s="1"/>
  <c r="C117" i="4" s="1"/>
  <c r="C119" i="4" s="1"/>
  <c r="C124" i="4" s="1"/>
  <c r="G113" i="4" l="1"/>
</calcChain>
</file>

<file path=xl/sharedStrings.xml><?xml version="1.0" encoding="utf-8"?>
<sst xmlns="http://schemas.openxmlformats.org/spreadsheetml/2006/main" count="248" uniqueCount="224">
  <si>
    <t>Note</t>
  </si>
  <si>
    <t>Total Current Liabilities</t>
  </si>
  <si>
    <t>Gross profit from operation</t>
  </si>
  <si>
    <t>Finance cost</t>
  </si>
  <si>
    <t xml:space="preserve">Taxation </t>
  </si>
  <si>
    <t>Accumulated profit (loss) b/f</t>
  </si>
  <si>
    <t>Proposed dividend</t>
  </si>
  <si>
    <t>Dividend paid</t>
  </si>
  <si>
    <t>Accumulated profit (loss) c/f</t>
  </si>
  <si>
    <t>Variance        YOY</t>
  </si>
  <si>
    <t>RM</t>
  </si>
  <si>
    <t>STATEMENT OF COMPREHENSIVE INCOME</t>
  </si>
  <si>
    <t>Variance</t>
  </si>
  <si>
    <t>YOY</t>
  </si>
  <si>
    <t>Profit (loss) before taxation</t>
  </si>
  <si>
    <t>Profit (loss) from operation</t>
  </si>
  <si>
    <t>Profit (loss) after taxation</t>
  </si>
  <si>
    <t>STATEMENT OF FINANCIAL POSITION</t>
  </si>
  <si>
    <t>Total current assets</t>
  </si>
  <si>
    <t>Total Equity</t>
  </si>
  <si>
    <t>Total Non-Current Liabilities</t>
  </si>
  <si>
    <t>Non Current Assets</t>
  </si>
  <si>
    <t>Current Assets</t>
  </si>
  <si>
    <t>Equity</t>
  </si>
  <si>
    <t>Non-Current Liabilities</t>
  </si>
  <si>
    <t>Current Liabilities</t>
  </si>
  <si>
    <t>Total Equity and Liabilities</t>
  </si>
  <si>
    <t>Total Assets</t>
  </si>
  <si>
    <t>Administration and general expenses</t>
  </si>
  <si>
    <t>PENANG GLOBAL TOURISM SDN BHD</t>
  </si>
  <si>
    <t>Sales (TIC)</t>
  </si>
  <si>
    <t>Less:</t>
  </si>
  <si>
    <t>Cost of Sales</t>
  </si>
  <si>
    <t>Purchases</t>
  </si>
  <si>
    <t>Dividen Received</t>
  </si>
  <si>
    <t xml:space="preserve">Interest Received                                                                                   </t>
  </si>
  <si>
    <t>Total Other operating income</t>
  </si>
  <si>
    <t>Profit from operation</t>
  </si>
  <si>
    <t>Other Operating Income</t>
  </si>
  <si>
    <t xml:space="preserve">Salary                                  </t>
  </si>
  <si>
    <t xml:space="preserve">Allowance                               </t>
  </si>
  <si>
    <t xml:space="preserve">Epf                                     </t>
  </si>
  <si>
    <t xml:space="preserve">Socso                                   </t>
  </si>
  <si>
    <t xml:space="preserve">Medical Fee                             </t>
  </si>
  <si>
    <t xml:space="preserve">Overtime                                </t>
  </si>
  <si>
    <t xml:space="preserve">Insurance                               </t>
  </si>
  <si>
    <t xml:space="preserve">Gratuity                                </t>
  </si>
  <si>
    <t xml:space="preserve">Trainee &amp; Trainer Allowance             </t>
  </si>
  <si>
    <t xml:space="preserve">Mileage/Toll Claims/Petrol              </t>
  </si>
  <si>
    <t xml:space="preserve">Local Travel                            </t>
  </si>
  <si>
    <t xml:space="preserve">Training &amp; Development                  </t>
  </si>
  <si>
    <t xml:space="preserve">Staff Uniform                           </t>
  </si>
  <si>
    <t xml:space="preserve">Team Building &amp; Others                  </t>
  </si>
  <si>
    <t>Annual Dinner</t>
  </si>
  <si>
    <t xml:space="preserve">Telephone/Emails/Fax                    </t>
  </si>
  <si>
    <t xml:space="preserve">Postage &amp; Courier                       </t>
  </si>
  <si>
    <t xml:space="preserve">Office Rental                           </t>
  </si>
  <si>
    <t xml:space="preserve">Stationery &amp; Supplies                   </t>
  </si>
  <si>
    <t xml:space="preserve">Photostating &amp; Others/Photography       </t>
  </si>
  <si>
    <t xml:space="preserve">Newspaper /Books                        </t>
  </si>
  <si>
    <t xml:space="preserve">Office Upkeep &amp; Expenses                </t>
  </si>
  <si>
    <t xml:space="preserve">Refreshment / Food                      </t>
  </si>
  <si>
    <t xml:space="preserve">Meeting Expenses                        </t>
  </si>
  <si>
    <t xml:space="preserve">Upkeep Of M/Vehicle                     </t>
  </si>
  <si>
    <t xml:space="preserve">Electricity &amp; Water                     </t>
  </si>
  <si>
    <t>Advertisement - Vacancy</t>
  </si>
  <si>
    <t xml:space="preserve">Trade Mark                              </t>
  </si>
  <si>
    <t xml:space="preserve">Directors' Meeting Allowance             </t>
  </si>
  <si>
    <t xml:space="preserve">Audit Fee                               </t>
  </si>
  <si>
    <t xml:space="preserve">Accounting Fee                          </t>
  </si>
  <si>
    <t xml:space="preserve">Secretarial Fee                         </t>
  </si>
  <si>
    <t xml:space="preserve">I/Tax Consultancy Fee                   </t>
  </si>
  <si>
    <t xml:space="preserve">Bank Charges                            </t>
  </si>
  <si>
    <t xml:space="preserve">Filing Fee                              </t>
  </si>
  <si>
    <t xml:space="preserve">Gain/Loss Of Forex Exchange             </t>
  </si>
  <si>
    <t xml:space="preserve">License Fee - Tic                       </t>
  </si>
  <si>
    <t>Legal &amp; Professional Fee</t>
  </si>
  <si>
    <t>Operation Cost</t>
  </si>
  <si>
    <t xml:space="preserve">Advertisement                           </t>
  </si>
  <si>
    <t xml:space="preserve">Printing Of Publication/Brochures       </t>
  </si>
  <si>
    <t xml:space="preserve">Souvenirs/Gifts                         </t>
  </si>
  <si>
    <t xml:space="preserve">Brochure Showcase Rack                  </t>
  </si>
  <si>
    <t xml:space="preserve">Banner/Streamers &amp; Artwork              </t>
  </si>
  <si>
    <t xml:space="preserve">Depreciation Of Fixed Assets            </t>
  </si>
  <si>
    <t xml:space="preserve">Tourism Media Campaign                  </t>
  </si>
  <si>
    <t xml:space="preserve">Photo/Video Archiving                   </t>
  </si>
  <si>
    <t xml:space="preserve">Dev Of Pgt Website                      </t>
  </si>
  <si>
    <t xml:space="preserve">Video Production                        </t>
  </si>
  <si>
    <t xml:space="preserve">Publicity For Events                    </t>
  </si>
  <si>
    <t xml:space="preserve">Tactical Campaign                       </t>
  </si>
  <si>
    <t xml:space="preserve">Tourism Survey                         </t>
  </si>
  <si>
    <t xml:space="preserve">Copywritting/Translation                </t>
  </si>
  <si>
    <t xml:space="preserve">Hosting Of Events                       </t>
  </si>
  <si>
    <t xml:space="preserve">Tourism Promotion (Trade Show)          </t>
  </si>
  <si>
    <t xml:space="preserve">State Tourism - Tourism Promotion       </t>
  </si>
  <si>
    <t>Local Govt Fee - Pg Int Food Festival</t>
  </si>
  <si>
    <t>Local Govt Fee - Itb Asia Sg</t>
  </si>
  <si>
    <t>Total Administration &amp; Operation Cost</t>
  </si>
  <si>
    <t xml:space="preserve">Dev. Ofpg Mobile Application                </t>
  </si>
  <si>
    <t xml:space="preserve">Computers </t>
  </si>
  <si>
    <t xml:space="preserve">Office Equipment </t>
  </si>
  <si>
    <t xml:space="preserve">Furniture &amp; Fitting </t>
  </si>
  <si>
    <t xml:space="preserve">Software </t>
  </si>
  <si>
    <t xml:space="preserve">Motor Vehicle </t>
  </si>
  <si>
    <t xml:space="preserve">Office Renovation </t>
  </si>
  <si>
    <t xml:space="preserve">Electrical Installation </t>
  </si>
  <si>
    <t xml:space="preserve">Share Capital </t>
  </si>
  <si>
    <t xml:space="preserve">Profit &amp; Loss A/C </t>
  </si>
  <si>
    <t>Property, plant and equipment</t>
  </si>
  <si>
    <t>Cash and bank balances</t>
  </si>
  <si>
    <t xml:space="preserve">Other current assets </t>
  </si>
  <si>
    <t xml:space="preserve">Amount owing by holding corporation </t>
  </si>
  <si>
    <t>Provisional for Taxation</t>
  </si>
  <si>
    <t>Deferred income</t>
  </si>
  <si>
    <t>Current tax payable</t>
  </si>
  <si>
    <t>NOTE TO ACCOUNT</t>
  </si>
  <si>
    <t>1)</t>
  </si>
  <si>
    <t>PROPERTY, PLANT AND EQUIPMENT</t>
  </si>
  <si>
    <t>Property, plant and equipment consist of the following:</t>
  </si>
  <si>
    <t>COST</t>
  </si>
  <si>
    <t>Additions
(RM)</t>
  </si>
  <si>
    <t>Disposal 
(RM)</t>
  </si>
  <si>
    <t>2)</t>
  </si>
  <si>
    <t xml:space="preserve">Other receivables </t>
  </si>
  <si>
    <t>OTHER RECEIVABLES</t>
  </si>
  <si>
    <t>3)</t>
  </si>
  <si>
    <t>OTHER CURRENT ASSETS</t>
  </si>
  <si>
    <t xml:space="preserve">Deposit refundable </t>
  </si>
  <si>
    <t>4)</t>
  </si>
  <si>
    <t>CASH &amp; BANK BALANCES</t>
  </si>
  <si>
    <t>Cash at bank :-</t>
  </si>
  <si>
    <t>Cash in hand</t>
  </si>
  <si>
    <t>Current account</t>
  </si>
  <si>
    <t>Short term money market deposit</t>
  </si>
  <si>
    <t>5)</t>
  </si>
  <si>
    <t>Other payables and accrued Expenses</t>
  </si>
  <si>
    <t>OTHER PAYABLE AND ACCRUED EXPENSES</t>
  </si>
  <si>
    <t>Other payable</t>
  </si>
  <si>
    <t>Accrued Expenses</t>
  </si>
  <si>
    <t>6)</t>
  </si>
  <si>
    <t>DEFERRED INCOME</t>
  </si>
  <si>
    <t>Balance at beginning of the year</t>
  </si>
  <si>
    <t>Total government grant available</t>
  </si>
  <si>
    <t>Accrued expenses overstated in prior year</t>
  </si>
  <si>
    <t>Add :</t>
  </si>
  <si>
    <t>Interest received</t>
  </si>
  <si>
    <t xml:space="preserve">Total </t>
  </si>
  <si>
    <t>Merchandise cost</t>
  </si>
  <si>
    <t>Merchandise Sales</t>
  </si>
  <si>
    <t>Operating Expenses</t>
  </si>
  <si>
    <t>Administration Expenses</t>
  </si>
  <si>
    <t>Total Expenditure</t>
  </si>
  <si>
    <t>Interest Received</t>
  </si>
  <si>
    <t>Rebate from RHB STMMD</t>
  </si>
  <si>
    <t>*non taxable</t>
  </si>
  <si>
    <t>Budget</t>
  </si>
  <si>
    <t xml:space="preserve">Variance Actual vs Budget                </t>
  </si>
  <si>
    <t>Budget (Yearly)</t>
  </si>
  <si>
    <t>Local Govt Fee - Pg Street Food Festival</t>
  </si>
  <si>
    <t>Debtors</t>
  </si>
  <si>
    <t>Fixed Asset Written Off</t>
  </si>
  <si>
    <t>Amount owing to PDC Premier Holdings</t>
  </si>
  <si>
    <t>Nov 2017</t>
  </si>
  <si>
    <t>Nov 2016</t>
  </si>
  <si>
    <t>Amount owing from State Government</t>
  </si>
  <si>
    <t>Amomunt Owing from Holding Co. - PDC</t>
  </si>
  <si>
    <t>Amount Owing from State Govt.</t>
  </si>
  <si>
    <t>Prepayments</t>
  </si>
  <si>
    <t>Amount Owing to PDC Premier</t>
  </si>
  <si>
    <t>Surplus grant yet refund</t>
  </si>
  <si>
    <t>Taxation</t>
  </si>
  <si>
    <t>Forecast   (1+11)              FYE 2018</t>
  </si>
  <si>
    <t>Other Receivable</t>
  </si>
  <si>
    <t>EIS</t>
  </si>
  <si>
    <t>Local Govt Fee - Pg Int Wedding Expo</t>
  </si>
  <si>
    <t>Local Govt Fee - Pg Hot Air Balloon Fiesta</t>
  </si>
  <si>
    <t>Other Debtors</t>
  </si>
  <si>
    <t>Interest Receicvable</t>
  </si>
  <si>
    <t xml:space="preserve">Portion of Grant Utilised - State Govt </t>
  </si>
  <si>
    <t>Portion of Grant Utilised - Hotel Fee</t>
  </si>
  <si>
    <t>Gain on Disposal of FA</t>
  </si>
  <si>
    <t>Online Promotion</t>
  </si>
  <si>
    <t>Local Govt Fee - Pg Fair @ HCM</t>
  </si>
  <si>
    <t>Local Govt Fee - Hari Raya Celebration</t>
  </si>
  <si>
    <t>Local Govt Fee - PATA Travel Mart</t>
  </si>
  <si>
    <t>Local Govt Fee - China Southern Airlines Mkt Campaign</t>
  </si>
  <si>
    <t>Local Govt Fee - Qatar Marketing Campaign</t>
  </si>
  <si>
    <t>Local Govt Fee - PCET</t>
  </si>
  <si>
    <t>Local Govt Fee - PMED</t>
  </si>
  <si>
    <t>Balance as of 31 Dec 2019
(RM)</t>
  </si>
  <si>
    <t>Balance as of 1  Jan 2019 
(RM)</t>
  </si>
  <si>
    <t>YE 2018</t>
  </si>
  <si>
    <t>Local Govt Fee - China Trade Shows</t>
  </si>
  <si>
    <r>
      <t xml:space="preserve">Net Book Value </t>
    </r>
    <r>
      <rPr>
        <b/>
        <sz val="12"/>
        <rFont val="Times New Roman"/>
        <family val="1"/>
      </rPr>
      <t>(Balance as at Dec 31, 2019)</t>
    </r>
  </si>
  <si>
    <t>Local Govt Fee - China Roadshow</t>
  </si>
  <si>
    <t>Audited      FYE 2018</t>
  </si>
  <si>
    <t xml:space="preserve"> Audited</t>
  </si>
  <si>
    <t>Other Income</t>
  </si>
  <si>
    <t>Experience Penang 2020 (Roadshow)</t>
  </si>
  <si>
    <t>Local Govt Fee - China Tactical Campaign</t>
  </si>
  <si>
    <t>Other income</t>
  </si>
  <si>
    <t>Brochure Distribution Fee</t>
  </si>
  <si>
    <t>Local Govt Fee - In-flight Magazine (Qatar, Qantas, Wesmile &amp; Citilink</t>
  </si>
  <si>
    <t xml:space="preserve">Income </t>
  </si>
  <si>
    <t xml:space="preserve">Bonus/Incentive/BKK                </t>
  </si>
  <si>
    <t>Local Govt Fee - Asian Food &amp; Cultural Festival</t>
  </si>
  <si>
    <t>AS AT JULY 31, 2019</t>
  </si>
  <si>
    <t xml:space="preserve">Local Govt Fee - Penang Esports </t>
  </si>
  <si>
    <t>Penang Asian Comic Museum (Lot Rental) **</t>
  </si>
  <si>
    <t>Tourism Master Plan **</t>
  </si>
  <si>
    <t xml:space="preserve"> </t>
  </si>
  <si>
    <t xml:space="preserve">Miscellaneous Expenses             </t>
  </si>
  <si>
    <t>Local Govt Fee - Pg Int Container Art Festival</t>
  </si>
  <si>
    <t>As at Nov 2019</t>
  </si>
  <si>
    <t>As at Nov 2018</t>
  </si>
  <si>
    <t>Actual YTD                 Nov 2019</t>
  </si>
  <si>
    <t>Actual YTD                 Nov 2018</t>
  </si>
  <si>
    <t>Nov 2019</t>
  </si>
  <si>
    <t>Nov 2018</t>
  </si>
  <si>
    <t>Government grant received as at 30 Nov</t>
  </si>
  <si>
    <t>Portion of government grant utilised as at 30 Nov 2019</t>
  </si>
  <si>
    <t>Balance as at 30 Nov 2019</t>
  </si>
  <si>
    <t>Interest from RHB STMMD (Nov)</t>
  </si>
  <si>
    <t>FOR THE FINANCIAL PERIOD ENDED NOV 30,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</si>
</sst>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_(* #,##0.00_);_(* \(#,##0.00\);_(* &quot;-&quot;_);_(@_)"/>
  </numFmts>
  <fonts count="13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4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theme="8" tint="-0.249977111117893"/>
      <name val="Times New Roman"/>
      <family val="1"/>
    </font>
    <font>
      <u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40">
    <xf numFmtId="0" fontId="0" fillId="0" borderId="0" xfId="0"/>
    <xf numFmtId="164" fontId="4" fillId="2" borderId="3" xfId="1" quotePrefix="1" applyNumberFormat="1" applyFont="1" applyFill="1" applyBorder="1" applyAlignment="1">
      <alignment horizontal="center" wrapText="1"/>
    </xf>
    <xf numFmtId="164" fontId="4" fillId="2" borderId="6" xfId="1" quotePrefix="1" applyNumberFormat="1" applyFont="1" applyFill="1" applyBorder="1" applyAlignment="1">
      <alignment horizontal="center" wrapText="1"/>
    </xf>
    <xf numFmtId="0" fontId="5" fillId="0" borderId="0" xfId="0" applyFont="1" applyAlignment="1"/>
    <xf numFmtId="0" fontId="6" fillId="0" borderId="0" xfId="0" applyFont="1" applyAlignme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vertical="top"/>
    </xf>
    <xf numFmtId="0" fontId="5" fillId="0" borderId="0" xfId="0" applyFont="1" applyAlignment="1">
      <alignment vertical="top" wrapText="1"/>
    </xf>
    <xf numFmtId="41" fontId="5" fillId="0" borderId="0" xfId="4" applyFont="1" applyAlignment="1">
      <alignment vertical="top" wrapText="1"/>
    </xf>
    <xf numFmtId="0" fontId="6" fillId="0" borderId="0" xfId="0" applyFont="1" applyAlignment="1">
      <alignment vertical="top" wrapText="1"/>
    </xf>
    <xf numFmtId="0" fontId="5" fillId="0" borderId="0" xfId="0" applyFont="1" applyAlignment="1">
      <alignment horizontal="left"/>
    </xf>
    <xf numFmtId="0" fontId="5" fillId="0" borderId="0" xfId="0" applyFont="1" applyBorder="1" applyAlignment="1"/>
    <xf numFmtId="0" fontId="5" fillId="0" borderId="0" xfId="0" applyFont="1" applyBorder="1" applyAlignment="1">
      <alignment vertical="top" wrapText="1"/>
    </xf>
    <xf numFmtId="41" fontId="5" fillId="0" borderId="0" xfId="4" applyFont="1" applyBorder="1" applyAlignment="1">
      <alignment vertical="top" wrapText="1"/>
    </xf>
    <xf numFmtId="0" fontId="6" fillId="0" borderId="0" xfId="0" applyFont="1" applyBorder="1" applyAlignment="1"/>
    <xf numFmtId="165" fontId="5" fillId="0" borderId="0" xfId="2" applyNumberFormat="1" applyFont="1" applyBorder="1" applyAlignment="1"/>
    <xf numFmtId="164" fontId="4" fillId="0" borderId="2" xfId="1" applyNumberFormat="1" applyFont="1" applyFill="1" applyBorder="1" applyAlignment="1">
      <alignment horizontal="center"/>
    </xf>
    <xf numFmtId="164" fontId="4" fillId="0" borderId="1" xfId="1" applyNumberFormat="1" applyFont="1" applyFill="1" applyBorder="1" applyAlignment="1">
      <alignment horizontal="center"/>
    </xf>
    <xf numFmtId="0" fontId="4" fillId="0" borderId="0" xfId="0" applyFont="1" applyFill="1"/>
    <xf numFmtId="164" fontId="4" fillId="0" borderId="3" xfId="1" applyNumberFormat="1" applyFont="1" applyFill="1" applyBorder="1" applyAlignment="1">
      <alignment horizontal="center"/>
    </xf>
    <xf numFmtId="164" fontId="4" fillId="0" borderId="10" xfId="1" applyNumberFormat="1" applyFont="1" applyFill="1" applyBorder="1" applyAlignment="1">
      <alignment horizontal="center"/>
    </xf>
    <xf numFmtId="0" fontId="7" fillId="0" borderId="0" xfId="0" applyFont="1" applyAlignment="1">
      <alignment vertical="top" wrapText="1"/>
    </xf>
    <xf numFmtId="0" fontId="6" fillId="0" borderId="0" xfId="0" applyFont="1" applyAlignment="1">
      <alignment horizontal="left"/>
    </xf>
    <xf numFmtId="164" fontId="5" fillId="0" borderId="0" xfId="1" applyNumberFormat="1" applyFont="1" applyAlignment="1"/>
    <xf numFmtId="164" fontId="6" fillId="0" borderId="0" xfId="1" applyNumberFormat="1" applyFont="1" applyAlignment="1">
      <alignment horizontal="center"/>
    </xf>
    <xf numFmtId="164" fontId="5" fillId="0" borderId="8" xfId="1" applyNumberFormat="1" applyFont="1" applyBorder="1" applyAlignment="1">
      <alignment horizontal="right"/>
    </xf>
    <xf numFmtId="164" fontId="5" fillId="0" borderId="12" xfId="1" applyNumberFormat="1" applyFont="1" applyBorder="1" applyAlignment="1">
      <alignment horizontal="right"/>
    </xf>
    <xf numFmtId="164" fontId="5" fillId="0" borderId="0" xfId="1" applyNumberFormat="1" applyFont="1" applyBorder="1" applyAlignment="1">
      <alignment horizontal="right"/>
    </xf>
    <xf numFmtId="164" fontId="5" fillId="0" borderId="2" xfId="1" applyNumberFormat="1" applyFont="1" applyBorder="1" applyAlignment="1">
      <alignment horizontal="right"/>
    </xf>
    <xf numFmtId="164" fontId="5" fillId="0" borderId="6" xfId="1" applyNumberFormat="1" applyFont="1" applyBorder="1" applyAlignment="1">
      <alignment horizontal="right"/>
    </xf>
    <xf numFmtId="164" fontId="5" fillId="0" borderId="1" xfId="1" applyNumberFormat="1" applyFont="1" applyBorder="1" applyAlignment="1">
      <alignment horizontal="right"/>
    </xf>
    <xf numFmtId="164" fontId="5" fillId="0" borderId="0" xfId="1" applyNumberFormat="1" applyFont="1" applyBorder="1" applyAlignment="1"/>
    <xf numFmtId="164" fontId="5" fillId="0" borderId="5" xfId="1" applyNumberFormat="1" applyFont="1" applyBorder="1" applyAlignment="1">
      <alignment horizontal="right"/>
    </xf>
    <xf numFmtId="164" fontId="5" fillId="0" borderId="9" xfId="1" applyNumberFormat="1" applyFont="1" applyBorder="1" applyAlignment="1">
      <alignment horizontal="right"/>
    </xf>
    <xf numFmtId="164" fontId="5" fillId="0" borderId="3" xfId="1" applyNumberFormat="1" applyFont="1" applyBorder="1" applyAlignment="1">
      <alignment horizontal="right"/>
    </xf>
    <xf numFmtId="0" fontId="5" fillId="0" borderId="0" xfId="0" applyFont="1"/>
    <xf numFmtId="0" fontId="5" fillId="0" borderId="0" xfId="0" applyFont="1" applyAlignment="1">
      <alignment horizontal="center" vertical="center" wrapText="1"/>
    </xf>
    <xf numFmtId="43" fontId="5" fillId="0" borderId="0" xfId="1" applyFont="1"/>
    <xf numFmtId="43" fontId="6" fillId="0" borderId="0" xfId="1" applyFont="1"/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4" fontId="5" fillId="0" borderId="0" xfId="0" applyNumberFormat="1" applyFont="1"/>
    <xf numFmtId="164" fontId="5" fillId="0" borderId="0" xfId="0" applyNumberFormat="1" applyFont="1"/>
    <xf numFmtId="164" fontId="5" fillId="0" borderId="0" xfId="0" applyNumberFormat="1" applyFont="1" applyAlignment="1">
      <alignment horizontal="center" vertical="center" wrapText="1"/>
    </xf>
    <xf numFmtId="164" fontId="5" fillId="0" borderId="0" xfId="1" applyNumberFormat="1" applyFont="1"/>
    <xf numFmtId="164" fontId="5" fillId="0" borderId="13" xfId="0" applyNumberFormat="1" applyFont="1" applyBorder="1"/>
    <xf numFmtId="164" fontId="8" fillId="0" borderId="0" xfId="0" quotePrefix="1" applyNumberFormat="1" applyFont="1" applyAlignment="1">
      <alignment horizontal="center"/>
    </xf>
    <xf numFmtId="164" fontId="5" fillId="0" borderId="13" xfId="1" applyNumberFormat="1" applyFont="1" applyBorder="1"/>
    <xf numFmtId="164" fontId="5" fillId="0" borderId="1" xfId="0" applyNumberFormat="1" applyFont="1" applyBorder="1"/>
    <xf numFmtId="43" fontId="5" fillId="0" borderId="0" xfId="1" applyFont="1" applyAlignment="1"/>
    <xf numFmtId="43" fontId="6" fillId="0" borderId="0" xfId="1" applyFont="1" applyAlignment="1">
      <alignment horizontal="center"/>
    </xf>
    <xf numFmtId="43" fontId="5" fillId="0" borderId="0" xfId="1" applyFont="1" applyBorder="1" applyAlignment="1"/>
    <xf numFmtId="164" fontId="5" fillId="0" borderId="0" xfId="0" applyNumberFormat="1" applyFont="1" applyAlignment="1"/>
    <xf numFmtId="43" fontId="5" fillId="0" borderId="0" xfId="0" applyNumberFormat="1" applyFont="1" applyBorder="1" applyAlignment="1"/>
    <xf numFmtId="0" fontId="9" fillId="0" borderId="0" xfId="4" applyNumberFormat="1" applyFont="1" applyFill="1" applyAlignment="1">
      <alignment horizontal="left"/>
    </xf>
    <xf numFmtId="41" fontId="10" fillId="0" borderId="0" xfId="4" applyFont="1" applyFill="1" applyBorder="1"/>
    <xf numFmtId="41" fontId="10" fillId="0" borderId="0" xfId="4" applyFont="1" applyFill="1"/>
    <xf numFmtId="0" fontId="9" fillId="0" borderId="0" xfId="4" applyNumberFormat="1" applyFont="1" applyFill="1" applyAlignment="1"/>
    <xf numFmtId="164" fontId="11" fillId="0" borderId="0" xfId="1" applyNumberFormat="1" applyFont="1" applyFill="1" applyBorder="1" applyAlignment="1">
      <alignment horizontal="center" wrapText="1"/>
    </xf>
    <xf numFmtId="164" fontId="11" fillId="0" borderId="5" xfId="1" applyNumberFormat="1" applyFont="1" applyFill="1" applyBorder="1" applyAlignment="1">
      <alignment horizontal="center" wrapText="1"/>
    </xf>
    <xf numFmtId="164" fontId="11" fillId="0" borderId="4" xfId="1" applyNumberFormat="1" applyFont="1" applyFill="1" applyBorder="1" applyAlignment="1">
      <alignment horizontal="center" wrapText="1"/>
    </xf>
    <xf numFmtId="164" fontId="11" fillId="0" borderId="5" xfId="1" applyNumberFormat="1" applyFont="1" applyFill="1" applyBorder="1" applyAlignment="1">
      <alignment horizontal="center"/>
    </xf>
    <xf numFmtId="0" fontId="10" fillId="0" borderId="0" xfId="4" applyNumberFormat="1" applyFont="1" applyFill="1" applyAlignment="1">
      <alignment horizontal="justify"/>
    </xf>
    <xf numFmtId="164" fontId="11" fillId="0" borderId="0" xfId="1" applyNumberFormat="1" applyFont="1" applyFill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/>
    </xf>
    <xf numFmtId="0" fontId="9" fillId="0" borderId="0" xfId="4" applyNumberFormat="1" applyFont="1" applyFill="1" applyAlignment="1">
      <alignment horizontal="center" vertical="top" wrapText="1"/>
    </xf>
    <xf numFmtId="41" fontId="9" fillId="0" borderId="0" xfId="4" applyFont="1" applyFill="1" applyAlignment="1">
      <alignment horizontal="center" vertical="top"/>
    </xf>
    <xf numFmtId="0" fontId="9" fillId="0" borderId="0" xfId="4" applyNumberFormat="1" applyFont="1" applyFill="1" applyAlignment="1">
      <alignment horizontal="left" vertical="center" wrapText="1"/>
    </xf>
    <xf numFmtId="41" fontId="10" fillId="0" borderId="12" xfId="4" applyFont="1" applyFill="1" applyBorder="1"/>
    <xf numFmtId="0" fontId="10" fillId="0" borderId="0" xfId="4" applyNumberFormat="1" applyFont="1" applyFill="1" applyAlignment="1">
      <alignment horizontal="left" vertical="center" wrapText="1"/>
    </xf>
    <xf numFmtId="0" fontId="10" fillId="0" borderId="0" xfId="4" applyNumberFormat="1" applyFont="1" applyFill="1"/>
    <xf numFmtId="41" fontId="10" fillId="0" borderId="3" xfId="4" applyFont="1" applyFill="1" applyBorder="1"/>
    <xf numFmtId="0" fontId="9" fillId="0" borderId="0" xfId="4" applyNumberFormat="1" applyFont="1" applyFill="1" applyAlignment="1">
      <alignment horizontal="left" vertical="top" wrapText="1"/>
    </xf>
    <xf numFmtId="0" fontId="10" fillId="0" borderId="0" xfId="4" applyNumberFormat="1" applyFont="1" applyFill="1" applyAlignment="1">
      <alignment horizontal="left" vertical="top" wrapText="1"/>
    </xf>
    <xf numFmtId="0" fontId="10" fillId="0" borderId="0" xfId="4" applyNumberFormat="1" applyFont="1" applyFill="1" applyAlignment="1">
      <alignment horizontal="justify" wrapText="1"/>
    </xf>
    <xf numFmtId="0" fontId="10" fillId="0" borderId="0" xfId="4" applyNumberFormat="1" applyFont="1" applyFill="1" applyAlignment="1">
      <alignment horizontal="justify" vertical="top" wrapText="1"/>
    </xf>
    <xf numFmtId="41" fontId="10" fillId="0" borderId="0" xfId="4" applyFont="1" applyFill="1" applyBorder="1" applyAlignment="1"/>
    <xf numFmtId="41" fontId="10" fillId="0" borderId="11" xfId="4" applyFont="1" applyFill="1" applyBorder="1" applyAlignment="1"/>
    <xf numFmtId="41" fontId="10" fillId="0" borderId="0" xfId="4" applyFont="1" applyFill="1" applyAlignment="1"/>
    <xf numFmtId="41" fontId="10" fillId="0" borderId="12" xfId="4" applyFont="1" applyFill="1" applyBorder="1" applyAlignment="1"/>
    <xf numFmtId="0" fontId="9" fillId="0" borderId="0" xfId="4" applyNumberFormat="1" applyFont="1" applyFill="1" applyBorder="1" applyAlignment="1">
      <alignment vertical="top" wrapText="1"/>
    </xf>
    <xf numFmtId="0" fontId="10" fillId="0" borderId="0" xfId="4" applyNumberFormat="1" applyFont="1" applyFill="1" applyBorder="1" applyAlignment="1">
      <alignment vertical="top" wrapText="1"/>
    </xf>
    <xf numFmtId="0" fontId="10" fillId="0" borderId="0" xfId="4" applyNumberFormat="1" applyFont="1" applyFill="1" applyBorder="1" applyAlignment="1">
      <alignment horizontal="left" vertical="top"/>
    </xf>
    <xf numFmtId="0" fontId="10" fillId="0" borderId="0" xfId="4" applyNumberFormat="1" applyFont="1" applyFill="1" applyBorder="1" applyAlignment="1">
      <alignment horizontal="left" vertical="top" wrapText="1"/>
    </xf>
    <xf numFmtId="0" fontId="9" fillId="0" borderId="0" xfId="4" applyNumberFormat="1" applyFont="1" applyFill="1" applyBorder="1" applyAlignment="1">
      <alignment horizontal="justify"/>
    </xf>
    <xf numFmtId="41" fontId="10" fillId="0" borderId="11" xfId="4" applyFont="1" applyFill="1" applyBorder="1"/>
    <xf numFmtId="0" fontId="10" fillId="0" borderId="0" xfId="4" applyNumberFormat="1" applyFont="1" applyFill="1" applyBorder="1"/>
    <xf numFmtId="0" fontId="10" fillId="0" borderId="0" xfId="4" applyNumberFormat="1" applyFont="1" applyFill="1" applyBorder="1" applyAlignment="1">
      <alignment vertical="top"/>
    </xf>
    <xf numFmtId="41" fontId="10" fillId="0" borderId="0" xfId="4" applyFont="1" applyFill="1" applyBorder="1" applyAlignment="1">
      <alignment vertical="top"/>
    </xf>
    <xf numFmtId="41" fontId="10" fillId="0" borderId="0" xfId="4" applyFont="1" applyFill="1" applyBorder="1" applyAlignment="1">
      <alignment vertical="top" wrapText="1"/>
    </xf>
    <xf numFmtId="41" fontId="10" fillId="0" borderId="0" xfId="4" applyFont="1" applyFill="1" applyAlignment="1">
      <alignment horizontal="justify" vertical="top" wrapText="1"/>
    </xf>
    <xf numFmtId="41" fontId="9" fillId="0" borderId="0" xfId="4" applyNumberFormat="1" applyFont="1" applyFill="1" applyBorder="1" applyAlignment="1"/>
    <xf numFmtId="41" fontId="9" fillId="0" borderId="0" xfId="4" applyFont="1" applyFill="1" applyBorder="1" applyAlignment="1">
      <alignment vertical="top"/>
    </xf>
    <xf numFmtId="41" fontId="9" fillId="0" borderId="0" xfId="4" applyFont="1" applyFill="1" applyBorder="1" applyAlignment="1">
      <alignment vertical="top" wrapText="1"/>
    </xf>
    <xf numFmtId="41" fontId="10" fillId="0" borderId="0" xfId="4" applyFont="1" applyFill="1" applyBorder="1" applyAlignment="1">
      <alignment horizontal="justify"/>
    </xf>
    <xf numFmtId="41" fontId="9" fillId="0" borderId="0" xfId="4" applyFont="1" applyFill="1" applyAlignment="1"/>
    <xf numFmtId="41" fontId="10" fillId="0" borderId="0" xfId="4" applyFont="1" applyFill="1" applyBorder="1" applyAlignment="1">
      <alignment horizontal="justify" vertical="top" wrapText="1"/>
    </xf>
    <xf numFmtId="41" fontId="9" fillId="0" borderId="0" xfId="4" applyFont="1" applyFill="1" applyBorder="1" applyAlignment="1">
      <alignment horizontal="justify" vertical="top" wrapText="1"/>
    </xf>
    <xf numFmtId="41" fontId="10" fillId="0" borderId="0" xfId="4" applyFont="1" applyFill="1" applyBorder="1" applyAlignment="1">
      <alignment horizontal="left" vertical="top" wrapText="1" indent="2"/>
    </xf>
    <xf numFmtId="43" fontId="5" fillId="0" borderId="0" xfId="1" applyNumberFormat="1" applyFont="1" applyAlignment="1"/>
    <xf numFmtId="43" fontId="5" fillId="0" borderId="12" xfId="1" applyFont="1" applyBorder="1" applyAlignment="1">
      <alignment horizontal="right"/>
    </xf>
    <xf numFmtId="0" fontId="5" fillId="0" borderId="0" xfId="4" applyNumberFormat="1" applyFont="1" applyFill="1" applyAlignment="1">
      <alignment horizontal="left" vertical="top" wrapText="1"/>
    </xf>
    <xf numFmtId="43" fontId="5" fillId="0" borderId="0" xfId="0" applyNumberFormat="1" applyFont="1"/>
    <xf numFmtId="0" fontId="6" fillId="0" borderId="0" xfId="4" applyNumberFormat="1" applyFont="1" applyFill="1" applyAlignment="1">
      <alignment horizontal="left"/>
    </xf>
    <xf numFmtId="164" fontId="4" fillId="0" borderId="6" xfId="1" applyNumberFormat="1" applyFont="1" applyFill="1" applyBorder="1" applyAlignment="1">
      <alignment horizontal="center"/>
    </xf>
    <xf numFmtId="164" fontId="5" fillId="0" borderId="0" xfId="0" applyNumberFormat="1" applyFont="1" applyBorder="1"/>
    <xf numFmtId="164" fontId="6" fillId="0" borderId="0" xfId="1" applyNumberFormat="1" applyFont="1"/>
    <xf numFmtId="164" fontId="6" fillId="0" borderId="13" xfId="1" applyNumberFormat="1" applyFont="1" applyBorder="1"/>
    <xf numFmtId="43" fontId="5" fillId="0" borderId="0" xfId="0" applyNumberFormat="1" applyFont="1" applyAlignment="1"/>
    <xf numFmtId="164" fontId="6" fillId="0" borderId="0" xfId="0" applyNumberFormat="1" applyFont="1" applyAlignment="1">
      <alignment horizontal="center" vertical="center" wrapText="1"/>
    </xf>
    <xf numFmtId="41" fontId="10" fillId="0" borderId="3" xfId="4" applyNumberFormat="1" applyFont="1" applyFill="1" applyBorder="1"/>
    <xf numFmtId="43" fontId="5" fillId="0" borderId="0" xfId="0" applyNumberFormat="1" applyFont="1" applyAlignment="1">
      <alignment horizontal="center" vertical="center" wrapText="1"/>
    </xf>
    <xf numFmtId="43" fontId="5" fillId="0" borderId="13" xfId="0" applyNumberFormat="1" applyFont="1" applyBorder="1"/>
    <xf numFmtId="43" fontId="8" fillId="0" borderId="0" xfId="0" quotePrefix="1" applyNumberFormat="1" applyFont="1" applyAlignment="1">
      <alignment horizontal="center"/>
    </xf>
    <xf numFmtId="43" fontId="5" fillId="0" borderId="0" xfId="1" applyNumberFormat="1" applyFont="1"/>
    <xf numFmtId="43" fontId="5" fillId="0" borderId="13" xfId="1" applyNumberFormat="1" applyFont="1" applyBorder="1"/>
    <xf numFmtId="41" fontId="10" fillId="0" borderId="12" xfId="4" applyNumberFormat="1" applyFont="1" applyFill="1" applyBorder="1"/>
    <xf numFmtId="41" fontId="10" fillId="0" borderId="11" xfId="4" applyNumberFormat="1" applyFont="1" applyFill="1" applyBorder="1" applyAlignment="1"/>
    <xf numFmtId="41" fontId="10" fillId="0" borderId="12" xfId="4" applyNumberFormat="1" applyFont="1" applyFill="1" applyBorder="1" applyAlignment="1"/>
    <xf numFmtId="41" fontId="10" fillId="0" borderId="5" xfId="4" applyNumberFormat="1" applyFont="1" applyFill="1" applyBorder="1"/>
    <xf numFmtId="41" fontId="5" fillId="0" borderId="12" xfId="0" applyNumberFormat="1" applyFont="1" applyBorder="1"/>
    <xf numFmtId="164" fontId="5" fillId="0" borderId="14" xfId="1" applyNumberFormat="1" applyFont="1" applyBorder="1" applyAlignment="1">
      <alignment horizontal="right"/>
    </xf>
    <xf numFmtId="164" fontId="5" fillId="0" borderId="10" xfId="1" applyNumberFormat="1" applyFont="1" applyBorder="1" applyAlignment="1">
      <alignment horizontal="right"/>
    </xf>
    <xf numFmtId="164" fontId="5" fillId="0" borderId="15" xfId="1" applyNumberFormat="1" applyFont="1" applyBorder="1" applyAlignment="1">
      <alignment horizontal="right"/>
    </xf>
    <xf numFmtId="164" fontId="5" fillId="0" borderId="7" xfId="1" applyNumberFormat="1" applyFont="1" applyBorder="1" applyAlignment="1">
      <alignment horizontal="right"/>
    </xf>
    <xf numFmtId="164" fontId="5" fillId="0" borderId="14" xfId="1" applyNumberFormat="1" applyFont="1" applyBorder="1" applyAlignment="1" applyProtection="1">
      <alignment horizontal="left"/>
    </xf>
    <xf numFmtId="164" fontId="5" fillId="0" borderId="12" xfId="1" applyNumberFormat="1" applyFont="1" applyBorder="1" applyAlignment="1" applyProtection="1">
      <alignment horizontal="left"/>
    </xf>
    <xf numFmtId="164" fontId="5" fillId="0" borderId="12" xfId="1" applyNumberFormat="1" applyFont="1" applyBorder="1" applyAlignment="1"/>
    <xf numFmtId="1" fontId="4" fillId="0" borderId="6" xfId="1" applyNumberFormat="1" applyFont="1" applyFill="1" applyBorder="1" applyAlignment="1">
      <alignment horizontal="center"/>
    </xf>
    <xf numFmtId="164" fontId="4" fillId="0" borderId="5" xfId="1" applyNumberFormat="1" applyFont="1" applyFill="1" applyBorder="1" applyAlignment="1">
      <alignment horizontal="center"/>
    </xf>
    <xf numFmtId="164" fontId="5" fillId="0" borderId="10" xfId="1" applyNumberFormat="1" applyFont="1" applyBorder="1" applyAlignment="1" applyProtection="1">
      <alignment horizontal="left"/>
    </xf>
    <xf numFmtId="164" fontId="5" fillId="0" borderId="6" xfId="1" applyNumberFormat="1" applyFont="1" applyBorder="1" applyAlignment="1" applyProtection="1">
      <alignment horizontal="left"/>
    </xf>
    <xf numFmtId="164" fontId="4" fillId="2" borderId="3" xfId="1" applyNumberFormat="1" applyFont="1" applyFill="1" applyBorder="1" applyAlignment="1">
      <alignment horizontal="center" wrapText="1"/>
    </xf>
    <xf numFmtId="164" fontId="5" fillId="0" borderId="0" xfId="1" applyNumberFormat="1" applyFont="1" applyAlignment="1">
      <alignment horizontal="left"/>
    </xf>
    <xf numFmtId="17" fontId="8" fillId="0" borderId="0" xfId="0" quotePrefix="1" applyNumberFormat="1" applyFont="1" applyAlignment="1">
      <alignment horizontal="center"/>
    </xf>
    <xf numFmtId="164" fontId="5" fillId="0" borderId="12" xfId="3" applyNumberFormat="1" applyFont="1" applyBorder="1" applyAlignment="1">
      <alignment horizontal="right"/>
    </xf>
    <xf numFmtId="164" fontId="5" fillId="0" borderId="0" xfId="0" quotePrefix="1" applyNumberFormat="1" applyFont="1" applyAlignment="1">
      <alignment horizontal="center"/>
    </xf>
    <xf numFmtId="0" fontId="5" fillId="0" borderId="0" xfId="0" applyFont="1" applyAlignment="1">
      <alignment horizontal="center"/>
    </xf>
  </cellXfs>
  <cellStyles count="7">
    <cellStyle name="Comma" xfId="1" builtinId="3"/>
    <cellStyle name="Comma [0]" xfId="2" builtinId="6"/>
    <cellStyle name="Comma 2" xfId="3" xr:uid="{00000000-0005-0000-0000-000002000000}"/>
    <cellStyle name="Comma_Pentanah2003" xfId="4" xr:uid="{00000000-0005-0000-0000-000003000000}"/>
    <cellStyle name="Normal" xfId="0" builtinId="0"/>
    <cellStyle name="Normal 2" xfId="5" xr:uid="{00000000-0005-0000-0000-000005000000}"/>
    <cellStyle name="Percent 2" xfId="6" xr:uid="{00000000-0005-0000-0000-000006000000}"/>
  </cellStyles>
  <dxfs count="0"/>
  <tableStyles count="0" defaultTableStyle="TableStyleMedium9" defaultPivotStyle="PivotStyleLight16"/>
  <colors>
    <mruColors>
      <color rgb="FFFF99FF"/>
      <color rgb="FFCCFFCC"/>
      <color rgb="FFCC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FF00"/>
    <pageSetUpPr fitToPage="1"/>
  </sheetPr>
  <dimension ref="A1:F258"/>
  <sheetViews>
    <sheetView zoomScale="85" zoomScaleNormal="85" zoomScaleSheetLayoutView="80" workbookViewId="0">
      <pane xSplit="1" ySplit="8" topLeftCell="B9" activePane="bottomRight" state="frozen"/>
      <selection activeCell="A14" sqref="A14"/>
      <selection pane="topRight" activeCell="A14" sqref="A14"/>
      <selection pane="bottomLeft" activeCell="A14" sqref="A14"/>
      <selection pane="bottomRight" activeCell="A29" sqref="A29"/>
    </sheetView>
  </sheetViews>
  <sheetFormatPr defaultColWidth="7.85546875" defaultRowHeight="18" customHeight="1" x14ac:dyDescent="0.3"/>
  <cols>
    <col min="1" max="1" width="42.140625" style="58" customWidth="1"/>
    <col min="2" max="2" width="6.7109375" style="57" customWidth="1"/>
    <col min="3" max="3" width="21.28515625" style="58" bestFit="1" customWidth="1"/>
    <col min="4" max="4" width="20.85546875" style="58" customWidth="1"/>
    <col min="5" max="5" width="17" style="58" customWidth="1"/>
    <col min="6" max="14" width="18.42578125" style="58" customWidth="1"/>
    <col min="15" max="16384" width="7.85546875" style="58"/>
  </cols>
  <sheetData>
    <row r="1" spans="1:6" ht="18" hidden="1" customHeight="1" x14ac:dyDescent="0.3">
      <c r="A1" s="56" t="s">
        <v>29</v>
      </c>
    </row>
    <row r="2" spans="1:6" ht="18" hidden="1" customHeight="1" x14ac:dyDescent="0.3">
      <c r="A2" s="56" t="s">
        <v>17</v>
      </c>
    </row>
    <row r="3" spans="1:6" ht="18" hidden="1" customHeight="1" x14ac:dyDescent="0.3">
      <c r="A3" s="105" t="s">
        <v>206</v>
      </c>
    </row>
    <row r="4" spans="1:6" ht="18" hidden="1" customHeight="1" x14ac:dyDescent="0.3">
      <c r="A4" s="56"/>
    </row>
    <row r="5" spans="1:6" ht="18" customHeight="1" x14ac:dyDescent="0.3">
      <c r="A5" s="59"/>
    </row>
    <row r="6" spans="1:6" ht="18" customHeight="1" x14ac:dyDescent="0.3">
      <c r="A6" s="59"/>
      <c r="B6" s="60"/>
      <c r="C6" s="61"/>
      <c r="D6" s="62"/>
      <c r="E6" s="63" t="s">
        <v>12</v>
      </c>
      <c r="F6" s="131" t="s">
        <v>196</v>
      </c>
    </row>
    <row r="7" spans="1:6" ht="18" customHeight="1" x14ac:dyDescent="0.3">
      <c r="A7" s="64"/>
      <c r="B7" s="65"/>
      <c r="C7" s="106" t="s">
        <v>213</v>
      </c>
      <c r="D7" s="17" t="s">
        <v>214</v>
      </c>
      <c r="E7" s="66" t="s">
        <v>13</v>
      </c>
      <c r="F7" s="130" t="s">
        <v>191</v>
      </c>
    </row>
    <row r="8" spans="1:6" s="68" customFormat="1" ht="18" customHeight="1" x14ac:dyDescent="0.3">
      <c r="A8" s="67"/>
      <c r="B8" s="65" t="s">
        <v>0</v>
      </c>
      <c r="C8" s="63" t="s">
        <v>10</v>
      </c>
      <c r="D8" s="63" t="s">
        <v>10</v>
      </c>
      <c r="E8" s="63" t="s">
        <v>10</v>
      </c>
      <c r="F8" s="63" t="s">
        <v>10</v>
      </c>
    </row>
    <row r="9" spans="1:6" ht="18" customHeight="1" x14ac:dyDescent="0.3">
      <c r="A9" s="69" t="s">
        <v>21</v>
      </c>
      <c r="C9" s="70"/>
      <c r="D9" s="57"/>
      <c r="E9" s="70"/>
      <c r="F9" s="70"/>
    </row>
    <row r="10" spans="1:6" ht="18" customHeight="1" x14ac:dyDescent="0.3">
      <c r="A10" s="71" t="s">
        <v>108</v>
      </c>
      <c r="B10" s="57">
        <v>1</v>
      </c>
      <c r="C10" s="118">
        <f>NTC!I16</f>
        <v>255112.14</v>
      </c>
      <c r="D10" s="70">
        <v>127561.58</v>
      </c>
      <c r="E10" s="70">
        <f>C10-D10</f>
        <v>127550.56000000001</v>
      </c>
      <c r="F10" s="70">
        <v>94182.939999999988</v>
      </c>
    </row>
    <row r="11" spans="1:6" ht="18" customHeight="1" x14ac:dyDescent="0.3">
      <c r="A11" s="72"/>
      <c r="C11" s="73">
        <f>SUM(C10:C10)</f>
        <v>255112.14</v>
      </c>
      <c r="D11" s="73">
        <f>SUM(D10:D10)</f>
        <v>127561.58</v>
      </c>
      <c r="E11" s="73">
        <f>SUM(E10:E10)</f>
        <v>127550.56000000001</v>
      </c>
      <c r="F11" s="73">
        <f>SUM(F10:F10)</f>
        <v>94182.939999999988</v>
      </c>
    </row>
    <row r="12" spans="1:6" ht="18" customHeight="1" x14ac:dyDescent="0.3">
      <c r="A12" s="72"/>
      <c r="C12" s="118"/>
      <c r="D12" s="57"/>
      <c r="E12" s="70"/>
      <c r="F12" s="70"/>
    </row>
    <row r="13" spans="1:6" ht="18" customHeight="1" x14ac:dyDescent="0.3">
      <c r="A13" s="74" t="s">
        <v>22</v>
      </c>
      <c r="C13" s="118"/>
      <c r="D13" s="57"/>
      <c r="E13" s="70"/>
      <c r="F13" s="70"/>
    </row>
    <row r="14" spans="1:6" ht="18" customHeight="1" x14ac:dyDescent="0.3">
      <c r="A14" s="103" t="s">
        <v>176</v>
      </c>
      <c r="C14" s="118">
        <v>0</v>
      </c>
      <c r="D14" s="118">
        <v>12000</v>
      </c>
      <c r="E14" s="70">
        <f>C14-D14</f>
        <v>-12000</v>
      </c>
      <c r="F14" s="70">
        <v>2000</v>
      </c>
    </row>
    <row r="15" spans="1:6" ht="18" customHeight="1" x14ac:dyDescent="0.3">
      <c r="A15" s="75" t="s">
        <v>110</v>
      </c>
      <c r="B15" s="57">
        <v>2</v>
      </c>
      <c r="C15" s="118">
        <f>NTC!F32</f>
        <v>44862</v>
      </c>
      <c r="D15" s="70">
        <f>NTC!G32</f>
        <v>46012</v>
      </c>
      <c r="E15" s="70">
        <f t="shared" ref="E15:E20" si="0">C15-D15</f>
        <v>-1150</v>
      </c>
      <c r="F15" s="70">
        <v>638570.05000000005</v>
      </c>
    </row>
    <row r="16" spans="1:6" ht="18" customHeight="1" x14ac:dyDescent="0.3">
      <c r="A16" s="75" t="s">
        <v>112</v>
      </c>
      <c r="C16" s="118">
        <v>1404.61</v>
      </c>
      <c r="D16" s="118">
        <v>1587.25</v>
      </c>
      <c r="E16" s="70">
        <f t="shared" si="0"/>
        <v>-182.6400000000001</v>
      </c>
      <c r="F16" s="70">
        <v>2437.77</v>
      </c>
    </row>
    <row r="17" spans="1:6" ht="18" hidden="1" customHeight="1" x14ac:dyDescent="0.3">
      <c r="A17" s="75" t="s">
        <v>111</v>
      </c>
      <c r="C17" s="118"/>
      <c r="D17" s="70"/>
      <c r="E17" s="70">
        <f t="shared" si="0"/>
        <v>0</v>
      </c>
      <c r="F17" s="70"/>
    </row>
    <row r="18" spans="1:6" ht="18" hidden="1" customHeight="1" x14ac:dyDescent="0.3">
      <c r="A18" s="103" t="s">
        <v>164</v>
      </c>
      <c r="C18" s="118"/>
      <c r="D18" s="70"/>
      <c r="E18" s="70"/>
      <c r="F18" s="70"/>
    </row>
    <row r="19" spans="1:6" ht="18" hidden="1" customHeight="1" x14ac:dyDescent="0.3">
      <c r="A19" s="103" t="s">
        <v>177</v>
      </c>
      <c r="C19" s="118">
        <v>0</v>
      </c>
      <c r="D19" s="118"/>
      <c r="E19" s="70">
        <v>0</v>
      </c>
      <c r="F19" s="70">
        <v>0</v>
      </c>
    </row>
    <row r="20" spans="1:6" ht="18" customHeight="1" x14ac:dyDescent="0.3">
      <c r="A20" s="75" t="s">
        <v>109</v>
      </c>
      <c r="B20" s="57">
        <v>3</v>
      </c>
      <c r="C20" s="118">
        <f>NTC!F40</f>
        <v>2830959.33</v>
      </c>
      <c r="D20" s="70">
        <f>NTC!G40</f>
        <v>7729372.5600000005</v>
      </c>
      <c r="E20" s="70">
        <f t="shared" si="0"/>
        <v>-4898413.2300000004</v>
      </c>
      <c r="F20" s="70">
        <v>5766122.1900000004</v>
      </c>
    </row>
    <row r="21" spans="1:6" ht="18" customHeight="1" x14ac:dyDescent="0.3">
      <c r="A21" s="76"/>
      <c r="C21" s="118"/>
      <c r="D21" s="70"/>
      <c r="E21" s="70"/>
      <c r="F21" s="70"/>
    </row>
    <row r="22" spans="1:6" ht="18" customHeight="1" x14ac:dyDescent="0.3">
      <c r="A22" s="72" t="s">
        <v>18</v>
      </c>
      <c r="C22" s="112">
        <f>SUM(C14:C21)</f>
        <v>2877225.94</v>
      </c>
      <c r="D22" s="73">
        <f>SUM(D14:D21)</f>
        <v>7788971.8100000005</v>
      </c>
      <c r="E22" s="73">
        <f>SUM(E14:E21)</f>
        <v>-4911745.87</v>
      </c>
      <c r="F22" s="73">
        <f>SUM(F14:F21)</f>
        <v>6409130.0100000007</v>
      </c>
    </row>
    <row r="23" spans="1:6" ht="18" customHeight="1" x14ac:dyDescent="0.3">
      <c r="A23" s="77"/>
      <c r="C23" s="118"/>
      <c r="D23" s="57"/>
      <c r="E23" s="70"/>
      <c r="F23" s="70"/>
    </row>
    <row r="24" spans="1:6" s="80" customFormat="1" ht="18" customHeight="1" thickBot="1" x14ac:dyDescent="0.35">
      <c r="A24" s="59" t="s">
        <v>27</v>
      </c>
      <c r="B24" s="78"/>
      <c r="C24" s="119">
        <f>C11+C22</f>
        <v>3132338.08</v>
      </c>
      <c r="D24" s="79">
        <f>D11+D22</f>
        <v>7916533.3900000006</v>
      </c>
      <c r="E24" s="79">
        <f>E11+E22</f>
        <v>-4784195.3100000005</v>
      </c>
      <c r="F24" s="79">
        <f>F11+F22</f>
        <v>6503312.9500000011</v>
      </c>
    </row>
    <row r="25" spans="1:6" s="80" customFormat="1" ht="18" customHeight="1" thickTop="1" x14ac:dyDescent="0.3">
      <c r="A25" s="59"/>
      <c r="B25" s="78"/>
      <c r="C25" s="120"/>
      <c r="D25" s="78"/>
      <c r="E25" s="81"/>
      <c r="F25" s="81"/>
    </row>
    <row r="26" spans="1:6" ht="18" customHeight="1" x14ac:dyDescent="0.3">
      <c r="A26" s="82" t="s">
        <v>23</v>
      </c>
      <c r="C26" s="118"/>
      <c r="D26" s="70"/>
      <c r="E26" s="70"/>
      <c r="F26" s="70"/>
    </row>
    <row r="27" spans="1:6" ht="18" customHeight="1" x14ac:dyDescent="0.3">
      <c r="A27" s="83" t="s">
        <v>106</v>
      </c>
      <c r="C27" s="70">
        <v>100003</v>
      </c>
      <c r="D27" s="70">
        <v>100003</v>
      </c>
      <c r="E27" s="70">
        <f>C27-D27</f>
        <v>0</v>
      </c>
      <c r="F27" s="70">
        <v>100003</v>
      </c>
    </row>
    <row r="28" spans="1:6" ht="18" customHeight="1" x14ac:dyDescent="0.3">
      <c r="A28" s="83" t="s">
        <v>107</v>
      </c>
      <c r="C28" s="70">
        <v>-100003</v>
      </c>
      <c r="D28" s="70">
        <v>-100003</v>
      </c>
      <c r="E28" s="70">
        <f>C28-D28</f>
        <v>0</v>
      </c>
      <c r="F28" s="70">
        <v>-100003</v>
      </c>
    </row>
    <row r="29" spans="1:6" ht="18" customHeight="1" x14ac:dyDescent="0.3">
      <c r="A29" s="83" t="s">
        <v>19</v>
      </c>
      <c r="C29" s="112">
        <f>SUM(C27:C28)</f>
        <v>0</v>
      </c>
      <c r="D29" s="73">
        <f t="shared" ref="D29:E29" si="1">SUM(D27:D28)</f>
        <v>0</v>
      </c>
      <c r="E29" s="73">
        <f t="shared" si="1"/>
        <v>0</v>
      </c>
      <c r="F29" s="73">
        <v>0</v>
      </c>
    </row>
    <row r="30" spans="1:6" ht="18" customHeight="1" x14ac:dyDescent="0.3">
      <c r="A30" s="82"/>
      <c r="C30" s="118"/>
      <c r="D30" s="57"/>
      <c r="E30" s="70"/>
      <c r="F30" s="70"/>
    </row>
    <row r="31" spans="1:6" ht="18" customHeight="1" x14ac:dyDescent="0.3">
      <c r="A31" s="82" t="s">
        <v>24</v>
      </c>
      <c r="C31" s="118">
        <v>0</v>
      </c>
      <c r="D31" s="57">
        <v>0</v>
      </c>
      <c r="E31" s="70">
        <v>0</v>
      </c>
      <c r="F31" s="70">
        <v>0</v>
      </c>
    </row>
    <row r="32" spans="1:6" ht="18" customHeight="1" x14ac:dyDescent="0.3">
      <c r="A32" s="83"/>
      <c r="C32" s="118"/>
      <c r="D32" s="57"/>
      <c r="E32" s="70"/>
      <c r="F32" s="70"/>
    </row>
    <row r="33" spans="1:6" ht="18" customHeight="1" x14ac:dyDescent="0.3">
      <c r="A33" s="84" t="s">
        <v>20</v>
      </c>
      <c r="C33" s="112">
        <f>SUM(C32:C32)</f>
        <v>0</v>
      </c>
      <c r="D33" s="73">
        <f>SUM(D32:D32)</f>
        <v>0</v>
      </c>
      <c r="E33" s="73">
        <f>SUM(E32:E32)</f>
        <v>0</v>
      </c>
      <c r="F33" s="73">
        <f>SUM(F32:F32)</f>
        <v>0</v>
      </c>
    </row>
    <row r="34" spans="1:6" ht="18" customHeight="1" x14ac:dyDescent="0.3">
      <c r="A34" s="84"/>
      <c r="C34" s="121"/>
      <c r="D34" s="57"/>
      <c r="E34" s="70"/>
      <c r="F34" s="70"/>
    </row>
    <row r="35" spans="1:6" ht="18" customHeight="1" x14ac:dyDescent="0.3">
      <c r="A35" s="74" t="s">
        <v>25</v>
      </c>
      <c r="C35" s="118"/>
      <c r="D35" s="57"/>
      <c r="E35" s="70"/>
      <c r="F35" s="70"/>
    </row>
    <row r="36" spans="1:6" ht="18" customHeight="1" x14ac:dyDescent="0.3">
      <c r="A36" s="103" t="s">
        <v>123</v>
      </c>
      <c r="C36" s="118">
        <v>4000</v>
      </c>
      <c r="D36" s="118">
        <v>10000</v>
      </c>
      <c r="E36" s="70">
        <f>C36-D36</f>
        <v>-6000</v>
      </c>
      <c r="F36" s="70">
        <v>6000</v>
      </c>
    </row>
    <row r="37" spans="1:6" ht="18" customHeight="1" x14ac:dyDescent="0.3">
      <c r="A37" s="75" t="s">
        <v>135</v>
      </c>
      <c r="B37" s="57">
        <v>4</v>
      </c>
      <c r="C37" s="122">
        <f>NTC!F49</f>
        <v>515.6</v>
      </c>
      <c r="D37" s="70">
        <f>NTC!G49</f>
        <v>8573.2999999999993</v>
      </c>
      <c r="E37" s="70">
        <f>C37-D37</f>
        <v>-8057.6999999999989</v>
      </c>
      <c r="F37" s="70">
        <v>653495.68000000005</v>
      </c>
    </row>
    <row r="38" spans="1:6" ht="18" customHeight="1" x14ac:dyDescent="0.3">
      <c r="A38" s="75" t="s">
        <v>113</v>
      </c>
      <c r="B38" s="57">
        <v>5</v>
      </c>
      <c r="C38" s="118">
        <f>NTC!F75</f>
        <v>3127822.4800000004</v>
      </c>
      <c r="D38" s="70">
        <f>NTC!G75</f>
        <v>7897960.0900000017</v>
      </c>
      <c r="E38" s="70">
        <f t="shared" ref="E38" si="2">C38-D38</f>
        <v>-4770137.6100000013</v>
      </c>
      <c r="F38" s="70">
        <v>5843817.2699999996</v>
      </c>
    </row>
    <row r="39" spans="1:6" ht="18" hidden="1" customHeight="1" x14ac:dyDescent="0.3">
      <c r="A39" s="103" t="s">
        <v>161</v>
      </c>
      <c r="C39" s="118"/>
      <c r="D39" s="70"/>
      <c r="E39" s="70"/>
      <c r="F39" s="70"/>
    </row>
    <row r="40" spans="1:6" ht="18" customHeight="1" x14ac:dyDescent="0.3">
      <c r="A40" s="75" t="s">
        <v>114</v>
      </c>
      <c r="C40" s="118">
        <v>0</v>
      </c>
      <c r="D40" s="70">
        <v>0</v>
      </c>
      <c r="E40" s="70"/>
      <c r="F40" s="70"/>
    </row>
    <row r="41" spans="1:6" ht="18" customHeight="1" x14ac:dyDescent="0.3">
      <c r="A41" s="85" t="s">
        <v>1</v>
      </c>
      <c r="C41" s="112">
        <f>SUM(C36:C40)</f>
        <v>3132338.0800000005</v>
      </c>
      <c r="D41" s="73">
        <f>SUM(D36:D40)</f>
        <v>7916533.3900000015</v>
      </c>
      <c r="E41" s="73">
        <f>SUM(E36:E40)</f>
        <v>-4784195.3100000015</v>
      </c>
      <c r="F41" s="73">
        <f>SUM(F36:F40)</f>
        <v>6503312.9499999993</v>
      </c>
    </row>
    <row r="42" spans="1:6" ht="18" customHeight="1" x14ac:dyDescent="0.3">
      <c r="A42" s="86"/>
      <c r="C42" s="70"/>
      <c r="D42" s="57"/>
      <c r="E42" s="70"/>
      <c r="F42" s="70"/>
    </row>
    <row r="43" spans="1:6" ht="18" customHeight="1" thickBot="1" x14ac:dyDescent="0.35">
      <c r="A43" s="86" t="s">
        <v>26</v>
      </c>
      <c r="C43" s="87">
        <f>C29+C41</f>
        <v>3132338.0800000005</v>
      </c>
      <c r="D43" s="87">
        <f>D29+D41</f>
        <v>7916533.3900000015</v>
      </c>
      <c r="E43" s="87">
        <f t="shared" ref="E43:F43" si="3">E29+E41</f>
        <v>-4784195.3100000015</v>
      </c>
      <c r="F43" s="87">
        <f t="shared" si="3"/>
        <v>6503312.9499999993</v>
      </c>
    </row>
    <row r="44" spans="1:6" ht="18" customHeight="1" thickTop="1" x14ac:dyDescent="0.3">
      <c r="A44" s="72"/>
    </row>
    <row r="45" spans="1:6" ht="18" customHeight="1" x14ac:dyDescent="0.3">
      <c r="A45" s="72"/>
    </row>
    <row r="46" spans="1:6" ht="18" customHeight="1" x14ac:dyDescent="0.3">
      <c r="A46" s="72"/>
      <c r="C46" s="58">
        <f>C43-C24</f>
        <v>0</v>
      </c>
    </row>
    <row r="47" spans="1:6" ht="18" customHeight="1" x14ac:dyDescent="0.3">
      <c r="A47" s="88"/>
    </row>
    <row r="48" spans="1:6" ht="18" customHeight="1" x14ac:dyDescent="0.3">
      <c r="A48" s="88"/>
    </row>
    <row r="49" spans="1:1" ht="18" customHeight="1" x14ac:dyDescent="0.3">
      <c r="A49" s="88"/>
    </row>
    <row r="50" spans="1:1" ht="18" customHeight="1" x14ac:dyDescent="0.3">
      <c r="A50" s="88"/>
    </row>
    <row r="51" spans="1:1" ht="18" customHeight="1" x14ac:dyDescent="0.3">
      <c r="A51" s="72"/>
    </row>
    <row r="52" spans="1:1" ht="18" customHeight="1" x14ac:dyDescent="0.3">
      <c r="A52" s="72"/>
    </row>
    <row r="53" spans="1:1" ht="18" customHeight="1" x14ac:dyDescent="0.3">
      <c r="A53" s="72"/>
    </row>
    <row r="54" spans="1:1" ht="18" customHeight="1" x14ac:dyDescent="0.3">
      <c r="A54" s="72"/>
    </row>
    <row r="55" spans="1:1" ht="18" customHeight="1" x14ac:dyDescent="0.3">
      <c r="A55" s="72"/>
    </row>
    <row r="56" spans="1:1" ht="18" customHeight="1" x14ac:dyDescent="0.3">
      <c r="A56" s="83"/>
    </row>
    <row r="57" spans="1:1" ht="18" customHeight="1" x14ac:dyDescent="0.3">
      <c r="A57" s="89"/>
    </row>
    <row r="58" spans="1:1" ht="18" customHeight="1" x14ac:dyDescent="0.3">
      <c r="A58" s="89"/>
    </row>
    <row r="59" spans="1:1" ht="18" customHeight="1" x14ac:dyDescent="0.3">
      <c r="A59" s="89"/>
    </row>
    <row r="60" spans="1:1" ht="18" customHeight="1" x14ac:dyDescent="0.3">
      <c r="A60" s="89"/>
    </row>
    <row r="61" spans="1:1" ht="18" customHeight="1" x14ac:dyDescent="0.3">
      <c r="A61" s="89"/>
    </row>
    <row r="62" spans="1:1" ht="18" customHeight="1" x14ac:dyDescent="0.3">
      <c r="A62" s="89"/>
    </row>
    <row r="63" spans="1:1" ht="18" customHeight="1" x14ac:dyDescent="0.3">
      <c r="A63" s="89"/>
    </row>
    <row r="64" spans="1:1" ht="18" customHeight="1" x14ac:dyDescent="0.3">
      <c r="A64" s="89"/>
    </row>
    <row r="65" spans="1:1" ht="18" customHeight="1" x14ac:dyDescent="0.3">
      <c r="A65" s="89"/>
    </row>
    <row r="66" spans="1:1" ht="18" customHeight="1" x14ac:dyDescent="0.3">
      <c r="A66" s="89"/>
    </row>
    <row r="67" spans="1:1" ht="18" customHeight="1" x14ac:dyDescent="0.3">
      <c r="A67" s="89"/>
    </row>
    <row r="68" spans="1:1" ht="18" customHeight="1" x14ac:dyDescent="0.3">
      <c r="A68" s="89"/>
    </row>
    <row r="69" spans="1:1" ht="18" customHeight="1" x14ac:dyDescent="0.3">
      <c r="A69" s="90"/>
    </row>
    <row r="70" spans="1:1" ht="18" customHeight="1" x14ac:dyDescent="0.3">
      <c r="A70" s="90"/>
    </row>
    <row r="71" spans="1:1" ht="18" customHeight="1" x14ac:dyDescent="0.3">
      <c r="A71" s="90"/>
    </row>
    <row r="72" spans="1:1" ht="18" customHeight="1" x14ac:dyDescent="0.3">
      <c r="A72" s="90"/>
    </row>
    <row r="151" spans="1:1" ht="18" customHeight="1" x14ac:dyDescent="0.3">
      <c r="A151" s="91"/>
    </row>
    <row r="152" spans="1:1" ht="18" customHeight="1" x14ac:dyDescent="0.3">
      <c r="A152" s="91"/>
    </row>
    <row r="153" spans="1:1" ht="18" customHeight="1" x14ac:dyDescent="0.3">
      <c r="A153" s="91"/>
    </row>
    <row r="154" spans="1:1" ht="18" customHeight="1" x14ac:dyDescent="0.3">
      <c r="A154" s="91"/>
    </row>
    <row r="155" spans="1:1" ht="18" customHeight="1" x14ac:dyDescent="0.3">
      <c r="A155" s="91"/>
    </row>
    <row r="156" spans="1:1" ht="18" customHeight="1" x14ac:dyDescent="0.3">
      <c r="A156" s="91"/>
    </row>
    <row r="157" spans="1:1" ht="18" customHeight="1" x14ac:dyDescent="0.3">
      <c r="A157" s="92"/>
    </row>
    <row r="194" spans="1:1" ht="18" customHeight="1" x14ac:dyDescent="0.3">
      <c r="A194" s="93"/>
    </row>
    <row r="195" spans="1:1" ht="18" customHeight="1" x14ac:dyDescent="0.3">
      <c r="A195" s="94"/>
    </row>
    <row r="196" spans="1:1" ht="18" customHeight="1" x14ac:dyDescent="0.3">
      <c r="A196" s="94"/>
    </row>
    <row r="197" spans="1:1" ht="18" customHeight="1" x14ac:dyDescent="0.3">
      <c r="A197" s="95"/>
    </row>
    <row r="198" spans="1:1" ht="18" customHeight="1" x14ac:dyDescent="0.3">
      <c r="A198" s="91"/>
    </row>
    <row r="239" spans="1:1" ht="18" customHeight="1" x14ac:dyDescent="0.3">
      <c r="A239" s="94"/>
    </row>
    <row r="240" spans="1:1" ht="18" customHeight="1" x14ac:dyDescent="0.3">
      <c r="A240" s="95"/>
    </row>
    <row r="241" spans="1:1" ht="18" customHeight="1" x14ac:dyDescent="0.3">
      <c r="A241" s="91"/>
    </row>
    <row r="242" spans="1:1" ht="18" customHeight="1" x14ac:dyDescent="0.3">
      <c r="A242" s="91"/>
    </row>
    <row r="243" spans="1:1" ht="18" customHeight="1" x14ac:dyDescent="0.3">
      <c r="A243" s="96"/>
    </row>
    <row r="244" spans="1:1" ht="18" customHeight="1" x14ac:dyDescent="0.3">
      <c r="A244" s="97"/>
    </row>
    <row r="245" spans="1:1" ht="18" customHeight="1" x14ac:dyDescent="0.3">
      <c r="A245" s="98"/>
    </row>
    <row r="246" spans="1:1" ht="18" customHeight="1" x14ac:dyDescent="0.3">
      <c r="A246" s="98"/>
    </row>
    <row r="247" spans="1:1" ht="18" customHeight="1" x14ac:dyDescent="0.3">
      <c r="A247" s="98"/>
    </row>
    <row r="248" spans="1:1" ht="18" customHeight="1" x14ac:dyDescent="0.3">
      <c r="A248" s="99"/>
    </row>
    <row r="249" spans="1:1" ht="18" customHeight="1" x14ac:dyDescent="0.3">
      <c r="A249" s="98"/>
    </row>
    <row r="250" spans="1:1" ht="18" customHeight="1" x14ac:dyDescent="0.3">
      <c r="A250" s="98"/>
    </row>
    <row r="251" spans="1:1" ht="18" customHeight="1" x14ac:dyDescent="0.3">
      <c r="A251" s="98"/>
    </row>
    <row r="252" spans="1:1" ht="18" customHeight="1" x14ac:dyDescent="0.3">
      <c r="A252" s="100"/>
    </row>
    <row r="253" spans="1:1" ht="18" customHeight="1" x14ac:dyDescent="0.3">
      <c r="A253" s="100"/>
    </row>
    <row r="254" spans="1:1" ht="18" customHeight="1" x14ac:dyDescent="0.3">
      <c r="A254" s="98"/>
    </row>
    <row r="255" spans="1:1" ht="18" customHeight="1" x14ac:dyDescent="0.3">
      <c r="A255" s="98"/>
    </row>
    <row r="256" spans="1:1" ht="18" customHeight="1" x14ac:dyDescent="0.3">
      <c r="A256" s="98"/>
    </row>
    <row r="257" spans="1:1" ht="18" customHeight="1" x14ac:dyDescent="0.3">
      <c r="A257" s="98"/>
    </row>
    <row r="258" spans="1:1" ht="18" customHeight="1" x14ac:dyDescent="0.3">
      <c r="A258" s="98"/>
    </row>
  </sheetData>
  <phoneticPr fontId="3" type="noConversion"/>
  <printOptions horizontalCentered="1" gridLines="1"/>
  <pageMargins left="0.35433070866141736" right="0.19685039370078741" top="0.59055118110236227" bottom="0.35433070866141736" header="0.51181102362204722" footer="0.19685039370078741"/>
  <pageSetup paperSize="9" scale="79" orientation="portrait" r:id="rId1"/>
  <headerFooter alignWithMargins="0">
    <oddFooter>&amp;L&amp;D&amp;T&amp;C&amp;F&amp;R&amp;A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M128"/>
  <sheetViews>
    <sheetView zoomScale="85" zoomScaleNormal="85" zoomScaleSheetLayoutView="85" workbookViewId="0">
      <pane xSplit="2" ySplit="8" topLeftCell="C75" activePane="bottomRight" state="frozen"/>
      <selection activeCell="A14" sqref="A14"/>
      <selection pane="topRight" activeCell="A14" sqref="A14"/>
      <selection pane="bottomLeft" activeCell="A14" sqref="A14"/>
      <selection pane="bottomRight" activeCell="C17" sqref="C17"/>
    </sheetView>
  </sheetViews>
  <sheetFormatPr defaultColWidth="7.85546875" defaultRowHeight="18" customHeight="1" x14ac:dyDescent="0.3"/>
  <cols>
    <col min="1" max="1" width="46.7109375" style="3" customWidth="1"/>
    <col min="2" max="2" width="6.28515625" style="3" customWidth="1"/>
    <col min="3" max="3" width="20.5703125" style="24" customWidth="1"/>
    <col min="4" max="4" width="18.42578125" style="24" hidden="1" customWidth="1"/>
    <col min="5" max="5" width="10" style="24" hidden="1" customWidth="1"/>
    <col min="6" max="6" width="19.42578125" style="24" customWidth="1"/>
    <col min="7" max="7" width="19.7109375" style="24" customWidth="1"/>
    <col min="8" max="8" width="18.7109375" style="24" customWidth="1"/>
    <col min="9" max="9" width="24" style="24" hidden="1" customWidth="1"/>
    <col min="10" max="10" width="10.7109375" style="24" customWidth="1"/>
    <col min="11" max="12" width="18.42578125" style="51" hidden="1" customWidth="1"/>
    <col min="13" max="15" width="18.42578125" style="3" customWidth="1"/>
    <col min="16" max="16384" width="7.85546875" style="3"/>
  </cols>
  <sheetData>
    <row r="1" spans="1:14" ht="18" customHeight="1" x14ac:dyDescent="0.3">
      <c r="A1" s="19" t="s">
        <v>29</v>
      </c>
    </row>
    <row r="2" spans="1:14" ht="18" customHeight="1" x14ac:dyDescent="0.3">
      <c r="A2" s="19" t="s">
        <v>11</v>
      </c>
      <c r="B2" s="4"/>
    </row>
    <row r="3" spans="1:14" ht="18" customHeight="1" x14ac:dyDescent="0.3">
      <c r="A3" s="19" t="s">
        <v>223</v>
      </c>
      <c r="B3" s="4"/>
    </row>
    <row r="4" spans="1:14" ht="18" customHeight="1" x14ac:dyDescent="0.3">
      <c r="A4" s="4"/>
      <c r="B4" s="4"/>
    </row>
    <row r="5" spans="1:14" ht="18" customHeight="1" x14ac:dyDescent="0.3">
      <c r="A5" s="4"/>
      <c r="B5" s="4"/>
    </row>
    <row r="6" spans="1:14" ht="36.75" customHeight="1" x14ac:dyDescent="0.3">
      <c r="C6" s="134" t="s">
        <v>215</v>
      </c>
      <c r="D6" s="1" t="s">
        <v>155</v>
      </c>
      <c r="E6" s="1" t="s">
        <v>156</v>
      </c>
      <c r="F6" s="134" t="s">
        <v>216</v>
      </c>
      <c r="G6" s="134" t="s">
        <v>9</v>
      </c>
      <c r="H6" s="134" t="s">
        <v>195</v>
      </c>
      <c r="I6" s="2" t="s">
        <v>171</v>
      </c>
      <c r="K6" s="51" t="s">
        <v>157</v>
      </c>
    </row>
    <row r="7" spans="1:14" s="5" customFormat="1" ht="23.25" customHeight="1" x14ac:dyDescent="0.3">
      <c r="A7" s="6"/>
      <c r="B7" s="7" t="s">
        <v>0</v>
      </c>
      <c r="C7" s="17" t="s">
        <v>10</v>
      </c>
      <c r="D7" s="20" t="s">
        <v>10</v>
      </c>
      <c r="E7" s="18" t="s">
        <v>10</v>
      </c>
      <c r="F7" s="20" t="s">
        <v>10</v>
      </c>
      <c r="G7" s="21" t="s">
        <v>10</v>
      </c>
      <c r="H7" s="106" t="s">
        <v>10</v>
      </c>
      <c r="I7" s="20" t="s">
        <v>10</v>
      </c>
      <c r="J7" s="25"/>
      <c r="K7" s="52"/>
      <c r="L7" s="52"/>
    </row>
    <row r="8" spans="1:14" ht="18" customHeight="1" x14ac:dyDescent="0.3">
      <c r="A8" s="10" t="s">
        <v>203</v>
      </c>
      <c r="B8" s="9"/>
      <c r="C8" s="33"/>
      <c r="D8" s="123"/>
      <c r="E8" s="28"/>
      <c r="F8" s="27"/>
      <c r="G8" s="28"/>
      <c r="H8" s="27"/>
      <c r="I8" s="27"/>
    </row>
    <row r="9" spans="1:14" ht="18" customHeight="1" x14ac:dyDescent="0.3">
      <c r="A9" s="8" t="s">
        <v>30</v>
      </c>
      <c r="B9" s="9"/>
      <c r="C9" s="27">
        <v>9066.1999999999989</v>
      </c>
      <c r="D9" s="123"/>
      <c r="E9" s="28"/>
      <c r="F9" s="27">
        <v>14739.9</v>
      </c>
      <c r="G9" s="28">
        <f>C9-F9</f>
        <v>-5673.7000000000007</v>
      </c>
      <c r="H9" s="27">
        <v>15423.9</v>
      </c>
      <c r="I9" s="27">
        <v>15320.8</v>
      </c>
    </row>
    <row r="10" spans="1:14" ht="18" customHeight="1" x14ac:dyDescent="0.3">
      <c r="A10" s="8"/>
      <c r="B10" s="9"/>
      <c r="C10" s="27"/>
      <c r="D10" s="123"/>
      <c r="E10" s="28"/>
      <c r="F10" s="27"/>
      <c r="G10" s="28"/>
      <c r="H10" s="27"/>
      <c r="I10" s="27"/>
    </row>
    <row r="11" spans="1:14" ht="18" customHeight="1" x14ac:dyDescent="0.3">
      <c r="A11" s="8" t="s">
        <v>31</v>
      </c>
      <c r="B11" s="9"/>
      <c r="C11" s="27"/>
      <c r="D11" s="123"/>
      <c r="E11" s="28"/>
      <c r="F11" s="27"/>
      <c r="G11" s="28"/>
      <c r="H11" s="27"/>
      <c r="I11" s="27"/>
    </row>
    <row r="12" spans="1:14" ht="18" customHeight="1" x14ac:dyDescent="0.3">
      <c r="A12" s="8" t="s">
        <v>32</v>
      </c>
      <c r="B12" s="9"/>
      <c r="C12" s="27"/>
      <c r="D12" s="123"/>
      <c r="E12" s="28"/>
      <c r="F12" s="27"/>
      <c r="G12" s="28"/>
      <c r="H12" s="27"/>
      <c r="I12" s="27"/>
    </row>
    <row r="13" spans="1:14" ht="18" customHeight="1" x14ac:dyDescent="0.3">
      <c r="A13" s="8" t="s">
        <v>33</v>
      </c>
      <c r="B13" s="9"/>
      <c r="C13" s="30">
        <v>6212.38</v>
      </c>
      <c r="D13" s="124"/>
      <c r="E13" s="31"/>
      <c r="F13" s="30">
        <v>8109.7000000000016</v>
      </c>
      <c r="G13" s="31">
        <f>C13-F13</f>
        <v>-1897.3200000000015</v>
      </c>
      <c r="H13" s="30">
        <v>8472.15</v>
      </c>
      <c r="I13" s="30">
        <v>5369.9</v>
      </c>
      <c r="M13" s="51"/>
      <c r="N13" s="110"/>
    </row>
    <row r="14" spans="1:14" ht="18" customHeight="1" x14ac:dyDescent="0.3">
      <c r="A14" s="10" t="s">
        <v>2</v>
      </c>
      <c r="B14" s="9"/>
      <c r="C14" s="27">
        <f>C9-C13</f>
        <v>2853.8199999999988</v>
      </c>
      <c r="D14" s="28">
        <f>D9-D13</f>
        <v>0</v>
      </c>
      <c r="E14" s="26">
        <f t="shared" ref="E14:F14" si="0">E9-E13</f>
        <v>0</v>
      </c>
      <c r="F14" s="26">
        <f t="shared" si="0"/>
        <v>6630.199999999998</v>
      </c>
      <c r="G14" s="26">
        <f t="shared" ref="G14" si="1">G9-G13</f>
        <v>-3776.3799999999992</v>
      </c>
      <c r="H14" s="27">
        <v>6951.75</v>
      </c>
      <c r="I14" s="27">
        <f>I9-I13</f>
        <v>9950.9</v>
      </c>
    </row>
    <row r="15" spans="1:14" ht="18" customHeight="1" x14ac:dyDescent="0.3">
      <c r="A15" s="8"/>
      <c r="B15" s="9"/>
      <c r="C15" s="27"/>
      <c r="D15" s="123"/>
      <c r="E15" s="28"/>
      <c r="F15" s="27"/>
      <c r="G15" s="28"/>
      <c r="H15" s="27"/>
      <c r="I15" s="27"/>
      <c r="N15" s="54"/>
    </row>
    <row r="16" spans="1:14" ht="18" customHeight="1" x14ac:dyDescent="0.3">
      <c r="A16" s="10" t="s">
        <v>38</v>
      </c>
      <c r="B16" s="9"/>
      <c r="C16" s="27"/>
      <c r="D16" s="123"/>
      <c r="E16" s="28"/>
      <c r="F16" s="27"/>
      <c r="G16" s="28"/>
      <c r="H16" s="27"/>
      <c r="I16" s="27"/>
    </row>
    <row r="17" spans="1:15" ht="18" customHeight="1" x14ac:dyDescent="0.3">
      <c r="A17" s="8" t="s">
        <v>178</v>
      </c>
      <c r="B17" s="9"/>
      <c r="C17" s="27">
        <v>7143510.7799999984</v>
      </c>
      <c r="D17" s="123"/>
      <c r="E17" s="28"/>
      <c r="F17" s="27">
        <v>6352215.0699999994</v>
      </c>
      <c r="G17" s="28">
        <f t="shared" ref="G17:G22" si="2">C17-F17</f>
        <v>791295.70999999903</v>
      </c>
      <c r="H17" s="27">
        <v>7486008.7300000004</v>
      </c>
      <c r="I17" s="27">
        <v>11127639.580000004</v>
      </c>
      <c r="M17" s="101">
        <f>C17-C92-C93</f>
        <v>6372259.7799999984</v>
      </c>
      <c r="N17" s="110"/>
    </row>
    <row r="18" spans="1:15" ht="18" customHeight="1" x14ac:dyDescent="0.3">
      <c r="A18" s="8" t="s">
        <v>179</v>
      </c>
      <c r="B18" s="9"/>
      <c r="C18" s="27">
        <v>7029183.2800000003</v>
      </c>
      <c r="D18" s="123"/>
      <c r="E18" s="28"/>
      <c r="F18" s="27">
        <v>5344078.2600000007</v>
      </c>
      <c r="G18" s="28">
        <f t="shared" si="2"/>
        <v>1685105.0199999996</v>
      </c>
      <c r="H18" s="27">
        <v>6266227.4199999999</v>
      </c>
      <c r="I18" s="27">
        <v>4980000</v>
      </c>
      <c r="M18" s="101">
        <v>4572643</v>
      </c>
    </row>
    <row r="19" spans="1:15" ht="18" customHeight="1" x14ac:dyDescent="0.3">
      <c r="A19" s="8" t="s">
        <v>34</v>
      </c>
      <c r="B19" s="9"/>
      <c r="C19" s="27">
        <v>1.21</v>
      </c>
      <c r="D19" s="123"/>
      <c r="E19" s="28"/>
      <c r="F19" s="27">
        <v>13.12</v>
      </c>
      <c r="G19" s="28">
        <f t="shared" si="2"/>
        <v>-11.91</v>
      </c>
      <c r="H19" s="27">
        <v>14.33</v>
      </c>
      <c r="I19" s="27">
        <v>14.88</v>
      </c>
      <c r="M19" s="101">
        <f>M17+M18</f>
        <v>10944902.779999997</v>
      </c>
      <c r="N19" s="3">
        <v>9836349.9399999995</v>
      </c>
      <c r="O19" s="110">
        <f>N19-M19</f>
        <v>-1108552.839999998</v>
      </c>
    </row>
    <row r="20" spans="1:15" ht="18" customHeight="1" x14ac:dyDescent="0.3">
      <c r="A20" s="8" t="s">
        <v>35</v>
      </c>
      <c r="B20" s="9">
        <v>6</v>
      </c>
      <c r="C20" s="27">
        <v>109238.92000000001</v>
      </c>
      <c r="D20" s="123"/>
      <c r="E20" s="28"/>
      <c r="F20" s="27">
        <v>94790.069999999992</v>
      </c>
      <c r="G20" s="28">
        <f t="shared" si="2"/>
        <v>14448.85000000002</v>
      </c>
      <c r="H20" s="27">
        <v>112162.6</v>
      </c>
      <c r="I20" s="27">
        <v>97331.020000000019</v>
      </c>
      <c r="M20" s="101"/>
    </row>
    <row r="21" spans="1:15" ht="18" customHeight="1" x14ac:dyDescent="0.3">
      <c r="A21" s="8" t="s">
        <v>197</v>
      </c>
      <c r="B21" s="9"/>
      <c r="C21" s="27">
        <v>7000</v>
      </c>
      <c r="D21" s="123"/>
      <c r="E21" s="28"/>
      <c r="F21" s="27">
        <v>0</v>
      </c>
      <c r="G21" s="28">
        <f t="shared" si="2"/>
        <v>7000</v>
      </c>
      <c r="H21" s="27">
        <v>0</v>
      </c>
      <c r="I21" s="27"/>
      <c r="M21" s="101"/>
    </row>
    <row r="22" spans="1:15" ht="18" customHeight="1" x14ac:dyDescent="0.3">
      <c r="A22" s="8" t="s">
        <v>180</v>
      </c>
      <c r="B22" s="9"/>
      <c r="C22" s="30">
        <v>0</v>
      </c>
      <c r="D22" s="124"/>
      <c r="E22" s="31"/>
      <c r="F22" s="30"/>
      <c r="G22" s="31">
        <f t="shared" si="2"/>
        <v>0</v>
      </c>
      <c r="H22" s="30">
        <v>9999</v>
      </c>
      <c r="I22" s="30">
        <v>97331.020000000019</v>
      </c>
      <c r="M22" s="101"/>
    </row>
    <row r="23" spans="1:15" ht="18" customHeight="1" x14ac:dyDescent="0.3">
      <c r="A23" s="8" t="s">
        <v>36</v>
      </c>
      <c r="B23" s="9"/>
      <c r="C23" s="27">
        <f>SUM(C17:C22)</f>
        <v>14288934.189999999</v>
      </c>
      <c r="D23" s="28">
        <f t="shared" ref="D23:I23" si="3">SUM(D17:D22)</f>
        <v>0</v>
      </c>
      <c r="E23" s="26">
        <f t="shared" si="3"/>
        <v>0</v>
      </c>
      <c r="F23" s="26">
        <f t="shared" si="3"/>
        <v>11791096.52</v>
      </c>
      <c r="G23" s="26">
        <f>SUM(G17:G22)</f>
        <v>2497837.6699999985</v>
      </c>
      <c r="H23" s="27">
        <f>SUM(H17:H22)</f>
        <v>13874412.08</v>
      </c>
      <c r="I23" s="27">
        <f t="shared" si="3"/>
        <v>16302316.500000004</v>
      </c>
      <c r="M23" s="101"/>
    </row>
    <row r="24" spans="1:15" ht="18" customHeight="1" x14ac:dyDescent="0.3">
      <c r="A24" s="8" t="s">
        <v>37</v>
      </c>
      <c r="B24" s="9"/>
      <c r="C24" s="27">
        <f>C23+C14</f>
        <v>14291788.01</v>
      </c>
      <c r="D24" s="28">
        <f>D23+D14</f>
        <v>0</v>
      </c>
      <c r="E24" s="26">
        <f t="shared" ref="E24:F24" si="4">E23+E14</f>
        <v>0</v>
      </c>
      <c r="F24" s="26">
        <f t="shared" si="4"/>
        <v>11797726.719999999</v>
      </c>
      <c r="G24" s="26">
        <f>G23+G14</f>
        <v>2494061.2899999986</v>
      </c>
      <c r="H24" s="27">
        <f>H23+H14</f>
        <v>13881363.83</v>
      </c>
      <c r="I24" s="27">
        <f>I23+I14</f>
        <v>16312267.400000004</v>
      </c>
      <c r="M24" s="101"/>
    </row>
    <row r="25" spans="1:15" ht="18" customHeight="1" x14ac:dyDescent="0.3">
      <c r="A25" s="22"/>
      <c r="B25" s="9"/>
      <c r="C25" s="27"/>
      <c r="D25" s="123"/>
      <c r="E25" s="28"/>
      <c r="F25" s="27"/>
      <c r="G25" s="28"/>
      <c r="H25" s="27"/>
      <c r="I25" s="27"/>
      <c r="M25" s="101"/>
    </row>
    <row r="26" spans="1:15" ht="18" customHeight="1" x14ac:dyDescent="0.3">
      <c r="A26" s="23" t="s">
        <v>28</v>
      </c>
      <c r="B26" s="9"/>
      <c r="C26" s="27"/>
      <c r="D26" s="123"/>
      <c r="E26" s="28"/>
      <c r="F26" s="27"/>
      <c r="G26" s="28"/>
      <c r="H26" s="27"/>
      <c r="I26" s="27"/>
      <c r="M26" s="101"/>
    </row>
    <row r="27" spans="1:15" ht="18" customHeight="1" x14ac:dyDescent="0.3">
      <c r="A27" s="11" t="s">
        <v>39</v>
      </c>
      <c r="B27" s="9"/>
      <c r="C27" s="27">
        <v>1033675.0800000001</v>
      </c>
      <c r="D27" s="123"/>
      <c r="E27" s="28"/>
      <c r="F27" s="27">
        <v>1019269.83</v>
      </c>
      <c r="G27" s="28">
        <f>C27-F27</f>
        <v>14405.250000000116</v>
      </c>
      <c r="H27" s="27">
        <v>1108403.83</v>
      </c>
      <c r="I27" s="27">
        <v>1324860</v>
      </c>
      <c r="K27" s="51">
        <v>1200060</v>
      </c>
      <c r="L27" s="51">
        <f>K27/12*7</f>
        <v>700035</v>
      </c>
      <c r="M27" s="54"/>
    </row>
    <row r="28" spans="1:15" ht="18" customHeight="1" x14ac:dyDescent="0.3">
      <c r="A28" s="11" t="s">
        <v>40</v>
      </c>
      <c r="B28" s="9"/>
      <c r="C28" s="27">
        <v>11300</v>
      </c>
      <c r="D28" s="123"/>
      <c r="E28" s="28"/>
      <c r="F28" s="27">
        <v>7700</v>
      </c>
      <c r="G28" s="28">
        <f t="shared" ref="G28:G67" si="5">C28-F28</f>
        <v>3600</v>
      </c>
      <c r="H28" s="27">
        <v>15100</v>
      </c>
      <c r="I28" s="27">
        <v>8400</v>
      </c>
      <c r="K28" s="51">
        <v>8400</v>
      </c>
      <c r="L28" s="51">
        <f t="shared" ref="L28:L35" si="6">K28/12*7</f>
        <v>4900</v>
      </c>
      <c r="M28" s="54"/>
    </row>
    <row r="29" spans="1:15" ht="18" customHeight="1" x14ac:dyDescent="0.3">
      <c r="A29" s="11" t="s">
        <v>204</v>
      </c>
      <c r="B29" s="9"/>
      <c r="C29" s="27">
        <v>41386.230000000003</v>
      </c>
      <c r="D29" s="123"/>
      <c r="E29" s="28"/>
      <c r="F29" s="27">
        <v>19794.7</v>
      </c>
      <c r="G29" s="28">
        <f t="shared" si="5"/>
        <v>21591.530000000002</v>
      </c>
      <c r="H29" s="27">
        <v>62214.7</v>
      </c>
      <c r="I29" s="27">
        <v>220810</v>
      </c>
      <c r="K29" s="51">
        <v>200010</v>
      </c>
      <c r="L29" s="51">
        <f t="shared" si="6"/>
        <v>116672.5</v>
      </c>
      <c r="M29" s="54"/>
    </row>
    <row r="30" spans="1:15" ht="18" customHeight="1" x14ac:dyDescent="0.3">
      <c r="A30" s="11" t="s">
        <v>41</v>
      </c>
      <c r="B30" s="9"/>
      <c r="C30" s="27">
        <v>125037</v>
      </c>
      <c r="D30" s="123"/>
      <c r="E30" s="28"/>
      <c r="F30" s="27">
        <v>124757</v>
      </c>
      <c r="G30" s="28">
        <f t="shared" si="5"/>
        <v>280</v>
      </c>
      <c r="H30" s="27">
        <v>135644</v>
      </c>
      <c r="I30" s="27">
        <v>200937.09999999995</v>
      </c>
      <c r="K30" s="51">
        <v>182009.1</v>
      </c>
      <c r="L30" s="51">
        <f t="shared" si="6"/>
        <v>106171.97500000001</v>
      </c>
      <c r="M30" s="54"/>
    </row>
    <row r="31" spans="1:15" ht="18" customHeight="1" x14ac:dyDescent="0.3">
      <c r="A31" s="11" t="s">
        <v>42</v>
      </c>
      <c r="B31" s="9"/>
      <c r="C31" s="27">
        <v>12765.6</v>
      </c>
      <c r="D31" s="123"/>
      <c r="E31" s="28"/>
      <c r="F31" s="27">
        <v>12810.9</v>
      </c>
      <c r="G31" s="28">
        <f t="shared" si="5"/>
        <v>-45.299999999999272</v>
      </c>
      <c r="H31" s="27">
        <v>13923.25</v>
      </c>
      <c r="I31" s="27">
        <v>14999.999999999998</v>
      </c>
      <c r="K31" s="51">
        <v>15000</v>
      </c>
      <c r="L31" s="51">
        <f t="shared" si="6"/>
        <v>8750</v>
      </c>
      <c r="M31" s="54"/>
    </row>
    <row r="32" spans="1:15" ht="18" customHeight="1" x14ac:dyDescent="0.3">
      <c r="A32" s="11" t="s">
        <v>173</v>
      </c>
      <c r="B32" s="9"/>
      <c r="C32" s="27">
        <v>1387.3000000000002</v>
      </c>
      <c r="D32" s="123"/>
      <c r="E32" s="28"/>
      <c r="F32" s="27">
        <v>1379.6000000000001</v>
      </c>
      <c r="G32" s="28">
        <f t="shared" si="5"/>
        <v>7.7000000000000455</v>
      </c>
      <c r="H32" s="27">
        <v>1498.9</v>
      </c>
      <c r="I32" s="27">
        <v>1579.1999999999996</v>
      </c>
      <c r="M32" s="54"/>
    </row>
    <row r="33" spans="1:13" ht="18" customHeight="1" x14ac:dyDescent="0.3">
      <c r="A33" s="11" t="s">
        <v>43</v>
      </c>
      <c r="B33" s="9"/>
      <c r="C33" s="27">
        <v>852</v>
      </c>
      <c r="D33" s="123"/>
      <c r="E33" s="28"/>
      <c r="F33" s="27">
        <v>1953</v>
      </c>
      <c r="G33" s="28">
        <f t="shared" si="5"/>
        <v>-1101</v>
      </c>
      <c r="H33" s="27">
        <v>2476</v>
      </c>
      <c r="I33" s="27">
        <v>8240</v>
      </c>
      <c r="K33" s="51">
        <v>8240</v>
      </c>
      <c r="L33" s="51">
        <f t="shared" si="6"/>
        <v>4806.6666666666661</v>
      </c>
      <c r="M33" s="54"/>
    </row>
    <row r="34" spans="1:13" ht="18" customHeight="1" x14ac:dyDescent="0.3">
      <c r="A34" s="11" t="s">
        <v>44</v>
      </c>
      <c r="B34" s="9"/>
      <c r="C34" s="27">
        <v>2080.96</v>
      </c>
      <c r="D34" s="27"/>
      <c r="E34" s="28"/>
      <c r="F34" s="27">
        <v>1993.38</v>
      </c>
      <c r="G34" s="28">
        <f t="shared" si="5"/>
        <v>87.579999999999927</v>
      </c>
      <c r="H34" s="27">
        <v>2173.38</v>
      </c>
      <c r="I34" s="27">
        <v>2400</v>
      </c>
      <c r="K34" s="51">
        <v>2400</v>
      </c>
      <c r="L34" s="51">
        <f>K34/12*7</f>
        <v>1400</v>
      </c>
      <c r="M34" s="54"/>
    </row>
    <row r="35" spans="1:13" ht="18" customHeight="1" x14ac:dyDescent="0.3">
      <c r="A35" s="11" t="s">
        <v>45</v>
      </c>
      <c r="B35" s="9"/>
      <c r="C35" s="27">
        <v>41656.89</v>
      </c>
      <c r="D35" s="27"/>
      <c r="E35" s="28"/>
      <c r="F35" s="27">
        <v>48746.1</v>
      </c>
      <c r="G35" s="28">
        <f t="shared" si="5"/>
        <v>-7089.2099999999991</v>
      </c>
      <c r="H35" s="27">
        <v>48746.1</v>
      </c>
      <c r="I35" s="27">
        <v>47000</v>
      </c>
      <c r="K35" s="51">
        <v>45000</v>
      </c>
      <c r="L35" s="51">
        <f t="shared" si="6"/>
        <v>26250</v>
      </c>
      <c r="M35" s="54"/>
    </row>
    <row r="36" spans="1:13" ht="18" customHeight="1" x14ac:dyDescent="0.3">
      <c r="A36" s="11" t="s">
        <v>46</v>
      </c>
      <c r="B36" s="9"/>
      <c r="C36" s="27">
        <v>0</v>
      </c>
      <c r="D36" s="129"/>
      <c r="E36" s="28"/>
      <c r="F36" s="27">
        <v>0</v>
      </c>
      <c r="G36" s="28">
        <f t="shared" si="5"/>
        <v>0</v>
      </c>
      <c r="H36" s="27">
        <v>0</v>
      </c>
      <c r="I36" s="27">
        <v>9600</v>
      </c>
      <c r="K36" s="51">
        <v>20000</v>
      </c>
      <c r="L36" s="51">
        <v>0</v>
      </c>
      <c r="M36" s="54"/>
    </row>
    <row r="37" spans="1:13" ht="18" customHeight="1" x14ac:dyDescent="0.3">
      <c r="A37" s="11" t="s">
        <v>47</v>
      </c>
      <c r="B37" s="9"/>
      <c r="C37" s="27">
        <v>4181.58</v>
      </c>
      <c r="D37" s="27"/>
      <c r="E37" s="28"/>
      <c r="F37" s="27">
        <v>2100</v>
      </c>
      <c r="G37" s="28">
        <f t="shared" si="5"/>
        <v>2081.58</v>
      </c>
      <c r="H37" s="27">
        <v>2100</v>
      </c>
      <c r="I37" s="27">
        <v>0</v>
      </c>
      <c r="K37" s="51">
        <v>10000</v>
      </c>
      <c r="L37" s="51">
        <f t="shared" ref="L37:L41" si="7">K37/12*7</f>
        <v>5833.3333333333339</v>
      </c>
      <c r="M37" s="54"/>
    </row>
    <row r="38" spans="1:13" ht="18" customHeight="1" x14ac:dyDescent="0.3">
      <c r="A38" s="11" t="s">
        <v>48</v>
      </c>
      <c r="B38" s="9"/>
      <c r="C38" s="27">
        <v>16001.869999999999</v>
      </c>
      <c r="D38" s="27"/>
      <c r="E38" s="28"/>
      <c r="F38" s="27">
        <v>14402.599999999999</v>
      </c>
      <c r="G38" s="28">
        <f t="shared" si="5"/>
        <v>1599.2700000000004</v>
      </c>
      <c r="H38" s="27">
        <v>16668.400000000001</v>
      </c>
      <c r="I38" s="27">
        <v>18000.000000000004</v>
      </c>
      <c r="K38" s="51">
        <v>21000</v>
      </c>
      <c r="L38" s="51">
        <f t="shared" si="7"/>
        <v>12250</v>
      </c>
      <c r="M38" s="54"/>
    </row>
    <row r="39" spans="1:13" ht="18" customHeight="1" x14ac:dyDescent="0.3">
      <c r="A39" s="11" t="s">
        <v>50</v>
      </c>
      <c r="B39" s="9"/>
      <c r="C39" s="27">
        <v>159</v>
      </c>
      <c r="D39" s="27"/>
      <c r="E39" s="28"/>
      <c r="F39" s="27">
        <v>80</v>
      </c>
      <c r="G39" s="28">
        <f t="shared" si="5"/>
        <v>79</v>
      </c>
      <c r="H39" s="27">
        <v>886</v>
      </c>
      <c r="I39" s="27">
        <v>24000.000000000007</v>
      </c>
      <c r="K39" s="51">
        <v>25000</v>
      </c>
      <c r="L39" s="51">
        <f t="shared" si="7"/>
        <v>14583.333333333334</v>
      </c>
      <c r="M39" s="54"/>
    </row>
    <row r="40" spans="1:13" ht="18" customHeight="1" x14ac:dyDescent="0.3">
      <c r="A40" s="11" t="s">
        <v>51</v>
      </c>
      <c r="B40" s="9"/>
      <c r="C40" s="27">
        <v>4000</v>
      </c>
      <c r="D40" s="123"/>
      <c r="E40" s="28"/>
      <c r="F40" s="27">
        <v>4711.5</v>
      </c>
      <c r="G40" s="28">
        <f t="shared" si="5"/>
        <v>-711.5</v>
      </c>
      <c r="H40" s="27">
        <v>4711.5</v>
      </c>
      <c r="I40" s="27">
        <v>4000</v>
      </c>
      <c r="K40" s="51">
        <v>4000</v>
      </c>
      <c r="L40" s="51">
        <f t="shared" si="7"/>
        <v>2333.333333333333</v>
      </c>
      <c r="M40" s="54"/>
    </row>
    <row r="41" spans="1:13" ht="18" customHeight="1" x14ac:dyDescent="0.3">
      <c r="A41" s="11" t="s">
        <v>52</v>
      </c>
      <c r="B41" s="9"/>
      <c r="C41" s="27">
        <v>0</v>
      </c>
      <c r="D41" s="123"/>
      <c r="E41" s="28"/>
      <c r="F41" s="27">
        <v>0</v>
      </c>
      <c r="G41" s="28">
        <f t="shared" si="5"/>
        <v>0</v>
      </c>
      <c r="H41" s="27">
        <v>424</v>
      </c>
      <c r="I41" s="27">
        <v>7200</v>
      </c>
      <c r="K41" s="51">
        <v>6800</v>
      </c>
      <c r="L41" s="51">
        <f t="shared" si="7"/>
        <v>3966.6666666666665</v>
      </c>
      <c r="M41" s="54"/>
    </row>
    <row r="42" spans="1:13" ht="18" customHeight="1" x14ac:dyDescent="0.3">
      <c r="A42" s="11" t="s">
        <v>53</v>
      </c>
      <c r="B42" s="9"/>
      <c r="C42" s="27">
        <v>2606.8000000000002</v>
      </c>
      <c r="D42" s="123"/>
      <c r="E42" s="28"/>
      <c r="F42" s="27">
        <v>0</v>
      </c>
      <c r="G42" s="28">
        <f t="shared" si="5"/>
        <v>2606.8000000000002</v>
      </c>
      <c r="H42" s="27">
        <v>0</v>
      </c>
      <c r="I42" s="27">
        <v>9000</v>
      </c>
      <c r="K42" s="51">
        <v>12000</v>
      </c>
      <c r="L42" s="51">
        <v>0</v>
      </c>
      <c r="M42" s="54"/>
    </row>
    <row r="43" spans="1:13" ht="18" customHeight="1" x14ac:dyDescent="0.3">
      <c r="A43" s="11" t="s">
        <v>54</v>
      </c>
      <c r="B43" s="9"/>
      <c r="C43" s="27">
        <v>28309.09</v>
      </c>
      <c r="D43" s="123"/>
      <c r="E43" s="28"/>
      <c r="F43" s="27">
        <v>26514.839999999997</v>
      </c>
      <c r="G43" s="28">
        <f t="shared" si="5"/>
        <v>1794.2500000000036</v>
      </c>
      <c r="H43" s="27">
        <v>22552.89</v>
      </c>
      <c r="I43" s="27">
        <v>42636.000000000007</v>
      </c>
      <c r="K43" s="51">
        <v>42636</v>
      </c>
      <c r="L43" s="51">
        <f>K43/12*7</f>
        <v>24871</v>
      </c>
      <c r="M43" s="54"/>
    </row>
    <row r="44" spans="1:13" ht="18" customHeight="1" x14ac:dyDescent="0.3">
      <c r="A44" s="11" t="s">
        <v>55</v>
      </c>
      <c r="B44" s="9"/>
      <c r="C44" s="135">
        <v>16264.75</v>
      </c>
      <c r="D44" s="123"/>
      <c r="E44" s="28"/>
      <c r="F44" s="27">
        <v>13216.029999999999</v>
      </c>
      <c r="G44" s="28">
        <f t="shared" si="5"/>
        <v>3048.7200000000012</v>
      </c>
      <c r="H44" s="27">
        <v>13714.07</v>
      </c>
      <c r="I44" s="27">
        <v>20000.000000000007</v>
      </c>
      <c r="K44" s="51">
        <v>20000</v>
      </c>
      <c r="L44" s="51">
        <f>K44/12*7</f>
        <v>11666.666666666668</v>
      </c>
      <c r="M44" s="54"/>
    </row>
    <row r="45" spans="1:13" ht="18" customHeight="1" x14ac:dyDescent="0.3">
      <c r="A45" s="11" t="s">
        <v>56</v>
      </c>
      <c r="B45" s="9"/>
      <c r="C45" s="27">
        <v>110704</v>
      </c>
      <c r="D45" s="123"/>
      <c r="E45" s="28"/>
      <c r="F45" s="27">
        <v>113723.2</v>
      </c>
      <c r="G45" s="28">
        <f t="shared" si="5"/>
        <v>-3019.1999999999971</v>
      </c>
      <c r="H45" s="27">
        <v>123787.2</v>
      </c>
      <c r="I45" s="27">
        <v>128014.07999999997</v>
      </c>
      <c r="K45" s="51">
        <v>136300</v>
      </c>
      <c r="L45" s="51">
        <f>K45/12*7</f>
        <v>79508.333333333343</v>
      </c>
      <c r="M45" s="54"/>
    </row>
    <row r="46" spans="1:13" ht="18" customHeight="1" x14ac:dyDescent="0.3">
      <c r="A46" s="11" t="s">
        <v>57</v>
      </c>
      <c r="B46" s="9"/>
      <c r="C46" s="27">
        <v>4354.3999999999996</v>
      </c>
      <c r="D46" s="123"/>
      <c r="E46" s="28"/>
      <c r="F46" s="27">
        <v>9894.32</v>
      </c>
      <c r="G46" s="28">
        <f t="shared" si="5"/>
        <v>-5539.92</v>
      </c>
      <c r="H46" s="27">
        <v>10564.37</v>
      </c>
      <c r="I46" s="27">
        <v>6000</v>
      </c>
      <c r="K46" s="51">
        <v>6000</v>
      </c>
      <c r="L46" s="51">
        <f t="shared" ref="L46:L54" si="8">K46/12*7</f>
        <v>3500</v>
      </c>
      <c r="M46" s="54"/>
    </row>
    <row r="47" spans="1:13" ht="18" customHeight="1" x14ac:dyDescent="0.3">
      <c r="A47" s="11" t="s">
        <v>58</v>
      </c>
      <c r="B47" s="9"/>
      <c r="C47" s="27">
        <v>25112.950000000004</v>
      </c>
      <c r="D47" s="123"/>
      <c r="E47" s="28"/>
      <c r="F47" s="27">
        <v>24635.870000000003</v>
      </c>
      <c r="G47" s="28">
        <f t="shared" si="5"/>
        <v>477.08000000000175</v>
      </c>
      <c r="H47" s="27">
        <v>25970.260000000002</v>
      </c>
      <c r="I47" s="27">
        <v>20000.000000000004</v>
      </c>
      <c r="K47" s="51">
        <v>20000</v>
      </c>
      <c r="L47" s="51">
        <f t="shared" si="8"/>
        <v>11666.666666666668</v>
      </c>
      <c r="M47" s="54"/>
    </row>
    <row r="48" spans="1:13" ht="18" customHeight="1" x14ac:dyDescent="0.3">
      <c r="A48" s="11" t="s">
        <v>59</v>
      </c>
      <c r="B48" s="9"/>
      <c r="C48" s="27">
        <v>1194.9000000000001</v>
      </c>
      <c r="D48" s="123"/>
      <c r="E48" s="28"/>
      <c r="F48" s="137">
        <v>1048.3</v>
      </c>
      <c r="G48" s="28">
        <f t="shared" si="5"/>
        <v>146.60000000000014</v>
      </c>
      <c r="H48" s="27">
        <v>1847.1999999999998</v>
      </c>
      <c r="I48" s="27">
        <v>1999.9999999999995</v>
      </c>
      <c r="K48" s="51">
        <v>2000</v>
      </c>
      <c r="L48" s="51">
        <f t="shared" si="8"/>
        <v>1166.6666666666665</v>
      </c>
      <c r="M48" s="54"/>
    </row>
    <row r="49" spans="1:13" ht="18" customHeight="1" x14ac:dyDescent="0.3">
      <c r="A49" s="11" t="s">
        <v>60</v>
      </c>
      <c r="B49" s="9"/>
      <c r="C49" s="27">
        <v>29506.19</v>
      </c>
      <c r="D49" s="123"/>
      <c r="E49" s="28"/>
      <c r="F49" s="27">
        <v>31401.29</v>
      </c>
      <c r="G49" s="28">
        <f t="shared" si="5"/>
        <v>-1895.1000000000022</v>
      </c>
      <c r="H49" s="27">
        <v>42757.57</v>
      </c>
      <c r="I49" s="27">
        <v>33500</v>
      </c>
      <c r="K49" s="51">
        <v>31000</v>
      </c>
      <c r="L49" s="51">
        <f t="shared" si="8"/>
        <v>18083.333333333336</v>
      </c>
      <c r="M49" s="54"/>
    </row>
    <row r="50" spans="1:13" ht="18" customHeight="1" x14ac:dyDescent="0.3">
      <c r="A50" s="11" t="s">
        <v>61</v>
      </c>
      <c r="B50" s="9"/>
      <c r="C50" s="27">
        <v>6711.6100000000006</v>
      </c>
      <c r="D50" s="123"/>
      <c r="E50" s="28"/>
      <c r="F50" s="27">
        <v>4485.1000000000004</v>
      </c>
      <c r="G50" s="28">
        <f t="shared" si="5"/>
        <v>2226.5100000000002</v>
      </c>
      <c r="H50" s="27">
        <v>4747.05</v>
      </c>
      <c r="I50" s="27">
        <v>8200.0000000000018</v>
      </c>
      <c r="K50" s="51">
        <v>2100</v>
      </c>
      <c r="L50" s="51">
        <f t="shared" si="8"/>
        <v>1225</v>
      </c>
      <c r="M50" s="54"/>
    </row>
    <row r="51" spans="1:13" ht="18" customHeight="1" x14ac:dyDescent="0.3">
      <c r="A51" s="11" t="s">
        <v>62</v>
      </c>
      <c r="B51" s="9"/>
      <c r="C51" s="27">
        <v>352</v>
      </c>
      <c r="D51" s="123"/>
      <c r="E51" s="28"/>
      <c r="F51" s="27">
        <v>215.8</v>
      </c>
      <c r="G51" s="28">
        <f t="shared" si="5"/>
        <v>136.19999999999999</v>
      </c>
      <c r="H51" s="27">
        <v>215.8</v>
      </c>
      <c r="I51" s="27">
        <v>1500.0000000000005</v>
      </c>
      <c r="K51" s="51">
        <v>1500</v>
      </c>
      <c r="L51" s="51">
        <f t="shared" si="8"/>
        <v>875</v>
      </c>
      <c r="M51" s="54"/>
    </row>
    <row r="52" spans="1:13" ht="18" customHeight="1" x14ac:dyDescent="0.3">
      <c r="A52" s="11" t="s">
        <v>63</v>
      </c>
      <c r="B52" s="9"/>
      <c r="C52" s="27">
        <v>681</v>
      </c>
      <c r="D52" s="123"/>
      <c r="E52" s="28"/>
      <c r="F52" s="27">
        <v>4825.1499999999987</v>
      </c>
      <c r="G52" s="28">
        <f t="shared" si="5"/>
        <v>-4144.1499999999987</v>
      </c>
      <c r="H52" s="27">
        <v>4835.1499999999996</v>
      </c>
      <c r="I52" s="27">
        <v>5499.9999999999991</v>
      </c>
      <c r="K52" s="51">
        <v>5500</v>
      </c>
      <c r="L52" s="51">
        <f t="shared" si="8"/>
        <v>3208.333333333333</v>
      </c>
      <c r="M52" s="54">
        <f>SUM(C27:C67)</f>
        <v>1560564.9400000002</v>
      </c>
    </row>
    <row r="53" spans="1:13" ht="18" customHeight="1" x14ac:dyDescent="0.3">
      <c r="A53" s="11" t="s">
        <v>211</v>
      </c>
      <c r="B53" s="9"/>
      <c r="C53" s="27">
        <v>0.72</v>
      </c>
      <c r="D53" s="123"/>
      <c r="E53" s="28"/>
      <c r="F53" s="27">
        <v>0</v>
      </c>
      <c r="G53" s="28">
        <f t="shared" si="5"/>
        <v>0.72</v>
      </c>
      <c r="H53" s="27"/>
      <c r="I53" s="27"/>
      <c r="M53" s="54">
        <f>SUM(F27:F67)</f>
        <v>1526869.9000000004</v>
      </c>
    </row>
    <row r="54" spans="1:13" ht="18" customHeight="1" x14ac:dyDescent="0.3">
      <c r="A54" s="11" t="s">
        <v>64</v>
      </c>
      <c r="B54" s="9"/>
      <c r="C54" s="27">
        <v>22117.21</v>
      </c>
      <c r="D54" s="123"/>
      <c r="E54" s="28"/>
      <c r="F54" s="27">
        <v>23306.74</v>
      </c>
      <c r="G54" s="28">
        <f t="shared" si="5"/>
        <v>-1189.5300000000025</v>
      </c>
      <c r="H54" s="27">
        <v>26943.439999999999</v>
      </c>
      <c r="I54" s="27">
        <v>31000.000000000004</v>
      </c>
      <c r="K54" s="51">
        <v>31000</v>
      </c>
      <c r="L54" s="51">
        <f t="shared" si="8"/>
        <v>18083.333333333336</v>
      </c>
      <c r="M54" s="54"/>
    </row>
    <row r="55" spans="1:13" ht="18" customHeight="1" x14ac:dyDescent="0.3">
      <c r="A55" s="11" t="s">
        <v>65</v>
      </c>
      <c r="B55" s="9"/>
      <c r="C55" s="27">
        <v>0</v>
      </c>
      <c r="D55" s="123"/>
      <c r="E55" s="28"/>
      <c r="F55" s="27">
        <v>0</v>
      </c>
      <c r="G55" s="28">
        <f t="shared" si="5"/>
        <v>0</v>
      </c>
      <c r="H55" s="27">
        <v>0</v>
      </c>
      <c r="I55" s="27">
        <v>5300</v>
      </c>
      <c r="K55" s="51">
        <v>5300</v>
      </c>
      <c r="L55" s="51">
        <v>0</v>
      </c>
      <c r="M55" s="54"/>
    </row>
    <row r="56" spans="1:13" ht="18" customHeight="1" x14ac:dyDescent="0.3">
      <c r="A56" s="11" t="s">
        <v>66</v>
      </c>
      <c r="B56" s="9"/>
      <c r="C56" s="27">
        <v>0</v>
      </c>
      <c r="D56" s="123"/>
      <c r="E56" s="28"/>
      <c r="F56" s="27">
        <v>0</v>
      </c>
      <c r="G56" s="28">
        <f t="shared" si="5"/>
        <v>0</v>
      </c>
      <c r="H56" s="27">
        <v>0</v>
      </c>
      <c r="I56" s="27">
        <v>3000</v>
      </c>
      <c r="K56" s="51">
        <v>3000</v>
      </c>
      <c r="L56" s="51">
        <v>0</v>
      </c>
      <c r="M56" s="54"/>
    </row>
    <row r="57" spans="1:13" ht="18" customHeight="1" x14ac:dyDescent="0.3">
      <c r="A57" s="11" t="s">
        <v>67</v>
      </c>
      <c r="B57" s="9"/>
      <c r="C57" s="27">
        <v>0</v>
      </c>
      <c r="D57" s="123"/>
      <c r="E57" s="28"/>
      <c r="F57" s="27">
        <v>0</v>
      </c>
      <c r="G57" s="28">
        <f t="shared" si="5"/>
        <v>0</v>
      </c>
      <c r="H57" s="27">
        <v>4350</v>
      </c>
      <c r="I57" s="27">
        <v>12250</v>
      </c>
      <c r="K57" s="51">
        <v>12250</v>
      </c>
      <c r="L57" s="51">
        <v>0</v>
      </c>
      <c r="M57" s="54"/>
    </row>
    <row r="58" spans="1:13" ht="18" customHeight="1" x14ac:dyDescent="0.3">
      <c r="A58" s="11" t="s">
        <v>68</v>
      </c>
      <c r="B58" s="9"/>
      <c r="C58" s="27">
        <v>0</v>
      </c>
      <c r="D58" s="123"/>
      <c r="E58" s="28"/>
      <c r="F58" s="27">
        <v>0</v>
      </c>
      <c r="G58" s="28">
        <f t="shared" si="5"/>
        <v>0</v>
      </c>
      <c r="H58" s="27">
        <v>5000</v>
      </c>
      <c r="I58" s="27">
        <v>5000</v>
      </c>
      <c r="K58" s="51">
        <v>5000</v>
      </c>
      <c r="L58" s="51">
        <v>0</v>
      </c>
      <c r="M58" s="54"/>
    </row>
    <row r="59" spans="1:13" ht="18" customHeight="1" x14ac:dyDescent="0.3">
      <c r="A59" s="11" t="s">
        <v>69</v>
      </c>
      <c r="B59" s="9"/>
      <c r="C59" s="27">
        <v>9327.6</v>
      </c>
      <c r="D59" s="123"/>
      <c r="E59" s="28"/>
      <c r="F59" s="27">
        <v>7472</v>
      </c>
      <c r="G59" s="28">
        <f t="shared" si="5"/>
        <v>1855.6000000000004</v>
      </c>
      <c r="H59" s="27">
        <v>9743.2000000000007</v>
      </c>
      <c r="I59" s="27">
        <v>9900</v>
      </c>
      <c r="K59" s="51">
        <v>9900</v>
      </c>
      <c r="L59" s="51">
        <f>K59/12*7</f>
        <v>5775</v>
      </c>
      <c r="M59" s="54"/>
    </row>
    <row r="60" spans="1:13" ht="18" customHeight="1" x14ac:dyDescent="0.3">
      <c r="A60" s="11" t="s">
        <v>70</v>
      </c>
      <c r="B60" s="9"/>
      <c r="C60" s="27">
        <v>1909.54</v>
      </c>
      <c r="D60" s="123"/>
      <c r="E60" s="28"/>
      <c r="F60" s="27">
        <v>963.3</v>
      </c>
      <c r="G60" s="28">
        <f t="shared" si="5"/>
        <v>946.24</v>
      </c>
      <c r="H60" s="27">
        <v>2212.08</v>
      </c>
      <c r="I60" s="27">
        <v>3000</v>
      </c>
      <c r="K60" s="51">
        <v>3000</v>
      </c>
      <c r="L60" s="51">
        <f t="shared" ref="L60:L61" si="9">K60/12*7</f>
        <v>1750</v>
      </c>
      <c r="M60" s="54"/>
    </row>
    <row r="61" spans="1:13" ht="18" customHeight="1" x14ac:dyDescent="0.3">
      <c r="A61" s="11" t="s">
        <v>71</v>
      </c>
      <c r="B61" s="9"/>
      <c r="C61" s="27">
        <v>4372.5</v>
      </c>
      <c r="D61" s="123"/>
      <c r="E61" s="28"/>
      <c r="F61" s="27">
        <v>3312.7799999999997</v>
      </c>
      <c r="G61" s="28">
        <f t="shared" si="5"/>
        <v>1059.7200000000003</v>
      </c>
      <c r="H61" s="27">
        <v>3283</v>
      </c>
      <c r="I61" s="27">
        <v>4500</v>
      </c>
      <c r="K61" s="51">
        <v>3000</v>
      </c>
      <c r="L61" s="51">
        <f t="shared" si="9"/>
        <v>1750</v>
      </c>
      <c r="M61" s="54"/>
    </row>
    <row r="62" spans="1:13" ht="18" customHeight="1" x14ac:dyDescent="0.3">
      <c r="A62" s="11" t="s">
        <v>72</v>
      </c>
      <c r="B62" s="9"/>
      <c r="C62" s="27">
        <v>858.68</v>
      </c>
      <c r="D62" s="123"/>
      <c r="E62" s="28"/>
      <c r="F62" s="27">
        <v>1066.57</v>
      </c>
      <c r="G62" s="28">
        <f t="shared" si="5"/>
        <v>-207.89</v>
      </c>
      <c r="H62" s="27">
        <v>1210.54</v>
      </c>
      <c r="I62" s="27">
        <v>1000.0000000000002</v>
      </c>
      <c r="K62" s="51">
        <v>1000</v>
      </c>
      <c r="L62" s="51">
        <f>K62/12*7</f>
        <v>583.33333333333326</v>
      </c>
      <c r="M62" s="54"/>
    </row>
    <row r="63" spans="1:13" ht="18" customHeight="1" x14ac:dyDescent="0.3">
      <c r="A63" s="11" t="s">
        <v>73</v>
      </c>
      <c r="B63" s="9"/>
      <c r="C63" s="27">
        <v>200</v>
      </c>
      <c r="D63" s="123"/>
      <c r="E63" s="28"/>
      <c r="F63" s="27">
        <v>200</v>
      </c>
      <c r="G63" s="28">
        <f t="shared" si="5"/>
        <v>0</v>
      </c>
      <c r="H63" s="27">
        <v>200</v>
      </c>
      <c r="I63" s="27">
        <v>180</v>
      </c>
      <c r="K63" s="51">
        <v>180</v>
      </c>
      <c r="L63" s="51">
        <v>180</v>
      </c>
      <c r="M63" s="54"/>
    </row>
    <row r="64" spans="1:13" ht="18" customHeight="1" x14ac:dyDescent="0.3">
      <c r="A64" s="11" t="s">
        <v>74</v>
      </c>
      <c r="B64" s="9"/>
      <c r="C64" s="27">
        <v>1167.49</v>
      </c>
      <c r="D64" s="123"/>
      <c r="E64" s="28"/>
      <c r="F64" s="27">
        <v>0</v>
      </c>
      <c r="G64" s="28">
        <f t="shared" si="5"/>
        <v>1167.49</v>
      </c>
      <c r="H64" s="27">
        <v>0</v>
      </c>
      <c r="I64" s="27">
        <v>999.99999999999977</v>
      </c>
      <c r="K64" s="51">
        <v>1000</v>
      </c>
      <c r="L64" s="51">
        <f t="shared" ref="L64" si="10">K64/12*7</f>
        <v>583.33333333333326</v>
      </c>
      <c r="M64" s="54"/>
    </row>
    <row r="65" spans="1:13" ht="18" customHeight="1" x14ac:dyDescent="0.3">
      <c r="A65" s="11" t="s">
        <v>75</v>
      </c>
      <c r="B65" s="9"/>
      <c r="C65" s="27">
        <v>330</v>
      </c>
      <c r="D65" s="123"/>
      <c r="E65" s="28"/>
      <c r="F65" s="137">
        <v>330</v>
      </c>
      <c r="G65" s="28">
        <f t="shared" si="5"/>
        <v>0</v>
      </c>
      <c r="H65" s="27">
        <v>330</v>
      </c>
      <c r="I65" s="27">
        <v>330</v>
      </c>
      <c r="K65" s="51">
        <v>330</v>
      </c>
      <c r="L65" s="51">
        <v>330</v>
      </c>
      <c r="M65" s="54"/>
    </row>
    <row r="66" spans="1:13" ht="18" customHeight="1" x14ac:dyDescent="0.3">
      <c r="A66" s="11" t="s">
        <v>76</v>
      </c>
      <c r="B66" s="9"/>
      <c r="C66" s="27">
        <v>0</v>
      </c>
      <c r="D66" s="27"/>
      <c r="E66" s="27"/>
      <c r="F66" s="27">
        <v>0</v>
      </c>
      <c r="G66" s="28">
        <f t="shared" si="5"/>
        <v>0</v>
      </c>
      <c r="H66" s="27">
        <v>0</v>
      </c>
      <c r="I66" s="27">
        <v>1000</v>
      </c>
      <c r="K66" s="51">
        <v>1000</v>
      </c>
      <c r="L66" s="51">
        <v>0</v>
      </c>
      <c r="M66" s="54"/>
    </row>
    <row r="67" spans="1:13" ht="18" customHeight="1" x14ac:dyDescent="0.3">
      <c r="A67" s="11" t="s">
        <v>160</v>
      </c>
      <c r="B67" s="9"/>
      <c r="C67" s="27">
        <v>0</v>
      </c>
      <c r="D67" s="27"/>
      <c r="E67" s="27"/>
      <c r="F67" s="27">
        <v>560</v>
      </c>
      <c r="G67" s="28">
        <f t="shared" si="5"/>
        <v>-560</v>
      </c>
      <c r="H67" s="27">
        <v>2043.4</v>
      </c>
      <c r="I67" s="27">
        <v>0</v>
      </c>
    </row>
    <row r="68" spans="1:13" ht="18" customHeight="1" x14ac:dyDescent="0.3">
      <c r="A68" s="11"/>
      <c r="B68" s="9"/>
      <c r="C68" s="27"/>
      <c r="D68" s="27"/>
      <c r="E68" s="28"/>
      <c r="F68" s="26"/>
      <c r="G68" s="26"/>
      <c r="H68" s="27"/>
      <c r="I68" s="27">
        <v>0</v>
      </c>
    </row>
    <row r="69" spans="1:13" ht="18" customHeight="1" x14ac:dyDescent="0.3">
      <c r="A69" s="23" t="s">
        <v>77</v>
      </c>
      <c r="B69" s="9"/>
      <c r="C69" s="27"/>
      <c r="D69" s="27"/>
      <c r="E69" s="28"/>
      <c r="F69" s="27"/>
      <c r="G69" s="28"/>
      <c r="H69" s="27"/>
      <c r="I69" s="27">
        <v>0</v>
      </c>
    </row>
    <row r="70" spans="1:13" ht="18" customHeight="1" x14ac:dyDescent="0.3">
      <c r="A70" s="11" t="s">
        <v>49</v>
      </c>
      <c r="B70" s="9"/>
      <c r="C70" s="27">
        <v>11069.720000000001</v>
      </c>
      <c r="D70" s="27"/>
      <c r="E70" s="28"/>
      <c r="F70" s="27">
        <v>14195.319999999998</v>
      </c>
      <c r="G70" s="28">
        <f>C70-F70</f>
        <v>-3125.5999999999967</v>
      </c>
      <c r="H70" s="27">
        <v>14533.279999999997</v>
      </c>
      <c r="I70" s="27">
        <v>105000</v>
      </c>
      <c r="K70" s="51">
        <v>105000</v>
      </c>
      <c r="L70" s="51">
        <f>K70/12*7</f>
        <v>61250</v>
      </c>
      <c r="M70" s="54"/>
    </row>
    <row r="71" spans="1:13" ht="18" customHeight="1" x14ac:dyDescent="0.3">
      <c r="A71" s="11" t="s">
        <v>83</v>
      </c>
      <c r="B71" s="9"/>
      <c r="C71" s="27">
        <v>0</v>
      </c>
      <c r="D71" s="27"/>
      <c r="E71" s="27"/>
      <c r="F71" s="27">
        <v>0</v>
      </c>
      <c r="G71" s="28">
        <f t="shared" ref="G71:G112" si="11">C71-F71</f>
        <v>0</v>
      </c>
      <c r="H71" s="27">
        <v>31894.240000000002</v>
      </c>
      <c r="I71" s="27">
        <v>0</v>
      </c>
      <c r="K71" s="51">
        <v>0</v>
      </c>
    </row>
    <row r="72" spans="1:13" ht="18" customHeight="1" x14ac:dyDescent="0.3">
      <c r="A72" s="11" t="s">
        <v>78</v>
      </c>
      <c r="B72" s="9"/>
      <c r="C72" s="27">
        <v>1127217.2999999998</v>
      </c>
      <c r="D72" s="27"/>
      <c r="E72" s="28"/>
      <c r="F72" s="27">
        <v>882019.24</v>
      </c>
      <c r="G72" s="28">
        <f t="shared" si="11"/>
        <v>245198.05999999982</v>
      </c>
      <c r="H72" s="27">
        <v>966202.35</v>
      </c>
      <c r="I72" s="27">
        <v>1317120.0000000002</v>
      </c>
      <c r="K72" s="51">
        <v>845000</v>
      </c>
      <c r="L72" s="51">
        <f>K72/12*7</f>
        <v>492916.66666666669</v>
      </c>
      <c r="M72" s="54"/>
    </row>
    <row r="73" spans="1:13" ht="18" customHeight="1" x14ac:dyDescent="0.3">
      <c r="A73" s="11" t="s">
        <v>79</v>
      </c>
      <c r="B73" s="9"/>
      <c r="C73" s="127">
        <v>250334.25</v>
      </c>
      <c r="D73" s="27"/>
      <c r="E73" s="28"/>
      <c r="F73" s="27">
        <v>157573.39000000001</v>
      </c>
      <c r="G73" s="28">
        <f t="shared" si="11"/>
        <v>92760.859999999986</v>
      </c>
      <c r="H73" s="27">
        <v>179168.33</v>
      </c>
      <c r="I73" s="27">
        <v>374300</v>
      </c>
      <c r="K73" s="51">
        <v>368300</v>
      </c>
      <c r="L73" s="51">
        <f t="shared" ref="L73:L77" si="12">K73/12*7</f>
        <v>214841.66666666669</v>
      </c>
      <c r="M73" s="54"/>
    </row>
    <row r="74" spans="1:13" ht="18" customHeight="1" x14ac:dyDescent="0.3">
      <c r="A74" s="11" t="s">
        <v>80</v>
      </c>
      <c r="B74" s="9"/>
      <c r="C74" s="127">
        <v>151845.87000000002</v>
      </c>
      <c r="D74" s="123"/>
      <c r="E74" s="28"/>
      <c r="F74" s="27">
        <v>81419.149999999994</v>
      </c>
      <c r="G74" s="28">
        <f t="shared" si="11"/>
        <v>70426.72000000003</v>
      </c>
      <c r="H74" s="27">
        <v>129869.15</v>
      </c>
      <c r="I74" s="27">
        <v>165000.00000000003</v>
      </c>
      <c r="K74" s="51">
        <v>150000</v>
      </c>
      <c r="L74" s="51">
        <f t="shared" si="12"/>
        <v>87500</v>
      </c>
      <c r="M74" s="54"/>
    </row>
    <row r="75" spans="1:13" ht="18" customHeight="1" x14ac:dyDescent="0.3">
      <c r="A75" s="11" t="s">
        <v>81</v>
      </c>
      <c r="B75" s="9"/>
      <c r="C75" s="27">
        <v>11500</v>
      </c>
      <c r="D75" s="123"/>
      <c r="E75" s="28"/>
      <c r="F75" s="27">
        <v>0</v>
      </c>
      <c r="G75" s="28">
        <f t="shared" si="11"/>
        <v>11500</v>
      </c>
      <c r="H75" s="27">
        <v>0</v>
      </c>
      <c r="I75" s="27">
        <v>0</v>
      </c>
      <c r="K75" s="51">
        <v>0</v>
      </c>
      <c r="M75" s="54"/>
    </row>
    <row r="76" spans="1:13" ht="18" customHeight="1" x14ac:dyDescent="0.3">
      <c r="A76" s="11" t="s">
        <v>82</v>
      </c>
      <c r="B76" s="9"/>
      <c r="C76" s="27">
        <v>6365.8</v>
      </c>
      <c r="D76" s="123"/>
      <c r="E76" s="28"/>
      <c r="F76" s="27">
        <v>1201.5</v>
      </c>
      <c r="G76" s="28">
        <f t="shared" si="11"/>
        <v>5164.3</v>
      </c>
      <c r="H76" s="27">
        <v>1201.5</v>
      </c>
      <c r="I76" s="27">
        <v>6000.0000000000009</v>
      </c>
      <c r="K76" s="51">
        <v>6000</v>
      </c>
      <c r="L76" s="51">
        <f t="shared" si="12"/>
        <v>3500</v>
      </c>
      <c r="M76" s="54"/>
    </row>
    <row r="77" spans="1:13" ht="18" customHeight="1" x14ac:dyDescent="0.3">
      <c r="A77" s="11" t="s">
        <v>201</v>
      </c>
      <c r="B77" s="9"/>
      <c r="C77" s="27">
        <v>30064.510000000002</v>
      </c>
      <c r="D77" s="123"/>
      <c r="E77" s="28"/>
      <c r="F77" s="27">
        <v>26854.84</v>
      </c>
      <c r="G77" s="28">
        <f t="shared" si="11"/>
        <v>3209.6700000000019</v>
      </c>
      <c r="H77" s="27">
        <v>29354.84</v>
      </c>
      <c r="I77" s="27">
        <v>30000</v>
      </c>
      <c r="K77" s="51">
        <v>30000</v>
      </c>
      <c r="L77" s="51">
        <f t="shared" si="12"/>
        <v>17500</v>
      </c>
      <c r="M77" s="54"/>
    </row>
    <row r="78" spans="1:13" ht="18" customHeight="1" x14ac:dyDescent="0.3">
      <c r="A78" s="11" t="s">
        <v>98</v>
      </c>
      <c r="B78" s="9"/>
      <c r="C78" s="127">
        <v>12720</v>
      </c>
      <c r="D78" s="123"/>
      <c r="E78" s="28"/>
      <c r="F78" s="27">
        <v>12480</v>
      </c>
      <c r="G78" s="28">
        <f t="shared" si="11"/>
        <v>240</v>
      </c>
      <c r="H78" s="27">
        <v>12480</v>
      </c>
      <c r="I78" s="27">
        <v>40000</v>
      </c>
      <c r="K78" s="51">
        <v>0</v>
      </c>
      <c r="M78" s="54"/>
    </row>
    <row r="79" spans="1:13" ht="18" customHeight="1" x14ac:dyDescent="0.3">
      <c r="A79" s="11" t="s">
        <v>84</v>
      </c>
      <c r="B79" s="9"/>
      <c r="C79" s="27">
        <v>46784.76</v>
      </c>
      <c r="D79" s="123"/>
      <c r="E79" s="28"/>
      <c r="F79" s="27">
        <v>550363.4</v>
      </c>
      <c r="G79" s="28">
        <f t="shared" si="11"/>
        <v>-503578.64</v>
      </c>
      <c r="H79" s="27">
        <v>778788.32</v>
      </c>
      <c r="I79" s="27">
        <v>1600000</v>
      </c>
      <c r="K79" s="51">
        <v>1750000</v>
      </c>
      <c r="L79" s="51">
        <f>K79/12*7</f>
        <v>1020833.3333333334</v>
      </c>
      <c r="M79" s="54"/>
    </row>
    <row r="80" spans="1:13" ht="18" customHeight="1" x14ac:dyDescent="0.3">
      <c r="A80" s="11" t="s">
        <v>85</v>
      </c>
      <c r="B80" s="9"/>
      <c r="C80" s="127">
        <v>11400</v>
      </c>
      <c r="D80" s="123"/>
      <c r="E80" s="28"/>
      <c r="F80" s="27">
        <v>15520</v>
      </c>
      <c r="G80" s="28">
        <f t="shared" si="11"/>
        <v>-4120</v>
      </c>
      <c r="H80" s="27">
        <v>21020</v>
      </c>
      <c r="I80" s="27">
        <v>52999.999999999985</v>
      </c>
      <c r="K80" s="51">
        <v>66000</v>
      </c>
      <c r="L80" s="51">
        <f t="shared" ref="L80:L91" si="13">K80/12*7</f>
        <v>38500</v>
      </c>
      <c r="M80" s="54"/>
    </row>
    <row r="81" spans="1:13" ht="18" customHeight="1" x14ac:dyDescent="0.3">
      <c r="A81" s="11" t="s">
        <v>86</v>
      </c>
      <c r="B81" s="9"/>
      <c r="C81" s="127">
        <v>12250</v>
      </c>
      <c r="D81" s="123"/>
      <c r="E81" s="28"/>
      <c r="F81" s="27">
        <v>3237.5</v>
      </c>
      <c r="G81" s="28">
        <f t="shared" si="11"/>
        <v>9012.5</v>
      </c>
      <c r="H81" s="27">
        <v>3237.5</v>
      </c>
      <c r="I81" s="27">
        <v>80000</v>
      </c>
      <c r="K81" s="51">
        <v>27000</v>
      </c>
      <c r="L81" s="51">
        <f t="shared" si="13"/>
        <v>15750</v>
      </c>
      <c r="M81" s="54"/>
    </row>
    <row r="82" spans="1:13" ht="18" customHeight="1" x14ac:dyDescent="0.3">
      <c r="A82" s="11" t="s">
        <v>87</v>
      </c>
      <c r="B82" s="9"/>
      <c r="C82" s="127">
        <v>126200</v>
      </c>
      <c r="D82" s="123"/>
      <c r="E82" s="28"/>
      <c r="F82" s="27">
        <v>20569</v>
      </c>
      <c r="G82" s="28">
        <f t="shared" si="11"/>
        <v>105631</v>
      </c>
      <c r="H82" s="27">
        <v>24069</v>
      </c>
      <c r="I82" s="27">
        <v>84800</v>
      </c>
      <c r="K82" s="51">
        <v>84800</v>
      </c>
      <c r="L82" s="51">
        <f t="shared" si="13"/>
        <v>49466.666666666672</v>
      </c>
      <c r="M82" s="54"/>
    </row>
    <row r="83" spans="1:13" ht="18" customHeight="1" x14ac:dyDescent="0.3">
      <c r="A83" s="11" t="s">
        <v>88</v>
      </c>
      <c r="B83" s="9"/>
      <c r="C83" s="27">
        <v>390815.80000000005</v>
      </c>
      <c r="D83" s="123"/>
      <c r="E83" s="28"/>
      <c r="F83" s="27">
        <v>390431.89999999997</v>
      </c>
      <c r="G83" s="28">
        <f t="shared" si="11"/>
        <v>383.90000000008149</v>
      </c>
      <c r="H83" s="27">
        <v>401189.89999999997</v>
      </c>
      <c r="I83" s="27">
        <v>579880</v>
      </c>
      <c r="K83" s="51">
        <v>765000</v>
      </c>
      <c r="L83" s="51">
        <f>K83/12*7</f>
        <v>446250</v>
      </c>
      <c r="M83" s="54"/>
    </row>
    <row r="84" spans="1:13" ht="18" customHeight="1" x14ac:dyDescent="0.3">
      <c r="A84" s="11" t="s">
        <v>181</v>
      </c>
      <c r="B84" s="9"/>
      <c r="C84" s="27">
        <v>0</v>
      </c>
      <c r="D84" s="123"/>
      <c r="E84" s="28"/>
      <c r="F84" s="27">
        <v>302.10000000000002</v>
      </c>
      <c r="G84" s="28">
        <f t="shared" si="11"/>
        <v>-302.10000000000002</v>
      </c>
      <c r="H84" s="27">
        <v>302.10000000000002</v>
      </c>
      <c r="I84" s="27"/>
      <c r="M84" s="54"/>
    </row>
    <row r="85" spans="1:13" ht="18" customHeight="1" x14ac:dyDescent="0.3">
      <c r="A85" s="11" t="s">
        <v>89</v>
      </c>
      <c r="B85" s="9"/>
      <c r="C85" s="27">
        <v>222396.71</v>
      </c>
      <c r="D85" s="123"/>
      <c r="E85" s="28"/>
      <c r="F85" s="27">
        <v>598279.44000000006</v>
      </c>
      <c r="G85" s="28">
        <f t="shared" si="11"/>
        <v>-375882.7300000001</v>
      </c>
      <c r="H85" s="27">
        <v>837869.8</v>
      </c>
      <c r="I85" s="27">
        <v>1504000</v>
      </c>
      <c r="K85" s="51">
        <v>1280000</v>
      </c>
      <c r="L85" s="51">
        <f t="shared" si="13"/>
        <v>746666.66666666674</v>
      </c>
      <c r="M85" s="54"/>
    </row>
    <row r="86" spans="1:13" ht="18" customHeight="1" x14ac:dyDescent="0.3">
      <c r="A86" s="11" t="s">
        <v>90</v>
      </c>
      <c r="B86" s="9"/>
      <c r="C86" s="27">
        <v>0</v>
      </c>
      <c r="D86" s="123"/>
      <c r="E86" s="28"/>
      <c r="F86" s="27">
        <v>37600</v>
      </c>
      <c r="G86" s="28">
        <f t="shared" si="11"/>
        <v>-37600</v>
      </c>
      <c r="H86" s="27">
        <v>157168</v>
      </c>
      <c r="I86" s="27">
        <v>200000</v>
      </c>
      <c r="K86" s="51">
        <v>200000</v>
      </c>
      <c r="L86" s="51">
        <f>K86/12*7</f>
        <v>116666.66666666667</v>
      </c>
      <c r="M86" s="54"/>
    </row>
    <row r="87" spans="1:13" ht="18" customHeight="1" x14ac:dyDescent="0.3">
      <c r="A87" s="11" t="s">
        <v>91</v>
      </c>
      <c r="B87" s="9"/>
      <c r="C87" s="127">
        <v>109161.31000000001</v>
      </c>
      <c r="D87" s="27"/>
      <c r="E87" s="28"/>
      <c r="F87" s="27">
        <v>13707.12</v>
      </c>
      <c r="G87" s="28">
        <f t="shared" si="11"/>
        <v>95454.190000000017</v>
      </c>
      <c r="H87" s="27">
        <v>14577.12</v>
      </c>
      <c r="I87" s="27">
        <v>52999.999999999985</v>
      </c>
      <c r="K87" s="51">
        <v>84800</v>
      </c>
      <c r="L87" s="51">
        <f t="shared" si="13"/>
        <v>49466.666666666672</v>
      </c>
      <c r="M87" s="54"/>
    </row>
    <row r="88" spans="1:13" ht="18" customHeight="1" x14ac:dyDescent="0.3">
      <c r="A88" s="11" t="s">
        <v>92</v>
      </c>
      <c r="B88" s="9"/>
      <c r="C88" s="27">
        <v>584980.87000000011</v>
      </c>
      <c r="D88" s="27"/>
      <c r="E88" s="28"/>
      <c r="F88" s="27">
        <v>1102499.98</v>
      </c>
      <c r="G88" s="28">
        <f t="shared" si="11"/>
        <v>-517519.10999999987</v>
      </c>
      <c r="H88" s="27">
        <v>1189603.8999999999</v>
      </c>
      <c r="I88" s="27">
        <v>1722000.0000000002</v>
      </c>
      <c r="K88" s="51">
        <v>2894000</v>
      </c>
      <c r="L88" s="51">
        <f t="shared" si="13"/>
        <v>1688166.6666666665</v>
      </c>
      <c r="M88" s="54"/>
    </row>
    <row r="89" spans="1:13" ht="18" customHeight="1" x14ac:dyDescent="0.3">
      <c r="A89" s="11" t="s">
        <v>93</v>
      </c>
      <c r="B89" s="9"/>
      <c r="C89" s="27">
        <v>807663.65999999992</v>
      </c>
      <c r="D89" s="27"/>
      <c r="E89" s="28"/>
      <c r="F89" s="27">
        <v>1018524.68</v>
      </c>
      <c r="G89" s="28">
        <f t="shared" si="11"/>
        <v>-210861.02000000014</v>
      </c>
      <c r="H89" s="27">
        <v>1102025.32</v>
      </c>
      <c r="I89" s="27">
        <v>1045000</v>
      </c>
      <c r="K89" s="51">
        <v>1066000</v>
      </c>
      <c r="L89" s="51">
        <f t="shared" si="13"/>
        <v>621833.33333333326</v>
      </c>
      <c r="M89" s="54"/>
    </row>
    <row r="90" spans="1:13" ht="18" customHeight="1" x14ac:dyDescent="0.3">
      <c r="A90" s="11" t="s">
        <v>198</v>
      </c>
      <c r="B90" s="9"/>
      <c r="C90" s="123">
        <v>1014194.0800000001</v>
      </c>
      <c r="D90" s="27"/>
      <c r="E90" s="28"/>
      <c r="F90" s="27">
        <v>0</v>
      </c>
      <c r="G90" s="28">
        <f t="shared" si="11"/>
        <v>1014194.0800000001</v>
      </c>
      <c r="H90" s="27">
        <v>0</v>
      </c>
      <c r="I90" s="27"/>
      <c r="M90" s="54"/>
    </row>
    <row r="91" spans="1:13" ht="18" customHeight="1" x14ac:dyDescent="0.3">
      <c r="A91" s="11" t="s">
        <v>94</v>
      </c>
      <c r="B91" s="9"/>
      <c r="C91" s="127">
        <v>3824.15</v>
      </c>
      <c r="D91" s="27"/>
      <c r="E91" s="28"/>
      <c r="F91" s="27">
        <v>0</v>
      </c>
      <c r="G91" s="28">
        <f t="shared" si="11"/>
        <v>3824.15</v>
      </c>
      <c r="H91" s="27">
        <v>0</v>
      </c>
      <c r="I91" s="27">
        <v>30000.000000000004</v>
      </c>
      <c r="K91" s="51">
        <v>30000</v>
      </c>
      <c r="L91" s="51">
        <f t="shared" si="13"/>
        <v>17500</v>
      </c>
      <c r="M91" s="54"/>
    </row>
    <row r="92" spans="1:13" ht="18" customHeight="1" x14ac:dyDescent="0.3">
      <c r="A92" s="11" t="s">
        <v>209</v>
      </c>
      <c r="B92" s="9"/>
      <c r="C92" s="127">
        <v>357311</v>
      </c>
      <c r="D92" s="27"/>
      <c r="E92" s="28"/>
      <c r="F92" s="27">
        <v>0</v>
      </c>
      <c r="G92" s="28">
        <f t="shared" si="11"/>
        <v>357311</v>
      </c>
      <c r="H92" s="27">
        <v>0</v>
      </c>
      <c r="I92" s="27"/>
      <c r="M92" s="54"/>
    </row>
    <row r="93" spans="1:13" ht="18" customHeight="1" x14ac:dyDescent="0.3">
      <c r="A93" s="11" t="s">
        <v>208</v>
      </c>
      <c r="B93" s="9"/>
      <c r="C93" s="127">
        <v>413940</v>
      </c>
      <c r="D93" s="27"/>
      <c r="E93" s="28"/>
      <c r="F93" s="27">
        <v>0</v>
      </c>
      <c r="G93" s="28">
        <f t="shared" si="11"/>
        <v>413940</v>
      </c>
      <c r="H93" s="27"/>
      <c r="I93" s="27"/>
      <c r="M93" s="54"/>
    </row>
    <row r="94" spans="1:13" ht="18" customHeight="1" x14ac:dyDescent="0.3">
      <c r="A94" s="11" t="s">
        <v>199</v>
      </c>
      <c r="B94" s="9"/>
      <c r="C94" s="127">
        <v>150077.66</v>
      </c>
      <c r="D94" s="27"/>
      <c r="E94" s="28"/>
      <c r="F94" s="27">
        <v>462919.81999999995</v>
      </c>
      <c r="G94" s="28">
        <f t="shared" si="11"/>
        <v>-312842.15999999992</v>
      </c>
      <c r="H94" s="27">
        <v>684159.30999999994</v>
      </c>
      <c r="I94" s="27">
        <v>1980000</v>
      </c>
      <c r="K94" s="51">
        <v>2160000</v>
      </c>
      <c r="L94" s="51">
        <f>K94/12*7</f>
        <v>1260000</v>
      </c>
      <c r="M94" s="54"/>
    </row>
    <row r="95" spans="1:13" ht="18" customHeight="1" x14ac:dyDescent="0.3">
      <c r="A95" s="11" t="s">
        <v>192</v>
      </c>
      <c r="B95" s="9"/>
      <c r="C95" s="127">
        <v>456499.31</v>
      </c>
      <c r="D95" s="27"/>
      <c r="E95" s="28"/>
      <c r="F95" s="27">
        <v>103400.41</v>
      </c>
      <c r="G95" s="28">
        <f t="shared" si="11"/>
        <v>353098.9</v>
      </c>
      <c r="H95" s="27">
        <v>0</v>
      </c>
      <c r="I95" s="27"/>
      <c r="M95" s="54"/>
    </row>
    <row r="96" spans="1:13" ht="18" customHeight="1" x14ac:dyDescent="0.3">
      <c r="A96" s="11" t="s">
        <v>194</v>
      </c>
      <c r="B96" s="9"/>
      <c r="C96" s="127">
        <v>609830.69999999995</v>
      </c>
      <c r="D96" s="27"/>
      <c r="E96" s="28"/>
      <c r="F96" s="27">
        <v>0</v>
      </c>
      <c r="G96" s="28">
        <f t="shared" si="11"/>
        <v>609830.69999999995</v>
      </c>
      <c r="H96" s="27">
        <v>0</v>
      </c>
      <c r="I96" s="27"/>
      <c r="M96" s="54"/>
    </row>
    <row r="97" spans="1:13" ht="18" customHeight="1" x14ac:dyDescent="0.3">
      <c r="A97" s="11" t="s">
        <v>95</v>
      </c>
      <c r="B97" s="9"/>
      <c r="C97" s="127">
        <v>1500820.22</v>
      </c>
      <c r="D97" s="27"/>
      <c r="E97" s="28"/>
      <c r="F97" s="27">
        <v>1555858.25</v>
      </c>
      <c r="G97" s="28">
        <f t="shared" si="11"/>
        <v>-55038.030000000028</v>
      </c>
      <c r="H97" s="27">
        <v>1555858.25</v>
      </c>
      <c r="I97" s="27">
        <v>1500000</v>
      </c>
      <c r="K97" s="51">
        <v>1500000</v>
      </c>
      <c r="L97" s="51">
        <v>1500000</v>
      </c>
      <c r="M97" s="54"/>
    </row>
    <row r="98" spans="1:13" ht="18" customHeight="1" x14ac:dyDescent="0.3">
      <c r="A98" s="11" t="s">
        <v>174</v>
      </c>
      <c r="B98" s="9"/>
      <c r="C98" s="27">
        <v>0</v>
      </c>
      <c r="D98" s="27"/>
      <c r="E98" s="28"/>
      <c r="F98" s="27">
        <v>486555.08999999997</v>
      </c>
      <c r="G98" s="28">
        <f t="shared" si="11"/>
        <v>-486555.08999999997</v>
      </c>
      <c r="H98" s="27">
        <v>486555.08999999997</v>
      </c>
      <c r="I98" s="27">
        <v>500000</v>
      </c>
      <c r="M98" s="54"/>
    </row>
    <row r="99" spans="1:13" ht="18" customHeight="1" x14ac:dyDescent="0.3">
      <c r="A99" s="11" t="s">
        <v>175</v>
      </c>
      <c r="B99" s="9"/>
      <c r="C99" s="27">
        <v>881702.41999999993</v>
      </c>
      <c r="D99" s="27"/>
      <c r="E99" s="28"/>
      <c r="F99" s="27">
        <v>943579.25000000023</v>
      </c>
      <c r="G99" s="28">
        <f t="shared" si="11"/>
        <v>-61876.830000000307</v>
      </c>
      <c r="H99" s="27">
        <v>948719.25000000023</v>
      </c>
      <c r="I99" s="27">
        <v>1000000</v>
      </c>
      <c r="M99" s="54"/>
    </row>
    <row r="100" spans="1:13" ht="18" customHeight="1" x14ac:dyDescent="0.3">
      <c r="A100" s="11" t="s">
        <v>207</v>
      </c>
      <c r="B100" s="9"/>
      <c r="C100" s="27">
        <v>725423.8</v>
      </c>
      <c r="D100" s="27"/>
      <c r="E100" s="28"/>
      <c r="F100" s="27">
        <v>0</v>
      </c>
      <c r="G100" s="28">
        <f t="shared" si="11"/>
        <v>725423.8</v>
      </c>
      <c r="H100" s="27">
        <v>0</v>
      </c>
      <c r="I100" s="27"/>
      <c r="M100" s="54"/>
    </row>
    <row r="101" spans="1:13" ht="18" customHeight="1" x14ac:dyDescent="0.3">
      <c r="A101" s="11" t="s">
        <v>182</v>
      </c>
      <c r="B101" s="9"/>
      <c r="C101" s="27">
        <v>0</v>
      </c>
      <c r="D101" s="27"/>
      <c r="E101" s="27"/>
      <c r="F101" s="27">
        <v>252682.88999999998</v>
      </c>
      <c r="G101" s="28">
        <f t="shared" si="11"/>
        <v>-252682.88999999998</v>
      </c>
      <c r="H101" s="27">
        <v>252682.88999999998</v>
      </c>
      <c r="I101" s="27"/>
      <c r="M101" s="54"/>
    </row>
    <row r="102" spans="1:13" ht="18" customHeight="1" x14ac:dyDescent="0.3">
      <c r="A102" s="11" t="s">
        <v>158</v>
      </c>
      <c r="B102" s="9"/>
      <c r="C102" s="27">
        <v>243423.75</v>
      </c>
      <c r="D102" s="27"/>
      <c r="E102" s="27"/>
      <c r="F102" s="27">
        <v>400353</v>
      </c>
      <c r="G102" s="28">
        <f t="shared" si="11"/>
        <v>-156929.25</v>
      </c>
      <c r="H102" s="27">
        <v>400353</v>
      </c>
      <c r="I102" s="27">
        <v>0</v>
      </c>
      <c r="M102" s="54"/>
    </row>
    <row r="103" spans="1:13" ht="18" customHeight="1" x14ac:dyDescent="0.3">
      <c r="A103" s="11" t="s">
        <v>183</v>
      </c>
      <c r="B103" s="9"/>
      <c r="C103" s="27">
        <v>0</v>
      </c>
      <c r="D103" s="27"/>
      <c r="E103" s="27"/>
      <c r="F103" s="27">
        <v>550000</v>
      </c>
      <c r="G103" s="28">
        <f t="shared" si="11"/>
        <v>-550000</v>
      </c>
      <c r="H103" s="27">
        <v>550000</v>
      </c>
      <c r="I103" s="27"/>
      <c r="M103" s="54"/>
    </row>
    <row r="104" spans="1:13" ht="18" customHeight="1" x14ac:dyDescent="0.3">
      <c r="A104" s="11" t="s">
        <v>184</v>
      </c>
      <c r="B104" s="9"/>
      <c r="C104" s="27">
        <v>0</v>
      </c>
      <c r="D104" s="27"/>
      <c r="E104" s="27"/>
      <c r="F104" s="27">
        <v>127449.67000000001</v>
      </c>
      <c r="G104" s="28">
        <f t="shared" si="11"/>
        <v>-127449.67000000001</v>
      </c>
      <c r="H104" s="27">
        <v>207449.67</v>
      </c>
      <c r="I104" s="27"/>
      <c r="M104" s="54"/>
    </row>
    <row r="105" spans="1:13" ht="18" customHeight="1" x14ac:dyDescent="0.3">
      <c r="A105" s="11" t="s">
        <v>96</v>
      </c>
      <c r="B105" s="9"/>
      <c r="C105" s="27">
        <v>393938.26</v>
      </c>
      <c r="D105" s="27"/>
      <c r="E105" s="27"/>
      <c r="F105" s="27">
        <v>245112.59000000003</v>
      </c>
      <c r="G105" s="28">
        <f t="shared" si="11"/>
        <v>148825.66999999998</v>
      </c>
      <c r="H105" s="27">
        <v>420725.59</v>
      </c>
      <c r="I105" s="27">
        <v>0</v>
      </c>
      <c r="K105" s="51">
        <v>400000</v>
      </c>
      <c r="L105" s="51">
        <v>0</v>
      </c>
      <c r="M105" s="54"/>
    </row>
    <row r="106" spans="1:13" ht="18" customHeight="1" x14ac:dyDescent="0.3">
      <c r="A106" s="11" t="s">
        <v>185</v>
      </c>
      <c r="B106" s="9"/>
      <c r="C106" s="27">
        <v>0</v>
      </c>
      <c r="D106" s="27"/>
      <c r="E106" s="27"/>
      <c r="F106" s="27">
        <v>100000</v>
      </c>
      <c r="G106" s="28">
        <f t="shared" si="11"/>
        <v>-100000</v>
      </c>
      <c r="H106" s="27">
        <v>100000</v>
      </c>
      <c r="I106" s="27"/>
      <c r="M106" s="54"/>
    </row>
    <row r="107" spans="1:13" ht="18" customHeight="1" x14ac:dyDescent="0.3">
      <c r="A107" s="11" t="s">
        <v>186</v>
      </c>
      <c r="B107" s="9"/>
      <c r="C107" s="27">
        <v>112667.16</v>
      </c>
      <c r="D107" s="27"/>
      <c r="E107" s="27"/>
      <c r="F107" s="27">
        <v>0</v>
      </c>
      <c r="G107" s="28">
        <f t="shared" si="11"/>
        <v>112667.16</v>
      </c>
      <c r="H107" s="27">
        <v>420193.42</v>
      </c>
      <c r="I107" s="27"/>
      <c r="M107" s="54"/>
    </row>
    <row r="108" spans="1:13" ht="18" customHeight="1" x14ac:dyDescent="0.3">
      <c r="A108" s="11" t="s">
        <v>205</v>
      </c>
      <c r="B108" s="9"/>
      <c r="C108" s="123">
        <v>1000035.3</v>
      </c>
      <c r="D108" s="27"/>
      <c r="E108" s="28"/>
      <c r="F108" s="27">
        <v>0</v>
      </c>
      <c r="G108" s="28">
        <f t="shared" si="11"/>
        <v>1000035.3</v>
      </c>
      <c r="H108" s="27">
        <v>0</v>
      </c>
      <c r="I108" s="27"/>
      <c r="M108" s="54"/>
    </row>
    <row r="109" spans="1:13" ht="18" customHeight="1" x14ac:dyDescent="0.3">
      <c r="A109" s="11" t="s">
        <v>202</v>
      </c>
      <c r="B109" s="9"/>
      <c r="C109" s="123">
        <v>142595.74</v>
      </c>
      <c r="D109" s="27"/>
      <c r="E109" s="28"/>
      <c r="F109" s="27">
        <v>0</v>
      </c>
      <c r="G109" s="28">
        <f t="shared" si="11"/>
        <v>142595.74</v>
      </c>
      <c r="H109" s="27">
        <v>0</v>
      </c>
      <c r="I109" s="27"/>
      <c r="M109" s="54"/>
    </row>
    <row r="110" spans="1:13" ht="18" customHeight="1" x14ac:dyDescent="0.3">
      <c r="A110" s="11" t="s">
        <v>212</v>
      </c>
      <c r="B110" s="9"/>
      <c r="C110" s="123">
        <v>720000</v>
      </c>
      <c r="D110" s="27"/>
      <c r="E110" s="28"/>
      <c r="F110" s="27">
        <v>0</v>
      </c>
      <c r="G110" s="28">
        <f t="shared" si="11"/>
        <v>720000</v>
      </c>
      <c r="H110" s="27">
        <v>0</v>
      </c>
      <c r="I110" s="27"/>
      <c r="M110" s="54"/>
    </row>
    <row r="111" spans="1:13" ht="18" customHeight="1" x14ac:dyDescent="0.3">
      <c r="A111" s="11" t="s">
        <v>187</v>
      </c>
      <c r="B111" s="9"/>
      <c r="C111" s="127">
        <v>39818.379999999997</v>
      </c>
      <c r="D111" s="128"/>
      <c r="E111" s="28"/>
      <c r="F111" s="27">
        <v>94799.980000000025</v>
      </c>
      <c r="G111" s="28">
        <f t="shared" si="11"/>
        <v>-54981.600000000028</v>
      </c>
      <c r="H111" s="27">
        <v>139724.52000000002</v>
      </c>
      <c r="I111" s="27"/>
      <c r="M111" s="54">
        <f>SUM(C70:C112)</f>
        <v>12731223.070000002</v>
      </c>
    </row>
    <row r="112" spans="1:13" ht="18" customHeight="1" x14ac:dyDescent="0.3">
      <c r="A112" s="11" t="s">
        <v>188</v>
      </c>
      <c r="B112" s="9"/>
      <c r="C112" s="132">
        <v>52350.58</v>
      </c>
      <c r="D112" s="133"/>
      <c r="E112" s="31"/>
      <c r="F112" s="30">
        <v>21367.309999999998</v>
      </c>
      <c r="G112" s="30">
        <f t="shared" si="11"/>
        <v>30983.270000000004</v>
      </c>
      <c r="H112" s="30">
        <v>99806.43</v>
      </c>
      <c r="I112" s="27"/>
      <c r="M112" s="54">
        <f>SUM(F70:F112)</f>
        <v>10270856.820000002</v>
      </c>
    </row>
    <row r="113" spans="1:325" ht="18" customHeight="1" x14ac:dyDescent="0.3">
      <c r="A113" s="23" t="s">
        <v>97</v>
      </c>
      <c r="B113" s="9"/>
      <c r="C113" s="27">
        <f t="shared" ref="C113:I113" si="14">SUM(C27:C112)</f>
        <v>14291788.010000004</v>
      </c>
      <c r="D113" s="27">
        <f t="shared" si="14"/>
        <v>0</v>
      </c>
      <c r="E113" s="28">
        <f t="shared" si="14"/>
        <v>0</v>
      </c>
      <c r="F113" s="26">
        <f t="shared" si="14"/>
        <v>11797726.720000003</v>
      </c>
      <c r="G113" s="26">
        <f t="shared" si="14"/>
        <v>2494061.29</v>
      </c>
      <c r="H113" s="27">
        <f t="shared" si="14"/>
        <v>13882059.349999998</v>
      </c>
      <c r="I113" s="27">
        <f t="shared" si="14"/>
        <v>16214936.379999999</v>
      </c>
      <c r="M113" s="54"/>
      <c r="N113" s="54"/>
    </row>
    <row r="114" spans="1:325" ht="18" customHeight="1" x14ac:dyDescent="0.3">
      <c r="A114" s="22"/>
      <c r="B114" s="9"/>
      <c r="C114" s="30"/>
      <c r="D114" s="30"/>
      <c r="E114" s="31"/>
      <c r="F114" s="30"/>
      <c r="G114" s="31"/>
      <c r="H114" s="30"/>
      <c r="I114" s="30"/>
    </row>
    <row r="115" spans="1:325" ht="18" customHeight="1" x14ac:dyDescent="0.3">
      <c r="A115" s="10" t="s">
        <v>15</v>
      </c>
      <c r="B115" s="9"/>
      <c r="C115" s="27">
        <f>C24-C113</f>
        <v>0</v>
      </c>
      <c r="D115" s="27">
        <f>D24-D113</f>
        <v>0</v>
      </c>
      <c r="E115" s="28">
        <f>E24-E113</f>
        <v>0</v>
      </c>
      <c r="F115" s="26">
        <f>F24-F113</f>
        <v>0</v>
      </c>
      <c r="G115" s="26">
        <v>0</v>
      </c>
      <c r="H115" s="27">
        <f>H24-H113</f>
        <v>-695.51999999769032</v>
      </c>
      <c r="I115" s="27">
        <f>I24-I113</f>
        <v>97331.020000005141</v>
      </c>
    </row>
    <row r="116" spans="1:325" s="12" customFormat="1" ht="18" customHeight="1" x14ac:dyDescent="0.3">
      <c r="A116" s="13" t="s">
        <v>3</v>
      </c>
      <c r="B116" s="14"/>
      <c r="C116" s="30"/>
      <c r="D116" s="30"/>
      <c r="E116" s="31"/>
      <c r="F116" s="30"/>
      <c r="G116" s="31"/>
      <c r="H116" s="30"/>
      <c r="I116" s="30"/>
      <c r="J116" s="32"/>
      <c r="K116" s="53"/>
      <c r="L116" s="53"/>
    </row>
    <row r="117" spans="1:325" ht="18" customHeight="1" x14ac:dyDescent="0.3">
      <c r="A117" s="10" t="s">
        <v>14</v>
      </c>
      <c r="B117" s="14"/>
      <c r="C117" s="33">
        <f>C115-C116</f>
        <v>0</v>
      </c>
      <c r="D117" s="33">
        <f>D115-D116</f>
        <v>0</v>
      </c>
      <c r="E117" s="125">
        <f t="shared" ref="E117:I117" si="15">E115-E116</f>
        <v>0</v>
      </c>
      <c r="F117" s="33">
        <f t="shared" si="15"/>
        <v>0</v>
      </c>
      <c r="G117" s="33">
        <f t="shared" si="15"/>
        <v>0</v>
      </c>
      <c r="H117" s="33">
        <f t="shared" si="15"/>
        <v>-695.51999999769032</v>
      </c>
      <c r="I117" s="33">
        <f t="shared" si="15"/>
        <v>97331.020000005141</v>
      </c>
      <c r="J117" s="32"/>
      <c r="K117" s="53"/>
      <c r="L117" s="53"/>
      <c r="M117" s="55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  <c r="CE117" s="12"/>
      <c r="CF117" s="12"/>
      <c r="CG117" s="12"/>
      <c r="CH117" s="12"/>
      <c r="CI117" s="12"/>
      <c r="CJ117" s="12"/>
      <c r="CK117" s="12"/>
      <c r="CL117" s="12"/>
      <c r="CM117" s="12"/>
      <c r="CN117" s="12"/>
      <c r="CO117" s="12"/>
      <c r="CP117" s="12"/>
      <c r="CQ117" s="12"/>
      <c r="CR117" s="12"/>
      <c r="CS117" s="12"/>
      <c r="CT117" s="12"/>
      <c r="CU117" s="12"/>
      <c r="CV117" s="12"/>
      <c r="CW117" s="12"/>
      <c r="CX117" s="12"/>
      <c r="CY117" s="12"/>
      <c r="CZ117" s="12"/>
      <c r="DA117" s="12"/>
      <c r="DB117" s="12"/>
      <c r="DC117" s="12"/>
      <c r="DD117" s="12"/>
      <c r="DE117" s="12"/>
      <c r="DF117" s="12"/>
      <c r="DG117" s="12"/>
      <c r="DH117" s="12"/>
      <c r="DI117" s="12"/>
      <c r="DJ117" s="12"/>
      <c r="DK117" s="12"/>
      <c r="DL117" s="12"/>
      <c r="DM117" s="12"/>
      <c r="DN117" s="12"/>
      <c r="DO117" s="12"/>
      <c r="DP117" s="12"/>
      <c r="DQ117" s="12"/>
      <c r="DR117" s="12"/>
      <c r="DS117" s="12"/>
      <c r="DT117" s="12"/>
      <c r="DU117" s="12"/>
      <c r="DV117" s="12"/>
      <c r="DW117" s="12"/>
      <c r="DX117" s="12"/>
      <c r="DY117" s="12"/>
      <c r="DZ117" s="12"/>
      <c r="EA117" s="12"/>
      <c r="EB117" s="12"/>
      <c r="EC117" s="12"/>
      <c r="ED117" s="12"/>
      <c r="EE117" s="12"/>
      <c r="EF117" s="12"/>
      <c r="EG117" s="12"/>
      <c r="EH117" s="12"/>
      <c r="EI117" s="12"/>
      <c r="EJ117" s="12"/>
      <c r="EK117" s="12"/>
      <c r="EL117" s="12"/>
      <c r="EM117" s="12"/>
      <c r="EN117" s="12"/>
      <c r="EO117" s="12"/>
      <c r="EP117" s="12"/>
      <c r="EQ117" s="12"/>
      <c r="ER117" s="12"/>
      <c r="ES117" s="12"/>
      <c r="ET117" s="12"/>
      <c r="EU117" s="12"/>
      <c r="EV117" s="12"/>
      <c r="EW117" s="12"/>
      <c r="EX117" s="12"/>
      <c r="EY117" s="12"/>
      <c r="EZ117" s="12"/>
      <c r="FA117" s="12"/>
      <c r="FB117" s="12"/>
      <c r="FC117" s="12"/>
      <c r="FD117" s="12"/>
      <c r="FE117" s="12"/>
      <c r="FF117" s="12"/>
      <c r="FG117" s="12"/>
      <c r="FH117" s="12"/>
      <c r="FI117" s="12"/>
      <c r="FJ117" s="12"/>
      <c r="FK117" s="12"/>
      <c r="FL117" s="12"/>
      <c r="FM117" s="12"/>
      <c r="FN117" s="12"/>
      <c r="FO117" s="12"/>
      <c r="FP117" s="12"/>
      <c r="FQ117" s="12"/>
      <c r="FR117" s="12"/>
      <c r="FS117" s="12"/>
      <c r="FT117" s="12"/>
      <c r="FU117" s="12"/>
      <c r="FV117" s="12"/>
      <c r="FW117" s="12"/>
      <c r="FX117" s="12"/>
      <c r="FY117" s="12"/>
      <c r="FZ117" s="12"/>
      <c r="GA117" s="12"/>
      <c r="GB117" s="12"/>
      <c r="GC117" s="12"/>
      <c r="GD117" s="12"/>
      <c r="GE117" s="12"/>
      <c r="GF117" s="12"/>
      <c r="GG117" s="12"/>
      <c r="GH117" s="12"/>
      <c r="GI117" s="12"/>
      <c r="GJ117" s="12"/>
      <c r="GK117" s="12"/>
      <c r="GL117" s="12"/>
      <c r="GM117" s="12"/>
      <c r="GN117" s="12"/>
      <c r="GO117" s="12"/>
      <c r="GP117" s="12"/>
      <c r="GQ117" s="12"/>
      <c r="GR117" s="12"/>
      <c r="GS117" s="12"/>
      <c r="GT117" s="12"/>
      <c r="GU117" s="12"/>
      <c r="GV117" s="12"/>
      <c r="GW117" s="12"/>
      <c r="GX117" s="12"/>
      <c r="GY117" s="12"/>
      <c r="GZ117" s="12"/>
      <c r="HA117" s="12"/>
      <c r="HB117" s="12"/>
      <c r="HC117" s="12"/>
      <c r="HD117" s="12"/>
      <c r="HE117" s="12"/>
      <c r="HF117" s="12"/>
      <c r="HG117" s="12"/>
      <c r="HH117" s="12"/>
      <c r="HI117" s="12"/>
      <c r="HJ117" s="12"/>
      <c r="HK117" s="12"/>
      <c r="HL117" s="12"/>
      <c r="HM117" s="12"/>
      <c r="HN117" s="12"/>
      <c r="HO117" s="12"/>
      <c r="HP117" s="12"/>
      <c r="HQ117" s="12"/>
      <c r="HR117" s="12"/>
      <c r="HS117" s="12"/>
      <c r="HT117" s="12"/>
      <c r="HU117" s="12"/>
      <c r="HV117" s="12"/>
      <c r="HW117" s="12"/>
      <c r="HX117" s="12"/>
      <c r="HY117" s="12"/>
      <c r="HZ117" s="12"/>
      <c r="IA117" s="12"/>
      <c r="IB117" s="12"/>
      <c r="IC117" s="12"/>
      <c r="ID117" s="12"/>
      <c r="IE117" s="12"/>
      <c r="IF117" s="12"/>
      <c r="IG117" s="12"/>
      <c r="IH117" s="12"/>
      <c r="II117" s="12"/>
      <c r="IJ117" s="12"/>
      <c r="IK117" s="12"/>
      <c r="IL117" s="12"/>
      <c r="IM117" s="12"/>
      <c r="IN117" s="12"/>
      <c r="IO117" s="12"/>
      <c r="IP117" s="12"/>
      <c r="IQ117" s="12"/>
      <c r="IR117" s="12"/>
      <c r="IS117" s="12"/>
      <c r="IT117" s="12"/>
      <c r="IU117" s="12"/>
      <c r="IV117" s="12"/>
      <c r="IW117" s="12"/>
      <c r="IX117" s="12"/>
      <c r="IY117" s="12"/>
      <c r="IZ117" s="12"/>
      <c r="JA117" s="12"/>
      <c r="JB117" s="12"/>
      <c r="JC117" s="12"/>
      <c r="JD117" s="12"/>
      <c r="JE117" s="12"/>
      <c r="JF117" s="12"/>
      <c r="JG117" s="12"/>
      <c r="JH117" s="12"/>
      <c r="JI117" s="12"/>
      <c r="JJ117" s="12"/>
      <c r="JK117" s="12"/>
      <c r="JL117" s="12"/>
      <c r="JM117" s="12"/>
      <c r="JN117" s="12"/>
      <c r="JO117" s="12"/>
      <c r="JP117" s="12"/>
      <c r="JQ117" s="12"/>
      <c r="JR117" s="12"/>
      <c r="JS117" s="12"/>
      <c r="JT117" s="12"/>
      <c r="JU117" s="12"/>
      <c r="JV117" s="12"/>
      <c r="JW117" s="12"/>
      <c r="JX117" s="12"/>
      <c r="JY117" s="12"/>
      <c r="JZ117" s="12"/>
      <c r="KA117" s="12"/>
      <c r="KB117" s="12"/>
      <c r="KC117" s="12"/>
      <c r="KD117" s="12"/>
      <c r="KE117" s="12"/>
      <c r="KF117" s="12"/>
      <c r="KG117" s="12"/>
      <c r="KH117" s="12"/>
      <c r="KI117" s="12"/>
      <c r="KJ117" s="12"/>
      <c r="KK117" s="12"/>
      <c r="KL117" s="12"/>
      <c r="KM117" s="12"/>
      <c r="KN117" s="12"/>
      <c r="KO117" s="12"/>
      <c r="KP117" s="12"/>
      <c r="KQ117" s="12"/>
      <c r="KR117" s="12"/>
      <c r="KS117" s="12"/>
      <c r="KT117" s="12"/>
      <c r="KU117" s="12"/>
      <c r="KV117" s="12"/>
      <c r="KW117" s="12"/>
      <c r="KX117" s="12"/>
      <c r="KY117" s="12"/>
      <c r="KZ117" s="12"/>
      <c r="LA117" s="12"/>
      <c r="LB117" s="12"/>
      <c r="LC117" s="12"/>
      <c r="LD117" s="12"/>
      <c r="LE117" s="12"/>
      <c r="LF117" s="12"/>
      <c r="LG117" s="12"/>
      <c r="LH117" s="12"/>
      <c r="LI117" s="12"/>
      <c r="LJ117" s="12"/>
      <c r="LK117" s="12"/>
      <c r="LL117" s="12"/>
      <c r="LM117" s="12"/>
    </row>
    <row r="118" spans="1:325" ht="18" customHeight="1" x14ac:dyDescent="0.3">
      <c r="A118" s="8" t="s">
        <v>4</v>
      </c>
      <c r="B118" s="9"/>
      <c r="C118" s="30"/>
      <c r="D118" s="30">
        <v>0</v>
      </c>
      <c r="E118" s="31">
        <v>0</v>
      </c>
      <c r="F118" s="29"/>
      <c r="G118" s="29">
        <v>0</v>
      </c>
      <c r="H118" s="30">
        <v>-695.51999999769032</v>
      </c>
      <c r="I118" s="30"/>
    </row>
    <row r="119" spans="1:325" ht="18" customHeight="1" x14ac:dyDescent="0.3">
      <c r="A119" s="10" t="s">
        <v>16</v>
      </c>
      <c r="B119" s="9"/>
      <c r="C119" s="27">
        <f>C117-C118</f>
        <v>0</v>
      </c>
      <c r="D119" s="27">
        <f>D117-D118</f>
        <v>0</v>
      </c>
      <c r="E119" s="28">
        <f>E117-E118</f>
        <v>0</v>
      </c>
      <c r="F119" s="26">
        <f>F117-F118</f>
        <v>0</v>
      </c>
      <c r="G119" s="26">
        <f t="shared" ref="G119" si="16">G117-G118</f>
        <v>0</v>
      </c>
      <c r="H119" s="27">
        <f>H117-H118</f>
        <v>0</v>
      </c>
      <c r="I119" s="102">
        <f>I117-I118</f>
        <v>97331.020000005141</v>
      </c>
    </row>
    <row r="120" spans="1:325" ht="18" customHeight="1" x14ac:dyDescent="0.3">
      <c r="A120" s="15" t="s">
        <v>5</v>
      </c>
      <c r="B120" s="16"/>
      <c r="C120" s="30">
        <v>-100003</v>
      </c>
      <c r="D120" s="30"/>
      <c r="E120" s="31">
        <v>-100003</v>
      </c>
      <c r="F120" s="29">
        <v>-100003</v>
      </c>
      <c r="G120" s="29"/>
      <c r="H120" s="30">
        <v>-100003</v>
      </c>
      <c r="I120" s="30">
        <v>-100003</v>
      </c>
    </row>
    <row r="121" spans="1:325" ht="18" customHeight="1" x14ac:dyDescent="0.3">
      <c r="A121" s="15"/>
      <c r="B121" s="16"/>
      <c r="C121" s="27"/>
      <c r="D121" s="27"/>
      <c r="E121" s="28"/>
      <c r="F121" s="27"/>
      <c r="G121" s="28"/>
      <c r="H121" s="27"/>
      <c r="I121" s="27"/>
    </row>
    <row r="122" spans="1:325" ht="18" customHeight="1" x14ac:dyDescent="0.3">
      <c r="A122" s="12" t="s">
        <v>6</v>
      </c>
      <c r="B122" s="16"/>
      <c r="C122" s="27">
        <v>0</v>
      </c>
      <c r="D122" s="27">
        <v>0</v>
      </c>
      <c r="E122" s="28">
        <v>0</v>
      </c>
      <c r="F122" s="26">
        <v>0</v>
      </c>
      <c r="G122" s="26">
        <v>0</v>
      </c>
      <c r="H122" s="27">
        <v>0</v>
      </c>
      <c r="I122" s="27">
        <v>0</v>
      </c>
    </row>
    <row r="123" spans="1:325" ht="18" customHeight="1" x14ac:dyDescent="0.3">
      <c r="A123" s="12" t="s">
        <v>7</v>
      </c>
      <c r="B123" s="16"/>
      <c r="C123" s="27">
        <v>0</v>
      </c>
      <c r="D123" s="27">
        <v>0</v>
      </c>
      <c r="E123" s="28">
        <v>0</v>
      </c>
      <c r="F123" s="26">
        <v>0</v>
      </c>
      <c r="G123" s="26">
        <v>0</v>
      </c>
      <c r="H123" s="27">
        <v>0</v>
      </c>
      <c r="I123" s="27">
        <v>0</v>
      </c>
    </row>
    <row r="124" spans="1:325" ht="18" customHeight="1" x14ac:dyDescent="0.3">
      <c r="A124" s="15" t="s">
        <v>8</v>
      </c>
      <c r="B124" s="16"/>
      <c r="C124" s="35">
        <f>C119+C120-C122-C123</f>
        <v>-100003</v>
      </c>
      <c r="D124" s="35">
        <f>D119+D120-D122-D123</f>
        <v>0</v>
      </c>
      <c r="E124" s="126">
        <f>E119+E120-E122-E123</f>
        <v>-100003</v>
      </c>
      <c r="F124" s="34">
        <f t="shared" ref="F124:I124" si="17">F119+F120-F122-F123</f>
        <v>-100003</v>
      </c>
      <c r="G124" s="34">
        <f t="shared" si="17"/>
        <v>0</v>
      </c>
      <c r="H124" s="35">
        <f t="shared" si="17"/>
        <v>-100003</v>
      </c>
      <c r="I124" s="35">
        <f t="shared" si="17"/>
        <v>-2671.9799999948591</v>
      </c>
    </row>
    <row r="126" spans="1:325" ht="18" customHeight="1" x14ac:dyDescent="0.3">
      <c r="K126" s="24"/>
      <c r="L126" s="24"/>
    </row>
    <row r="127" spans="1:325" ht="18" customHeight="1" x14ac:dyDescent="0.3">
      <c r="C127" s="101">
        <f>SUM(C70:C112)</f>
        <v>12731223.070000002</v>
      </c>
    </row>
    <row r="128" spans="1:325" ht="18" customHeight="1" x14ac:dyDescent="0.3">
      <c r="C128" s="101"/>
    </row>
  </sheetData>
  <phoneticPr fontId="3" type="noConversion"/>
  <printOptions horizontalCentered="1" gridLines="1"/>
  <pageMargins left="0.19685039370078741" right="0.19685039370078741" top="0.78740157480314965" bottom="0.19685039370078741" header="0.19685039370078741" footer="0.19685039370078741"/>
  <pageSetup paperSize="9" scale="53" fitToWidth="2" orientation="portrait" r:id="rId1"/>
  <headerFooter alignWithMargins="0">
    <oddFooter>&amp;L&amp;D&amp;T&amp;C&amp;F&amp;R&amp;A</oddFooter>
  </headerFooter>
  <rowBreaks count="1" manualBreakCount="1">
    <brk id="8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M90"/>
  <sheetViews>
    <sheetView tabSelected="1" view="pageBreakPreview" zoomScale="85" zoomScaleNormal="100" zoomScaleSheetLayoutView="85" workbookViewId="0">
      <selection activeCell="D59" sqref="D59"/>
    </sheetView>
  </sheetViews>
  <sheetFormatPr defaultRowHeight="18.75" x14ac:dyDescent="0.3"/>
  <cols>
    <col min="1" max="1" width="7.28515625" style="36" customWidth="1"/>
    <col min="2" max="3" width="13.42578125" style="36" customWidth="1"/>
    <col min="4" max="4" width="16.5703125" style="36" customWidth="1"/>
    <col min="5" max="5" width="16" style="36" customWidth="1"/>
    <col min="6" max="6" width="19.42578125" style="44" bestFit="1" customWidth="1"/>
    <col min="7" max="7" width="18.5703125" style="104" bestFit="1" customWidth="1"/>
    <col min="8" max="8" width="1.42578125" style="36" customWidth="1"/>
    <col min="9" max="9" width="17.7109375" style="36" customWidth="1"/>
    <col min="10" max="10" width="17.140625" style="36" bestFit="1" customWidth="1"/>
    <col min="11" max="11" width="17.140625" style="38" bestFit="1" customWidth="1"/>
    <col min="12" max="12" width="13.7109375" style="36" bestFit="1" customWidth="1"/>
    <col min="13" max="13" width="11" style="36" bestFit="1" customWidth="1"/>
    <col min="14" max="16384" width="9.140625" style="36"/>
  </cols>
  <sheetData>
    <row r="1" spans="1:13" x14ac:dyDescent="0.3">
      <c r="A1" s="19" t="s">
        <v>29</v>
      </c>
    </row>
    <row r="2" spans="1:13" x14ac:dyDescent="0.3">
      <c r="A2" s="19" t="s">
        <v>115</v>
      </c>
    </row>
    <row r="3" spans="1:13" x14ac:dyDescent="0.3">
      <c r="A3" s="19"/>
    </row>
    <row r="4" spans="1:13" x14ac:dyDescent="0.3">
      <c r="A4" s="36" t="s">
        <v>116</v>
      </c>
      <c r="B4" s="36" t="s">
        <v>117</v>
      </c>
    </row>
    <row r="5" spans="1:13" x14ac:dyDescent="0.3">
      <c r="B5" s="36" t="s">
        <v>118</v>
      </c>
      <c r="H5" s="40"/>
    </row>
    <row r="6" spans="1:13" x14ac:dyDescent="0.3">
      <c r="H6" s="40"/>
    </row>
    <row r="7" spans="1:13" x14ac:dyDescent="0.3">
      <c r="D7" s="139" t="s">
        <v>119</v>
      </c>
      <c r="E7" s="139"/>
      <c r="F7" s="139"/>
      <c r="G7" s="139"/>
      <c r="H7" s="41"/>
    </row>
    <row r="8" spans="1:13" ht="93.75" x14ac:dyDescent="0.3">
      <c r="D8" s="37" t="s">
        <v>190</v>
      </c>
      <c r="E8" s="37" t="s">
        <v>120</v>
      </c>
      <c r="F8" s="45" t="s">
        <v>121</v>
      </c>
      <c r="G8" s="113" t="s">
        <v>189</v>
      </c>
      <c r="H8" s="42"/>
      <c r="I8" s="111" t="s">
        <v>193</v>
      </c>
      <c r="J8" s="37"/>
    </row>
    <row r="9" spans="1:13" x14ac:dyDescent="0.3">
      <c r="B9" s="36" t="s">
        <v>99</v>
      </c>
      <c r="D9" s="46">
        <v>99879.08</v>
      </c>
      <c r="E9" s="46">
        <v>10480</v>
      </c>
      <c r="F9" s="46"/>
      <c r="G9" s="104">
        <f>D9+E9-F9</f>
        <v>110359.08</v>
      </c>
      <c r="H9" s="107"/>
      <c r="I9" s="108">
        <v>19475.82</v>
      </c>
      <c r="K9" s="39"/>
      <c r="L9" s="104"/>
      <c r="M9" s="104"/>
    </row>
    <row r="10" spans="1:13" x14ac:dyDescent="0.3">
      <c r="B10" s="36" t="s">
        <v>100</v>
      </c>
      <c r="D10" s="46">
        <v>60570.8</v>
      </c>
      <c r="E10" s="46"/>
      <c r="F10" s="46">
        <v>0</v>
      </c>
      <c r="G10" s="104">
        <f t="shared" ref="G10:G15" si="0">D10+E10</f>
        <v>60570.8</v>
      </c>
      <c r="H10" s="107"/>
      <c r="I10" s="108">
        <v>22870.04</v>
      </c>
      <c r="K10" s="39"/>
      <c r="L10" s="104"/>
    </row>
    <row r="11" spans="1:13" x14ac:dyDescent="0.3">
      <c r="B11" s="36" t="s">
        <v>101</v>
      </c>
      <c r="D11" s="46">
        <v>157803.25</v>
      </c>
      <c r="E11" s="46">
        <v>1676</v>
      </c>
      <c r="F11" s="46">
        <v>0</v>
      </c>
      <c r="G11" s="104">
        <f t="shared" si="0"/>
        <v>159479.25</v>
      </c>
      <c r="H11" s="107"/>
      <c r="I11" s="108">
        <v>65077.29</v>
      </c>
      <c r="K11" s="39"/>
    </row>
    <row r="12" spans="1:13" x14ac:dyDescent="0.3">
      <c r="B12" s="36" t="s">
        <v>102</v>
      </c>
      <c r="D12" s="46">
        <v>12350.99</v>
      </c>
      <c r="E12" s="46">
        <v>0</v>
      </c>
      <c r="F12" s="46">
        <v>0</v>
      </c>
      <c r="G12" s="104">
        <f t="shared" si="0"/>
        <v>12350.99</v>
      </c>
      <c r="H12" s="107"/>
      <c r="I12" s="108">
        <v>169.79</v>
      </c>
      <c r="K12" s="39"/>
    </row>
    <row r="13" spans="1:13" x14ac:dyDescent="0.3">
      <c r="B13" s="36" t="s">
        <v>103</v>
      </c>
      <c r="D13" s="46">
        <v>1600</v>
      </c>
      <c r="E13" s="46">
        <v>145803.20000000001</v>
      </c>
      <c r="F13" s="46">
        <v>0</v>
      </c>
      <c r="G13" s="104">
        <f t="shared" si="0"/>
        <v>147403.20000000001</v>
      </c>
      <c r="H13" s="107"/>
      <c r="I13" s="108">
        <v>145804.20000000001</v>
      </c>
      <c r="K13" s="39"/>
    </row>
    <row r="14" spans="1:13" x14ac:dyDescent="0.3">
      <c r="B14" s="36" t="s">
        <v>104</v>
      </c>
      <c r="D14" s="46">
        <v>181230.5</v>
      </c>
      <c r="E14" s="46">
        <v>1705</v>
      </c>
      <c r="F14" s="46">
        <v>0</v>
      </c>
      <c r="G14" s="104">
        <f t="shared" si="0"/>
        <v>182935.5</v>
      </c>
      <c r="H14" s="107"/>
      <c r="I14" s="108">
        <v>1713</v>
      </c>
      <c r="K14" s="39"/>
    </row>
    <row r="15" spans="1:13" x14ac:dyDescent="0.3">
      <c r="B15" s="36" t="s">
        <v>105</v>
      </c>
      <c r="D15" s="46">
        <v>136718</v>
      </c>
      <c r="E15" s="46">
        <v>0</v>
      </c>
      <c r="F15" s="46">
        <v>0</v>
      </c>
      <c r="G15" s="104">
        <f t="shared" si="0"/>
        <v>136718</v>
      </c>
      <c r="H15" s="107"/>
      <c r="I15" s="108">
        <v>2</v>
      </c>
      <c r="K15" s="39"/>
    </row>
    <row r="16" spans="1:13" ht="19.5" thickBot="1" x14ac:dyDescent="0.35">
      <c r="D16" s="47">
        <f t="shared" ref="D16:G16" si="1">SUM(D9:D15)</f>
        <v>650152.62</v>
      </c>
      <c r="E16" s="49">
        <f t="shared" si="1"/>
        <v>159664.20000000001</v>
      </c>
      <c r="F16" s="47">
        <f t="shared" si="1"/>
        <v>0</v>
      </c>
      <c r="G16" s="114">
        <f t="shared" si="1"/>
        <v>809816.82000000007</v>
      </c>
      <c r="H16" s="107"/>
      <c r="I16" s="109">
        <f>SUM(I9:I15)</f>
        <v>255112.14</v>
      </c>
    </row>
    <row r="17" spans="1:10" x14ac:dyDescent="0.3">
      <c r="H17" s="40"/>
    </row>
    <row r="19" spans="1:10" hidden="1" x14ac:dyDescent="0.3">
      <c r="A19" s="36" t="s">
        <v>122</v>
      </c>
      <c r="B19" s="36" t="s">
        <v>124</v>
      </c>
    </row>
    <row r="20" spans="1:10" hidden="1" x14ac:dyDescent="0.3">
      <c r="F20" s="48" t="s">
        <v>162</v>
      </c>
      <c r="G20" s="115" t="s">
        <v>163</v>
      </c>
    </row>
    <row r="21" spans="1:10" hidden="1" x14ac:dyDescent="0.3">
      <c r="B21" s="36" t="s">
        <v>159</v>
      </c>
      <c r="F21" s="46">
        <v>0</v>
      </c>
      <c r="G21" s="116">
        <v>0</v>
      </c>
      <c r="I21" s="43"/>
      <c r="J21" s="43"/>
    </row>
    <row r="22" spans="1:10" ht="19.5" hidden="1" thickBot="1" x14ac:dyDescent="0.35">
      <c r="F22" s="47">
        <f>SUM(F21:F21)</f>
        <v>0</v>
      </c>
      <c r="G22" s="117">
        <f>SUM(G21:G21)</f>
        <v>0</v>
      </c>
    </row>
    <row r="23" spans="1:10" hidden="1" x14ac:dyDescent="0.3">
      <c r="G23" s="116"/>
    </row>
    <row r="24" spans="1:10" x14ac:dyDescent="0.3">
      <c r="A24" s="36" t="s">
        <v>122</v>
      </c>
      <c r="B24" s="36" t="s">
        <v>126</v>
      </c>
      <c r="F24" s="46"/>
      <c r="G24" s="116"/>
    </row>
    <row r="25" spans="1:10" x14ac:dyDescent="0.3">
      <c r="F25" s="46"/>
      <c r="G25" s="116"/>
    </row>
    <row r="26" spans="1:10" x14ac:dyDescent="0.3">
      <c r="F26" s="48" t="s">
        <v>217</v>
      </c>
      <c r="G26" s="136" t="s">
        <v>218</v>
      </c>
    </row>
    <row r="27" spans="1:10" x14ac:dyDescent="0.3">
      <c r="B27" s="36" t="s">
        <v>127</v>
      </c>
      <c r="F27" s="46">
        <v>44862</v>
      </c>
      <c r="G27" s="46">
        <v>46012</v>
      </c>
    </row>
    <row r="28" spans="1:10" hidden="1" x14ac:dyDescent="0.3">
      <c r="B28" s="36" t="s">
        <v>165</v>
      </c>
      <c r="F28" s="46">
        <v>0</v>
      </c>
      <c r="G28" s="116">
        <v>0</v>
      </c>
    </row>
    <row r="29" spans="1:10" hidden="1" x14ac:dyDescent="0.3">
      <c r="B29" s="36" t="s">
        <v>166</v>
      </c>
      <c r="F29" s="46">
        <v>0</v>
      </c>
      <c r="G29" s="116">
        <v>0</v>
      </c>
    </row>
    <row r="30" spans="1:10" hidden="1" x14ac:dyDescent="0.3">
      <c r="B30" s="36" t="s">
        <v>167</v>
      </c>
      <c r="F30" s="46">
        <v>0</v>
      </c>
      <c r="G30" s="116">
        <v>0</v>
      </c>
    </row>
    <row r="31" spans="1:10" x14ac:dyDescent="0.3">
      <c r="F31" s="46"/>
      <c r="G31" s="116"/>
    </row>
    <row r="32" spans="1:10" ht="19.5" thickBot="1" x14ac:dyDescent="0.35">
      <c r="F32" s="49">
        <f>SUM(F27:F31)</f>
        <v>44862</v>
      </c>
      <c r="G32" s="49">
        <f>SUM(G27:G31)</f>
        <v>46012</v>
      </c>
    </row>
    <row r="33" spans="1:7" x14ac:dyDescent="0.3">
      <c r="F33" s="46"/>
      <c r="G33" s="116"/>
    </row>
    <row r="34" spans="1:7" x14ac:dyDescent="0.3">
      <c r="A34" s="36" t="s">
        <v>125</v>
      </c>
      <c r="B34" s="36" t="s">
        <v>129</v>
      </c>
      <c r="F34" s="48"/>
      <c r="G34" s="115"/>
    </row>
    <row r="35" spans="1:7" x14ac:dyDescent="0.3">
      <c r="F35" s="48" t="s">
        <v>217</v>
      </c>
      <c r="G35" s="136" t="s">
        <v>218</v>
      </c>
    </row>
    <row r="36" spans="1:7" x14ac:dyDescent="0.3">
      <c r="B36" s="36" t="s">
        <v>131</v>
      </c>
      <c r="F36" s="138">
        <v>681.19</v>
      </c>
      <c r="G36" s="46">
        <v>826.99</v>
      </c>
    </row>
    <row r="37" spans="1:7" x14ac:dyDescent="0.3">
      <c r="B37" s="36" t="s">
        <v>130</v>
      </c>
      <c r="F37" s="46"/>
      <c r="G37" s="46"/>
    </row>
    <row r="38" spans="1:7" x14ac:dyDescent="0.3">
      <c r="B38" s="36" t="s">
        <v>132</v>
      </c>
      <c r="F38" s="46">
        <v>738064.82</v>
      </c>
      <c r="G38" s="46">
        <v>362943.7</v>
      </c>
    </row>
    <row r="39" spans="1:7" x14ac:dyDescent="0.3">
      <c r="B39" s="36" t="s">
        <v>133</v>
      </c>
      <c r="F39" s="46">
        <v>2092213.32</v>
      </c>
      <c r="G39" s="46">
        <v>7365601.8700000001</v>
      </c>
    </row>
    <row r="40" spans="1:7" ht="19.5" thickBot="1" x14ac:dyDescent="0.35">
      <c r="F40" s="49">
        <f>SUM(F36:F39)</f>
        <v>2830959.33</v>
      </c>
      <c r="G40" s="49">
        <f>SUM(G36:G39)</f>
        <v>7729372.5600000005</v>
      </c>
    </row>
    <row r="42" spans="1:7" x14ac:dyDescent="0.3">
      <c r="A42" s="36" t="s">
        <v>128</v>
      </c>
      <c r="B42" s="36" t="s">
        <v>136</v>
      </c>
    </row>
    <row r="43" spans="1:7" x14ac:dyDescent="0.3">
      <c r="F43" s="48" t="s">
        <v>217</v>
      </c>
      <c r="G43" s="136" t="s">
        <v>218</v>
      </c>
    </row>
    <row r="45" spans="1:7" x14ac:dyDescent="0.3">
      <c r="B45" s="36" t="s">
        <v>137</v>
      </c>
      <c r="F45" s="44">
        <v>515.6</v>
      </c>
      <c r="G45" s="44">
        <v>773.3</v>
      </c>
    </row>
    <row r="46" spans="1:7" hidden="1" x14ac:dyDescent="0.3">
      <c r="B46" s="36" t="s">
        <v>172</v>
      </c>
      <c r="G46" s="44"/>
    </row>
    <row r="47" spans="1:7" hidden="1" x14ac:dyDescent="0.3">
      <c r="B47" s="36" t="s">
        <v>168</v>
      </c>
      <c r="G47" s="44"/>
    </row>
    <row r="48" spans="1:7" x14ac:dyDescent="0.3">
      <c r="B48" s="36" t="s">
        <v>138</v>
      </c>
      <c r="F48" s="44">
        <v>0</v>
      </c>
      <c r="G48" s="44">
        <v>7800</v>
      </c>
    </row>
    <row r="49" spans="1:10" ht="19.5" thickBot="1" x14ac:dyDescent="0.35">
      <c r="F49" s="47">
        <f>SUM(F45:F48)</f>
        <v>515.6</v>
      </c>
      <c r="G49" s="47">
        <f>SUM(G45:G48)</f>
        <v>8573.2999999999993</v>
      </c>
    </row>
    <row r="51" spans="1:10" x14ac:dyDescent="0.3">
      <c r="A51" s="36" t="s">
        <v>134</v>
      </c>
      <c r="B51" s="36" t="s">
        <v>140</v>
      </c>
    </row>
    <row r="52" spans="1:10" x14ac:dyDescent="0.3">
      <c r="F52" s="48" t="s">
        <v>217</v>
      </c>
      <c r="G52" s="136" t="s">
        <v>218</v>
      </c>
    </row>
    <row r="53" spans="1:10" x14ac:dyDescent="0.3">
      <c r="B53" s="36" t="s">
        <v>141</v>
      </c>
      <c r="F53" s="44">
        <v>5843817.2699999996</v>
      </c>
      <c r="G53" s="44">
        <v>3095380.5</v>
      </c>
    </row>
    <row r="54" spans="1:10" x14ac:dyDescent="0.3">
      <c r="B54" s="36" t="s">
        <v>219</v>
      </c>
      <c r="F54" s="50">
        <v>11455940</v>
      </c>
      <c r="G54" s="50">
        <v>16469900</v>
      </c>
    </row>
    <row r="55" spans="1:10" x14ac:dyDescent="0.3">
      <c r="B55" s="36" t="s">
        <v>142</v>
      </c>
      <c r="F55" s="44">
        <f>SUM(F53:F54)</f>
        <v>17299757.27</v>
      </c>
      <c r="G55" s="44">
        <f>SUM(G53:G54)</f>
        <v>19565280.5</v>
      </c>
    </row>
    <row r="56" spans="1:10" x14ac:dyDescent="0.3">
      <c r="G56" s="44"/>
    </row>
    <row r="57" spans="1:10" x14ac:dyDescent="0.3">
      <c r="B57" s="36" t="s">
        <v>143</v>
      </c>
      <c r="F57" s="50">
        <v>748.06999999999994</v>
      </c>
      <c r="G57" s="50">
        <v>28972.920000000002</v>
      </c>
    </row>
    <row r="58" spans="1:10" x14ac:dyDescent="0.3">
      <c r="F58" s="107"/>
      <c r="G58" s="107"/>
    </row>
    <row r="59" spans="1:10" x14ac:dyDescent="0.3">
      <c r="B59" s="36" t="s">
        <v>169</v>
      </c>
      <c r="F59" s="107">
        <f>F55+F57</f>
        <v>17300505.34</v>
      </c>
      <c r="G59" s="107">
        <f>G55+G57</f>
        <v>19594253.420000002</v>
      </c>
    </row>
    <row r="60" spans="1:10" x14ac:dyDescent="0.3">
      <c r="G60" s="44"/>
    </row>
    <row r="61" spans="1:10" x14ac:dyDescent="0.3">
      <c r="B61" s="36" t="s">
        <v>144</v>
      </c>
      <c r="G61" s="44"/>
    </row>
    <row r="62" spans="1:10" x14ac:dyDescent="0.3">
      <c r="C62" s="36" t="s">
        <v>145</v>
      </c>
      <c r="F62" s="44">
        <v>109238.92000000001</v>
      </c>
      <c r="G62" s="44">
        <v>94790.069999999992</v>
      </c>
    </row>
    <row r="63" spans="1:10" x14ac:dyDescent="0.3">
      <c r="C63" s="36" t="s">
        <v>200</v>
      </c>
      <c r="F63" s="44">
        <v>7000</v>
      </c>
      <c r="G63" s="44">
        <v>0</v>
      </c>
    </row>
    <row r="64" spans="1:10" x14ac:dyDescent="0.3">
      <c r="C64" s="36" t="s">
        <v>148</v>
      </c>
      <c r="F64" s="50">
        <v>9066.1999999999989</v>
      </c>
      <c r="G64" s="50">
        <v>14739.9</v>
      </c>
      <c r="J64" s="44"/>
    </row>
    <row r="65" spans="1:11" x14ac:dyDescent="0.3">
      <c r="C65" s="36" t="s">
        <v>146</v>
      </c>
      <c r="F65" s="44">
        <f>SUM(F62:F64)</f>
        <v>125305.12000000001</v>
      </c>
      <c r="G65" s="44">
        <f>SUM(G62:G64)</f>
        <v>109529.96999999999</v>
      </c>
    </row>
    <row r="66" spans="1:11" x14ac:dyDescent="0.3">
      <c r="G66" s="44"/>
    </row>
    <row r="67" spans="1:11" x14ac:dyDescent="0.3">
      <c r="B67" s="36" t="s">
        <v>31</v>
      </c>
      <c r="G67" s="44"/>
    </row>
    <row r="68" spans="1:11" x14ac:dyDescent="0.3">
      <c r="C68" s="36" t="s">
        <v>147</v>
      </c>
      <c r="F68" s="44">
        <v>6201.1799999999994</v>
      </c>
      <c r="G68" s="44">
        <v>8109.7000000000016</v>
      </c>
    </row>
    <row r="69" spans="1:11" x14ac:dyDescent="0.3">
      <c r="C69" s="36" t="s">
        <v>150</v>
      </c>
      <c r="F69" s="107">
        <v>1560564.9400000002</v>
      </c>
      <c r="G69" s="107">
        <v>1526869.9000000004</v>
      </c>
    </row>
    <row r="70" spans="1:11" x14ac:dyDescent="0.3">
      <c r="C70" s="36" t="s">
        <v>149</v>
      </c>
      <c r="F70" s="50">
        <v>12731223.070000002</v>
      </c>
      <c r="G70" s="50">
        <v>10270856.820000002</v>
      </c>
    </row>
    <row r="71" spans="1:11" hidden="1" x14ac:dyDescent="0.3">
      <c r="C71" s="36" t="s">
        <v>170</v>
      </c>
      <c r="F71" s="50"/>
      <c r="G71" s="50"/>
    </row>
    <row r="72" spans="1:11" x14ac:dyDescent="0.3">
      <c r="C72" s="36" t="s">
        <v>151</v>
      </c>
      <c r="F72" s="44">
        <f>SUM(F68:F71)</f>
        <v>14297989.190000001</v>
      </c>
      <c r="G72" s="44">
        <f>SUM(G68:G71)</f>
        <v>11805836.420000002</v>
      </c>
    </row>
    <row r="73" spans="1:11" x14ac:dyDescent="0.3">
      <c r="G73" s="44"/>
    </row>
    <row r="74" spans="1:11" x14ac:dyDescent="0.3">
      <c r="B74" s="36" t="s">
        <v>220</v>
      </c>
      <c r="F74" s="44">
        <v>-14172682.859999999</v>
      </c>
      <c r="G74" s="44">
        <v>-11696293.33</v>
      </c>
      <c r="I74" s="36" t="s">
        <v>210</v>
      </c>
    </row>
    <row r="75" spans="1:11" ht="19.5" thickBot="1" x14ac:dyDescent="0.35">
      <c r="B75" s="36" t="s">
        <v>221</v>
      </c>
      <c r="F75" s="47">
        <f>F55+F57+F74</f>
        <v>3127822.4800000004</v>
      </c>
      <c r="G75" s="47">
        <f>G55+G57+G74</f>
        <v>7897960.0900000017</v>
      </c>
      <c r="I75" s="43"/>
      <c r="J75" s="104">
        <v>3127822.48</v>
      </c>
      <c r="K75" s="38">
        <f>F75-J75</f>
        <v>0</v>
      </c>
    </row>
    <row r="77" spans="1:11" x14ac:dyDescent="0.3">
      <c r="A77" s="36" t="s">
        <v>139</v>
      </c>
      <c r="B77" s="36" t="s">
        <v>152</v>
      </c>
      <c r="F77" s="48" t="s">
        <v>217</v>
      </c>
      <c r="G77" s="136" t="s">
        <v>218</v>
      </c>
    </row>
    <row r="79" spans="1:11" x14ac:dyDescent="0.3">
      <c r="B79" s="36" t="s">
        <v>222</v>
      </c>
      <c r="E79" s="36" t="s">
        <v>154</v>
      </c>
      <c r="F79" s="44">
        <v>106031.02</v>
      </c>
      <c r="G79" s="44">
        <v>92159.83</v>
      </c>
    </row>
    <row r="80" spans="1:11" x14ac:dyDescent="0.3">
      <c r="B80" s="36" t="s">
        <v>153</v>
      </c>
      <c r="E80" s="36" t="s">
        <v>154</v>
      </c>
      <c r="F80" s="50">
        <v>3207.9900000000007</v>
      </c>
      <c r="G80" s="50">
        <v>2630.24</v>
      </c>
    </row>
    <row r="81" spans="5:7" ht="19.5" thickBot="1" x14ac:dyDescent="0.35">
      <c r="F81" s="47">
        <f>SUM(F79:F80)</f>
        <v>109239.01000000001</v>
      </c>
      <c r="G81" s="47">
        <f>SUM(G79:G80)</f>
        <v>94790.07</v>
      </c>
    </row>
    <row r="87" spans="5:7" x14ac:dyDescent="0.3">
      <c r="E87" s="43"/>
    </row>
    <row r="88" spans="5:7" x14ac:dyDescent="0.3">
      <c r="E88" s="43"/>
    </row>
    <row r="90" spans="5:7" x14ac:dyDescent="0.3">
      <c r="E90" s="43"/>
    </row>
  </sheetData>
  <mergeCells count="1">
    <mergeCell ref="D7:G7"/>
  </mergeCells>
  <pageMargins left="0.7" right="0.7" top="0.75" bottom="0.75" header="0.3" footer="0.3"/>
  <pageSetup paperSize="9" scale="72" orientation="portrait" r:id="rId1"/>
  <rowBreaks count="1" manualBreakCount="1">
    <brk id="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F10 -BS</vt:lpstr>
      <vt:lpstr>F20 IS</vt:lpstr>
      <vt:lpstr>NTC</vt:lpstr>
      <vt:lpstr>NTC!Print_Area</vt:lpstr>
      <vt:lpstr>'F10 -BS'!Print_Titles</vt:lpstr>
      <vt:lpstr>'F20 IS'!Print_Titles</vt:lpstr>
    </vt:vector>
  </TitlesOfParts>
  <Company>Client's name not specified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YPE not specified</dc:subject>
  <dc:creator>Aljeffridean</dc:creator>
  <cp:lastModifiedBy>MICHELLE</cp:lastModifiedBy>
  <cp:lastPrinted>2019-05-07T05:53:56Z</cp:lastPrinted>
  <dcterms:created xsi:type="dcterms:W3CDTF">2010-03-24T00:51:31Z</dcterms:created>
  <dcterms:modified xsi:type="dcterms:W3CDTF">2020-02-18T04:25:42Z</dcterms:modified>
</cp:coreProperties>
</file>