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2032C67D-9DC3-4023-9BB3-8A0F9D32BD4A}" xr6:coauthVersionLast="43" xr6:coauthVersionMax="43" xr10:uidLastSave="{00000000-0000-0000-0000-000000000000}"/>
  <bookViews>
    <workbookView xWindow="-120" yWindow="-120" windowWidth="20730" windowHeight="1116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0" i="4" l="1"/>
  <c r="G89" i="4"/>
  <c r="G90" i="4"/>
  <c r="L90" i="4"/>
  <c r="G21" i="4"/>
  <c r="G20" i="4"/>
  <c r="F41" i="3"/>
  <c r="F22" i="3" l="1"/>
  <c r="F33" i="3"/>
  <c r="F43" i="3"/>
  <c r="F11" i="3"/>
  <c r="H106" i="4"/>
  <c r="H23" i="4"/>
  <c r="F24" i="3" l="1"/>
  <c r="G103" i="4"/>
  <c r="G104" i="4"/>
  <c r="G105" i="4"/>
  <c r="G96" i="4"/>
  <c r="G97" i="4"/>
  <c r="G98" i="4"/>
  <c r="G99" i="4"/>
  <c r="G100" i="4"/>
  <c r="G101" i="4"/>
  <c r="G102" i="4"/>
  <c r="G92" i="4"/>
  <c r="G93" i="4"/>
  <c r="G94" i="4"/>
  <c r="G95" i="4"/>
  <c r="G84" i="4" l="1"/>
  <c r="G85" i="4"/>
  <c r="E14" i="3" l="1"/>
  <c r="I16" i="5"/>
  <c r="G15" i="5"/>
  <c r="G14" i="5"/>
  <c r="G13" i="5"/>
  <c r="G12" i="5"/>
  <c r="G11" i="5"/>
  <c r="G10" i="5"/>
  <c r="G9" i="5"/>
  <c r="D106" i="4" l="1"/>
  <c r="H24" i="4"/>
  <c r="H108" i="4" l="1"/>
  <c r="H110" i="4" s="1"/>
  <c r="H112" i="4" s="1"/>
  <c r="H117" i="4" s="1"/>
  <c r="E106" i="4"/>
  <c r="F72" i="5" l="1"/>
  <c r="F49" i="5"/>
  <c r="F40" i="5" l="1"/>
  <c r="C20" i="3" s="1"/>
  <c r="G49" i="5" l="1"/>
  <c r="D37" i="3" s="1"/>
  <c r="C11" i="3" l="1"/>
  <c r="G32" i="4" l="1"/>
  <c r="G32" i="5" l="1"/>
  <c r="D15" i="3" s="1"/>
  <c r="F14" i="4"/>
  <c r="F23" i="4"/>
  <c r="F24" i="4" l="1"/>
  <c r="G72" i="5"/>
  <c r="G65" i="5" l="1"/>
  <c r="F106" i="4"/>
  <c r="D14" i="4"/>
  <c r="F108" i="4" l="1"/>
  <c r="F110" i="4" s="1"/>
  <c r="F112" i="4" s="1"/>
  <c r="G66" i="4" l="1"/>
  <c r="I23" i="4" l="1"/>
  <c r="L76" i="4" l="1"/>
  <c r="L75" i="4"/>
  <c r="L72" i="4"/>
  <c r="L73" i="4"/>
  <c r="L71" i="4"/>
  <c r="L91" i="4"/>
  <c r="L85" i="4"/>
  <c r="L86" i="4"/>
  <c r="L87" i="4"/>
  <c r="L88" i="4"/>
  <c r="L82" i="4"/>
  <c r="L84" i="4"/>
  <c r="L79" i="4"/>
  <c r="L80" i="4"/>
  <c r="L81" i="4"/>
  <c r="L78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69" i="4"/>
  <c r="L38" i="4"/>
  <c r="L37" i="4"/>
  <c r="L34" i="4"/>
  <c r="L35" i="4"/>
  <c r="L28" i="4"/>
  <c r="L29" i="4"/>
  <c r="L30" i="4"/>
  <c r="L31" i="4"/>
  <c r="L33" i="4"/>
  <c r="L27" i="4"/>
  <c r="G81" i="5" l="1"/>
  <c r="F81" i="5"/>
  <c r="F65" i="5" l="1"/>
  <c r="G55" i="5"/>
  <c r="G59" i="5" s="1"/>
  <c r="F55" i="5"/>
  <c r="F75" i="5" l="1"/>
  <c r="C38" i="3" s="1"/>
  <c r="F59" i="5"/>
  <c r="G75" i="5"/>
  <c r="D38" i="3" s="1"/>
  <c r="D41" i="3" s="1"/>
  <c r="C37" i="3"/>
  <c r="G40" i="5"/>
  <c r="F32" i="5"/>
  <c r="C15" i="3" s="1"/>
  <c r="C22" i="3" s="1"/>
  <c r="C24" i="3" s="1"/>
  <c r="F22" i="5"/>
  <c r="G22" i="5"/>
  <c r="D16" i="5"/>
  <c r="E16" i="5"/>
  <c r="F16" i="5"/>
  <c r="E40" i="3"/>
  <c r="E28" i="3"/>
  <c r="E27" i="3"/>
  <c r="E16" i="3"/>
  <c r="E17" i="3"/>
  <c r="E36" i="3"/>
  <c r="E10" i="3"/>
  <c r="E11" i="3" s="1"/>
  <c r="D33" i="3"/>
  <c r="E33" i="3"/>
  <c r="C33" i="3"/>
  <c r="D29" i="3"/>
  <c r="C29" i="3"/>
  <c r="D11" i="3"/>
  <c r="D43" i="3" l="1"/>
  <c r="E37" i="3"/>
  <c r="C41" i="3"/>
  <c r="C43" i="3" s="1"/>
  <c r="C46" i="3" s="1"/>
  <c r="E38" i="3"/>
  <c r="D20" i="3"/>
  <c r="E15" i="3"/>
  <c r="E29" i="3"/>
  <c r="G16" i="5"/>
  <c r="E41" i="3" l="1"/>
  <c r="E43" i="3" s="1"/>
  <c r="D22" i="3"/>
  <c r="D24" i="3" s="1"/>
  <c r="E20" i="3"/>
  <c r="I14" i="4"/>
  <c r="I24" i="4" s="1"/>
  <c r="I106" i="4"/>
  <c r="G91" i="4"/>
  <c r="G88" i="4"/>
  <c r="G87" i="4"/>
  <c r="G86" i="4"/>
  <c r="G82" i="4"/>
  <c r="G81" i="4"/>
  <c r="G80" i="4"/>
  <c r="G79" i="4"/>
  <c r="G78" i="4"/>
  <c r="G77" i="4"/>
  <c r="G70" i="4"/>
  <c r="G76" i="4"/>
  <c r="G75" i="4"/>
  <c r="G74" i="4"/>
  <c r="G64" i="4"/>
  <c r="G65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69" i="4"/>
  <c r="G38" i="4"/>
  <c r="G37" i="4"/>
  <c r="G36" i="4"/>
  <c r="G35" i="4"/>
  <c r="G34" i="4"/>
  <c r="G33" i="4"/>
  <c r="G31" i="4"/>
  <c r="G30" i="4"/>
  <c r="G29" i="4"/>
  <c r="G28" i="4"/>
  <c r="G27" i="4"/>
  <c r="G22" i="4"/>
  <c r="G19" i="4"/>
  <c r="G18" i="4"/>
  <c r="G17" i="4"/>
  <c r="G13" i="4"/>
  <c r="G9" i="4"/>
  <c r="E22" i="3" l="1"/>
  <c r="E24" i="3" s="1"/>
  <c r="I108" i="4"/>
  <c r="I110" i="4" s="1"/>
  <c r="I112" i="4" s="1"/>
  <c r="G23" i="4"/>
  <c r="D23" i="4" l="1"/>
  <c r="C23" i="4"/>
  <c r="G14" i="4"/>
  <c r="G24" i="4" s="1"/>
  <c r="C14" i="4"/>
  <c r="E9" i="4"/>
  <c r="C24" i="4" l="1"/>
  <c r="D24" i="4"/>
  <c r="D108" i="4" s="1"/>
  <c r="F117" i="4"/>
  <c r="I117" i="4"/>
  <c r="E14" i="4"/>
  <c r="E23" i="4"/>
  <c r="D110" i="4" l="1"/>
  <c r="D112" i="4" s="1"/>
  <c r="D117" i="4" s="1"/>
  <c r="E24" i="4"/>
  <c r="E108" i="4" s="1"/>
  <c r="G72" i="4" l="1"/>
  <c r="G73" i="4"/>
  <c r="C106" i="4"/>
  <c r="G71" i="4"/>
  <c r="C108" i="4" l="1"/>
  <c r="C110" i="4" s="1"/>
  <c r="C112" i="4" s="1"/>
  <c r="C117" i="4" s="1"/>
  <c r="G106" i="4"/>
  <c r="G110" i="4" s="1"/>
  <c r="G112" i="4" s="1"/>
  <c r="G117" i="4" s="1"/>
  <c r="E110" i="4"/>
  <c r="E112" i="4" s="1"/>
  <c r="E117" i="4" s="1"/>
</calcChain>
</file>

<file path=xl/sharedStrings.xml><?xml version="1.0" encoding="utf-8"?>
<sst xmlns="http://schemas.openxmlformats.org/spreadsheetml/2006/main" count="240" uniqueCount="216">
  <si>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</si>
  <si>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</si>
  <si>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</si>
  <si>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</si>
  <si>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</si>
  <si>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</si>
  <si>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</si>
  <si>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</si>
  <si>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</si>
  <si>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</si>
  <si>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</si>
  <si>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</si>
  <si>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</si>
  <si>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</si>
  <si>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</si>
  <si>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</si>
  <si>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</si>
  <si>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</si>
  <si>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</si>
  <si>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</si>
  <si>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</si>
  <si>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</si>
  <si>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</si>
  <si>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</si>
  <si>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</si>
  <si>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</si>
  <si>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</si>
  <si>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</si>
  <si>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</si>
  <si>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</si>
  <si>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</si>
  <si>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</si>
  <si>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</si>
  <si>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</si>
  <si>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</si>
  <si>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</si>
  <si>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</si>
  <si>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</si>
  <si>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</si>
  <si>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</si>
  <si>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</si>
  <si>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</si>
  <si>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</si>
  <si>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</si>
  <si>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</si>
  <si>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</si>
  <si>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</si>
  <si>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</si>
  <si>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</si>
  <si>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</si>
  <si>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</si>
  <si>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</si>
  <si>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</si>
  <si>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</si>
  <si>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</si>
  <si>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</si>
  <si>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</si>
  <si>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</si>
  <si>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</si>
  <si>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</si>
  <si>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</si>
  <si>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</si>
  <si>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</si>
  <si>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</si>
  <si>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</si>
  <si>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</si>
  <si>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</si>
  <si>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</si>
  <si>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</si>
  <si>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</si>
  <si>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</si>
  <si>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</si>
  <si>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</si>
  <si>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</si>
  <si>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</si>
  <si>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</si>
  <si>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</si>
  <si>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</si>
  <si>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</si>
  <si>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</si>
  <si>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</si>
  <si>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</si>
  <si>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</si>
  <si>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</si>
  <si>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</si>
  <si>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</si>
  <si>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</si>
  <si>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</si>
  <si>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</si>
  <si>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</si>
  <si>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</si>
  <si>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</si>
  <si>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</si>
  <si>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</si>
  <si>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</si>
  <si>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</si>
  <si>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</si>
  <si>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</si>
  <si>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</si>
  <si>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</si>
  <si>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</si>
  <si>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</si>
  <si>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</si>
  <si>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</si>
  <si>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</si>
  <si>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</si>
  <si>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</si>
  <si>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</si>
  <si>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</si>
  <si>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</si>
  <si>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</si>
  <si>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</si>
  <si>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</si>
  <si>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</si>
  <si>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</si>
  <si>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</si>
  <si>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</si>
  <si>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</si>
  <si>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</si>
  <si>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</si>
  <si>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</si>
  <si>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</si>
  <si>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</si>
  <si>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</si>
  <si>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</si>
  <si>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</si>
  <si>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</si>
  <si>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</si>
  <si>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</si>
  <si>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</si>
  <si>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</si>
  <si>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</si>
  <si>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</si>
  <si>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</si>
  <si>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</si>
  <si>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</si>
  <si>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</si>
  <si>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</si>
  <si>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</si>
  <si>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</si>
  <si>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</si>
  <si>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</si>
  <si>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</si>
  <si>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</si>
  <si>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</si>
  <si>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</si>
  <si>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</si>
  <si>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</si>
  <si>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</si>
  <si>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</si>
  <si>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</si>
  <si>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</si>
  <si>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</si>
  <si>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</si>
  <si>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</si>
  <si>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</si>
  <si>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</si>
  <si>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</si>
  <si>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</si>
  <si>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</si>
  <si>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</si>
  <si>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</si>
  <si>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</si>
  <si>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</si>
  <si>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</si>
  <si>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Nov 2017</t>
  </si>
  <si>
    <t>Nov 2016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</si>
  <si>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</si>
  <si>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</si>
  <si>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</si>
  <si>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</si>
  <si>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</si>
  <si>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</si>
  <si>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</si>
  <si>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</si>
  <si>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</si>
  <si>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</si>
  <si>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</si>
  <si>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</si>
  <si>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</si>
  <si>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</si>
  <si>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</si>
  <si>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</si>
  <si>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</si>
  <si>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</si>
  <si>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</si>
  <si>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</si>
  <si>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</si>
  <si>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</si>
  <si>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</si>
  <si>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</si>
  <si>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</si>
  <si>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</si>
  <si>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</si>
  <si>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</si>
  <si>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</si>
  <si>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</si>
  <si>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Local Govt Fee - China Roadshow</t>
  </si>
  <si>
    <t>As at Mar 2019</t>
  </si>
  <si>
    <t>As at Mar 2018</t>
  </si>
  <si>
    <t>FOR THE FINANCIAL PERIOD ENDED MAR 31, 2019</t>
  </si>
  <si>
    <t>Actual YTD                 Mar 2019</t>
  </si>
  <si>
    <t>Actual YTD                 Mar 2018</t>
  </si>
  <si>
    <t>Mar 2019</t>
  </si>
  <si>
    <t>Mar 2018</t>
  </si>
  <si>
    <t>Portion of government grant utilised as at 31 Mar 2019</t>
  </si>
  <si>
    <t>Balance as at 31 Mar 2019</t>
  </si>
  <si>
    <t>Interest from RHB STMMD (Mar)</t>
  </si>
  <si>
    <t>Audited      FYE 2018</t>
  </si>
  <si>
    <t xml:space="preserve"> Audited</t>
  </si>
  <si>
    <t>Government grant received as at 31 Mar</t>
  </si>
  <si>
    <t>Other Income</t>
  </si>
  <si>
    <t>Experience Penang 2020 (Roadshow)</t>
  </si>
  <si>
    <t>Local Govt Fee - China Tactical Campaign</t>
  </si>
  <si>
    <t>Other income</t>
  </si>
  <si>
    <t>AS AT MAR31,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</si>
</sst>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7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0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4" sqref="A4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customHeight="1" x14ac:dyDescent="0.3">
      <c r="A1" s="56" t="s">
        <v>30</v>
      </c>
    </row>
    <row r="2" spans="1:6" ht="18" customHeight="1" x14ac:dyDescent="0.3">
      <c r="A2" s="56" t="s">
        <v>18</v>
      </c>
    </row>
    <row r="3" spans="1:6" ht="18" customHeight="1" x14ac:dyDescent="0.3">
      <c r="A3" s="105" t="s">
        <v>215</v>
      </c>
    </row>
    <row r="4" spans="1:6" ht="18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209</v>
      </c>
    </row>
    <row r="7" spans="1:6" ht="18" customHeight="1" x14ac:dyDescent="0.3">
      <c r="A7" s="64"/>
      <c r="B7" s="65"/>
      <c r="C7" s="106" t="s">
        <v>198</v>
      </c>
      <c r="D7" s="17" t="s">
        <v>199</v>
      </c>
      <c r="E7" s="66" t="s">
        <v>13</v>
      </c>
      <c r="F7" s="130" t="s">
        <v>194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22</v>
      </c>
      <c r="C9" s="70"/>
      <c r="D9" s="57"/>
      <c r="E9" s="70"/>
      <c r="F9" s="70"/>
    </row>
    <row r="10" spans="1:6" ht="18" customHeight="1" x14ac:dyDescent="0.3">
      <c r="A10" s="71" t="s">
        <v>111</v>
      </c>
      <c r="B10" s="57">
        <v>1</v>
      </c>
      <c r="C10" s="118">
        <v>239986.14</v>
      </c>
      <c r="D10" s="70">
        <v>124416.58</v>
      </c>
      <c r="E10" s="70">
        <f>C10-D10</f>
        <v>115569.56000000001</v>
      </c>
      <c r="F10" s="70">
        <v>94182.939999999988</v>
      </c>
    </row>
    <row r="11" spans="1:6" ht="18" customHeight="1" x14ac:dyDescent="0.3">
      <c r="A11" s="72"/>
      <c r="C11" s="73">
        <f>SUM(C10:C10)</f>
        <v>239986.14</v>
      </c>
      <c r="D11" s="73">
        <f>SUM(D10:D10)</f>
        <v>124416.58</v>
      </c>
      <c r="E11" s="73">
        <f>SUM(E10:E10)</f>
        <v>115569.56000000001</v>
      </c>
      <c r="F11" s="73">
        <f>SUM(F10:F10)</f>
        <v>94182.939999999988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23</v>
      </c>
      <c r="C13" s="118"/>
      <c r="D13" s="57"/>
      <c r="E13" s="70"/>
      <c r="F13" s="70"/>
    </row>
    <row r="14" spans="1:6" ht="18" customHeight="1" x14ac:dyDescent="0.3">
      <c r="A14" s="103" t="s">
        <v>179</v>
      </c>
      <c r="C14" s="118">
        <v>10250</v>
      </c>
      <c r="D14" s="118">
        <v>11500</v>
      </c>
      <c r="E14" s="70">
        <f>C14-D14</f>
        <v>-1250</v>
      </c>
      <c r="F14" s="70">
        <v>2000</v>
      </c>
    </row>
    <row r="15" spans="1:6" ht="18" customHeight="1" x14ac:dyDescent="0.3">
      <c r="A15" s="75" t="s">
        <v>113</v>
      </c>
      <c r="B15" s="57">
        <v>2</v>
      </c>
      <c r="C15" s="118">
        <f>NTC!F32</f>
        <v>46262</v>
      </c>
      <c r="D15" s="70">
        <f>NTC!G32</f>
        <v>46662</v>
      </c>
      <c r="E15" s="70">
        <f t="shared" ref="E15:E20" si="0">C15-D15</f>
        <v>-400</v>
      </c>
      <c r="F15" s="70">
        <v>638570.05000000005</v>
      </c>
    </row>
    <row r="16" spans="1:6" ht="18" customHeight="1" x14ac:dyDescent="0.3">
      <c r="A16" s="75" t="s">
        <v>115</v>
      </c>
      <c r="C16" s="118">
        <v>2215.25</v>
      </c>
      <c r="D16" s="118">
        <v>347.25</v>
      </c>
      <c r="E16" s="70">
        <f t="shared" si="0"/>
        <v>1868</v>
      </c>
      <c r="F16" s="70">
        <v>2437.77</v>
      </c>
    </row>
    <row r="17" spans="1:6" ht="18" hidden="1" customHeight="1" x14ac:dyDescent="0.3">
      <c r="A17" s="75" t="s">
        <v>114</v>
      </c>
      <c r="C17" s="118"/>
      <c r="D17" s="70">
        <v>0</v>
      </c>
      <c r="E17" s="70">
        <f t="shared" si="0"/>
        <v>0</v>
      </c>
      <c r="F17" s="70"/>
    </row>
    <row r="18" spans="1:6" ht="18" hidden="1" customHeight="1" x14ac:dyDescent="0.3">
      <c r="A18" s="103" t="s">
        <v>167</v>
      </c>
      <c r="C18" s="118"/>
      <c r="D18" s="70"/>
      <c r="E18" s="70"/>
      <c r="F18" s="70"/>
    </row>
    <row r="19" spans="1:6" ht="18" hidden="1" customHeight="1" x14ac:dyDescent="0.3">
      <c r="A19" s="103" t="s">
        <v>180</v>
      </c>
      <c r="C19" s="118">
        <v>0</v>
      </c>
      <c r="D19" s="118">
        <v>0</v>
      </c>
      <c r="E19" s="70">
        <v>0</v>
      </c>
      <c r="F19" s="70">
        <v>0</v>
      </c>
    </row>
    <row r="20" spans="1:6" ht="18" customHeight="1" x14ac:dyDescent="0.3">
      <c r="A20" s="75" t="s">
        <v>112</v>
      </c>
      <c r="B20" s="57">
        <v>3</v>
      </c>
      <c r="C20" s="118">
        <f>NTC!F40</f>
        <v>8097289.8699999992</v>
      </c>
      <c r="D20" s="70">
        <f>NTC!G40</f>
        <v>2833553.05</v>
      </c>
      <c r="E20" s="70">
        <f t="shared" si="0"/>
        <v>5263736.8199999994</v>
      </c>
      <c r="F20" s="70">
        <v>5766122.1900000004</v>
      </c>
    </row>
    <row r="21" spans="1:6" ht="18" customHeight="1" x14ac:dyDescent="0.3">
      <c r="A21" s="76"/>
      <c r="C21" s="118"/>
      <c r="D21" s="70"/>
      <c r="E21" s="70"/>
      <c r="F21" s="70"/>
    </row>
    <row r="22" spans="1:6" ht="18" customHeight="1" x14ac:dyDescent="0.3">
      <c r="A22" s="72" t="s">
        <v>19</v>
      </c>
      <c r="C22" s="112">
        <f>SUM(C14:C21)</f>
        <v>8156017.1199999992</v>
      </c>
      <c r="D22" s="73">
        <f>SUM(D14:D21)</f>
        <v>2892062.3</v>
      </c>
      <c r="E22" s="73">
        <f>SUM(E14:E21)</f>
        <v>5263954.8199999994</v>
      </c>
      <c r="F22" s="73">
        <f>SUM(F14:F21)</f>
        <v>6409130.0100000007</v>
      </c>
    </row>
    <row r="23" spans="1:6" ht="18" customHeight="1" x14ac:dyDescent="0.3">
      <c r="A23" s="77"/>
      <c r="C23" s="118"/>
      <c r="D23" s="57"/>
      <c r="E23" s="70"/>
      <c r="F23" s="70"/>
    </row>
    <row r="24" spans="1:6" s="80" customFormat="1" ht="18" customHeight="1" thickBot="1" x14ac:dyDescent="0.35">
      <c r="A24" s="59" t="s">
        <v>28</v>
      </c>
      <c r="B24" s="78"/>
      <c r="C24" s="119">
        <f>C11+C22</f>
        <v>8396003.2599999998</v>
      </c>
      <c r="D24" s="79">
        <f>D11+D22</f>
        <v>3016478.88</v>
      </c>
      <c r="E24" s="79">
        <f>E11+E22</f>
        <v>5379524.379999999</v>
      </c>
      <c r="F24" s="79">
        <f>F11+F22</f>
        <v>6503312.9500000011</v>
      </c>
    </row>
    <row r="25" spans="1:6" s="80" customFormat="1" ht="18" customHeight="1" thickTop="1" x14ac:dyDescent="0.3">
      <c r="A25" s="59"/>
      <c r="B25" s="78"/>
      <c r="C25" s="120"/>
      <c r="D25" s="78"/>
      <c r="E25" s="81"/>
      <c r="F25" s="81"/>
    </row>
    <row r="26" spans="1:6" ht="18" customHeight="1" x14ac:dyDescent="0.3">
      <c r="A26" s="82" t="s">
        <v>24</v>
      </c>
      <c r="C26" s="118"/>
      <c r="D26" s="70"/>
      <c r="E26" s="70"/>
      <c r="F26" s="70"/>
    </row>
    <row r="27" spans="1:6" ht="18" customHeight="1" x14ac:dyDescent="0.3">
      <c r="A27" s="83" t="s">
        <v>109</v>
      </c>
      <c r="C27" s="70">
        <v>100003</v>
      </c>
      <c r="D27" s="70">
        <v>100003</v>
      </c>
      <c r="E27" s="70">
        <f>C27-D27</f>
        <v>0</v>
      </c>
      <c r="F27" s="70">
        <v>100003</v>
      </c>
    </row>
    <row r="28" spans="1:6" ht="18" customHeight="1" x14ac:dyDescent="0.3">
      <c r="A28" s="83" t="s">
        <v>110</v>
      </c>
      <c r="C28" s="70">
        <v>-100003</v>
      </c>
      <c r="D28" s="70">
        <v>-100003</v>
      </c>
      <c r="E28" s="70">
        <f>C28-D28</f>
        <v>0</v>
      </c>
      <c r="F28" s="70">
        <v>-100003</v>
      </c>
    </row>
    <row r="29" spans="1:6" ht="18" customHeight="1" x14ac:dyDescent="0.3">
      <c r="A29" s="83" t="s">
        <v>20</v>
      </c>
      <c r="C29" s="112">
        <f>SUM(C27:C28)</f>
        <v>0</v>
      </c>
      <c r="D29" s="73">
        <f t="shared" ref="D29:E29" si="1">SUM(D27:D28)</f>
        <v>0</v>
      </c>
      <c r="E29" s="73">
        <f t="shared" si="1"/>
        <v>0</v>
      </c>
      <c r="F29" s="73">
        <v>0</v>
      </c>
    </row>
    <row r="30" spans="1:6" ht="18" customHeight="1" x14ac:dyDescent="0.3">
      <c r="A30" s="82"/>
      <c r="C30" s="118"/>
      <c r="D30" s="57"/>
      <c r="E30" s="70"/>
      <c r="F30" s="70"/>
    </row>
    <row r="31" spans="1:6" ht="18" customHeight="1" x14ac:dyDescent="0.3">
      <c r="A31" s="82" t="s">
        <v>25</v>
      </c>
      <c r="C31" s="118">
        <v>0</v>
      </c>
      <c r="D31" s="57">
        <v>0</v>
      </c>
      <c r="E31" s="70">
        <v>0</v>
      </c>
      <c r="F31" s="70">
        <v>0</v>
      </c>
    </row>
    <row r="32" spans="1:6" ht="18" customHeight="1" x14ac:dyDescent="0.3">
      <c r="A32" s="83"/>
      <c r="C32" s="118"/>
      <c r="D32" s="57"/>
      <c r="E32" s="70"/>
      <c r="F32" s="70"/>
    </row>
    <row r="33" spans="1:6" ht="18" customHeight="1" x14ac:dyDescent="0.3">
      <c r="A33" s="84" t="s">
        <v>21</v>
      </c>
      <c r="C33" s="112">
        <f>SUM(C32:C32)</f>
        <v>0</v>
      </c>
      <c r="D33" s="73">
        <f>SUM(D32:D32)</f>
        <v>0</v>
      </c>
      <c r="E33" s="73">
        <f>SUM(E32:E32)</f>
        <v>0</v>
      </c>
      <c r="F33" s="73">
        <f>SUM(F32:F32)</f>
        <v>0</v>
      </c>
    </row>
    <row r="34" spans="1:6" ht="18" customHeight="1" x14ac:dyDescent="0.3">
      <c r="A34" s="84"/>
      <c r="C34" s="121"/>
      <c r="D34" s="57"/>
      <c r="E34" s="70"/>
      <c r="F34" s="70"/>
    </row>
    <row r="35" spans="1:6" ht="18" customHeight="1" x14ac:dyDescent="0.3">
      <c r="A35" s="74" t="s">
        <v>26</v>
      </c>
      <c r="C35" s="118"/>
      <c r="D35" s="57"/>
      <c r="E35" s="70"/>
      <c r="F35" s="70"/>
    </row>
    <row r="36" spans="1:6" ht="18" customHeight="1" x14ac:dyDescent="0.3">
      <c r="A36" s="103" t="s">
        <v>126</v>
      </c>
      <c r="C36" s="118">
        <v>2000</v>
      </c>
      <c r="D36" s="118">
        <v>4000</v>
      </c>
      <c r="E36" s="70">
        <f>C36-D36</f>
        <v>-2000</v>
      </c>
      <c r="F36" s="70">
        <v>6000</v>
      </c>
    </row>
    <row r="37" spans="1:6" ht="18" customHeight="1" x14ac:dyDescent="0.3">
      <c r="A37" s="75" t="s">
        <v>138</v>
      </c>
      <c r="B37" s="57">
        <v>4</v>
      </c>
      <c r="C37" s="122">
        <f>NTC!F49</f>
        <v>10104.09</v>
      </c>
      <c r="D37" s="70">
        <f>NTC!G49</f>
        <v>255014.40000000002</v>
      </c>
      <c r="E37" s="70">
        <f>C37-D37</f>
        <v>-244910.31000000003</v>
      </c>
      <c r="F37" s="70">
        <v>653495.68000000005</v>
      </c>
    </row>
    <row r="38" spans="1:6" ht="18" customHeight="1" x14ac:dyDescent="0.3">
      <c r="A38" s="75" t="s">
        <v>116</v>
      </c>
      <c r="B38" s="57">
        <v>5</v>
      </c>
      <c r="C38" s="118">
        <f>NTC!F75</f>
        <v>8383899.1699999999</v>
      </c>
      <c r="D38" s="70">
        <f>NTC!G75</f>
        <v>2757464.4799999995</v>
      </c>
      <c r="E38" s="70">
        <f t="shared" ref="E38:E40" si="2">C38-D38</f>
        <v>5626434.6900000004</v>
      </c>
      <c r="F38" s="70">
        <v>5843817.2699999996</v>
      </c>
    </row>
    <row r="39" spans="1:6" ht="18" hidden="1" customHeight="1" x14ac:dyDescent="0.3">
      <c r="A39" s="103" t="s">
        <v>164</v>
      </c>
      <c r="C39" s="118"/>
      <c r="D39" s="70"/>
      <c r="E39" s="70"/>
      <c r="F39" s="70"/>
    </row>
    <row r="40" spans="1:6" ht="18" customHeight="1" x14ac:dyDescent="0.3">
      <c r="A40" s="75" t="s">
        <v>117</v>
      </c>
      <c r="C40" s="118">
        <v>0</v>
      </c>
      <c r="D40" s="70"/>
      <c r="E40" s="70">
        <f t="shared" si="2"/>
        <v>0</v>
      </c>
      <c r="F40" s="70">
        <v>0</v>
      </c>
    </row>
    <row r="41" spans="1:6" ht="18" customHeight="1" x14ac:dyDescent="0.3">
      <c r="A41" s="85" t="s">
        <v>1</v>
      </c>
      <c r="C41" s="112">
        <f>SUM(C36:C40)</f>
        <v>8396003.2599999998</v>
      </c>
      <c r="D41" s="73">
        <f>SUM(D36:D40)</f>
        <v>3016478.8799999994</v>
      </c>
      <c r="E41" s="73">
        <f>SUM(E36:E40)</f>
        <v>5379524.3800000008</v>
      </c>
      <c r="F41" s="73">
        <f>SUM(F36:F40)</f>
        <v>6503312.9499999993</v>
      </c>
    </row>
    <row r="42" spans="1:6" ht="18" customHeight="1" x14ac:dyDescent="0.3">
      <c r="A42" s="86"/>
      <c r="C42" s="70"/>
      <c r="D42" s="57"/>
      <c r="E42" s="70"/>
      <c r="F42" s="70"/>
    </row>
    <row r="43" spans="1:6" ht="18" customHeight="1" thickBot="1" x14ac:dyDescent="0.35">
      <c r="A43" s="86" t="s">
        <v>27</v>
      </c>
      <c r="C43" s="87">
        <f>C29+C41</f>
        <v>8396003.2599999998</v>
      </c>
      <c r="D43" s="87">
        <f>D29+D41</f>
        <v>3016478.8799999994</v>
      </c>
      <c r="E43" s="87">
        <f t="shared" ref="E43:F43" si="3">E29+E41</f>
        <v>5379524.3800000008</v>
      </c>
      <c r="F43" s="87">
        <f t="shared" si="3"/>
        <v>6503312.9499999993</v>
      </c>
    </row>
    <row r="44" spans="1:6" ht="18" customHeight="1" thickTop="1" x14ac:dyDescent="0.3">
      <c r="A44" s="72"/>
    </row>
    <row r="45" spans="1:6" ht="18" customHeight="1" x14ac:dyDescent="0.3">
      <c r="A45" s="72"/>
    </row>
    <row r="46" spans="1:6" ht="18" customHeight="1" x14ac:dyDescent="0.3">
      <c r="A46" s="72"/>
      <c r="C46" s="58">
        <f>C43-C24</f>
        <v>0</v>
      </c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88"/>
    </row>
    <row r="50" spans="1:1" ht="18" customHeight="1" x14ac:dyDescent="0.3">
      <c r="A50" s="88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72"/>
    </row>
    <row r="55" spans="1:1" ht="18" customHeight="1" x14ac:dyDescent="0.3">
      <c r="A55" s="72"/>
    </row>
    <row r="56" spans="1:1" ht="18" customHeight="1" x14ac:dyDescent="0.3">
      <c r="A56" s="83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90"/>
    </row>
    <row r="70" spans="1:1" ht="18" customHeight="1" x14ac:dyDescent="0.3">
      <c r="A70" s="90"/>
    </row>
    <row r="71" spans="1:1" ht="18" customHeight="1" x14ac:dyDescent="0.3">
      <c r="A71" s="90"/>
    </row>
    <row r="72" spans="1:1" ht="18" customHeight="1" x14ac:dyDescent="0.3">
      <c r="A72" s="90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1"/>
    </row>
    <row r="156" spans="1:1" ht="18" customHeight="1" x14ac:dyDescent="0.3">
      <c r="A156" s="91"/>
    </row>
    <row r="157" spans="1:1" ht="18" customHeight="1" x14ac:dyDescent="0.3">
      <c r="A157" s="92"/>
    </row>
    <row r="194" spans="1:1" ht="18" customHeight="1" x14ac:dyDescent="0.3">
      <c r="A194" s="93"/>
    </row>
    <row r="195" spans="1:1" ht="18" customHeight="1" x14ac:dyDescent="0.3">
      <c r="A195" s="94"/>
    </row>
    <row r="196" spans="1:1" ht="18" customHeight="1" x14ac:dyDescent="0.3">
      <c r="A196" s="94"/>
    </row>
    <row r="197" spans="1:1" ht="18" customHeight="1" x14ac:dyDescent="0.3">
      <c r="A197" s="95"/>
    </row>
    <row r="198" spans="1:1" ht="18" customHeight="1" x14ac:dyDescent="0.3">
      <c r="A198" s="91"/>
    </row>
    <row r="239" spans="1:1" ht="18" customHeight="1" x14ac:dyDescent="0.3">
      <c r="A239" s="94"/>
    </row>
    <row r="240" spans="1:1" ht="18" customHeight="1" x14ac:dyDescent="0.3">
      <c r="A240" s="95"/>
    </row>
    <row r="241" spans="1:1" ht="18" customHeight="1" x14ac:dyDescent="0.3">
      <c r="A241" s="91"/>
    </row>
    <row r="242" spans="1:1" ht="18" customHeight="1" x14ac:dyDescent="0.3">
      <c r="A242" s="91"/>
    </row>
    <row r="243" spans="1:1" ht="18" customHeight="1" x14ac:dyDescent="0.3">
      <c r="A243" s="96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8"/>
    </row>
    <row r="247" spans="1:1" ht="18" customHeight="1" x14ac:dyDescent="0.3">
      <c r="A247" s="98"/>
    </row>
    <row r="248" spans="1:1" ht="18" customHeight="1" x14ac:dyDescent="0.3">
      <c r="A248" s="99"/>
    </row>
    <row r="249" spans="1:1" ht="18" customHeight="1" x14ac:dyDescent="0.3">
      <c r="A249" s="98"/>
    </row>
    <row r="250" spans="1:1" ht="18" customHeight="1" x14ac:dyDescent="0.3">
      <c r="A250" s="98"/>
    </row>
    <row r="251" spans="1:1" ht="18" customHeight="1" x14ac:dyDescent="0.3">
      <c r="A251" s="98"/>
    </row>
    <row r="252" spans="1:1" ht="18" customHeight="1" x14ac:dyDescent="0.3">
      <c r="A252" s="100"/>
    </row>
    <row r="253" spans="1:1" ht="18" customHeight="1" x14ac:dyDescent="0.3">
      <c r="A253" s="100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  <row r="257" spans="1:1" ht="18" customHeight="1" x14ac:dyDescent="0.3">
      <c r="A257" s="98"/>
    </row>
    <row r="258" spans="1:1" ht="18" customHeight="1" x14ac:dyDescent="0.3">
      <c r="A258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1"/>
  <sheetViews>
    <sheetView tabSelected="1" zoomScale="85" zoomScaleNormal="85" zoomScaleSheetLayoutView="85" workbookViewId="0">
      <pane xSplit="2" ySplit="8" topLeftCell="C102" activePane="bottomRight" state="frozen"/>
      <selection activeCell="A14" sqref="A14"/>
      <selection pane="topRight" activeCell="A14" sqref="A14"/>
      <selection pane="bottomLeft" activeCell="A14" sqref="A14"/>
      <selection pane="bottomRight" activeCell="C106" sqref="C106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customHeight="1" x14ac:dyDescent="0.3">
      <c r="A1" s="19" t="s">
        <v>30</v>
      </c>
    </row>
    <row r="2" spans="1:14" ht="18" customHeight="1" x14ac:dyDescent="0.3">
      <c r="A2" s="19" t="s">
        <v>11</v>
      </c>
      <c r="B2" s="4"/>
    </row>
    <row r="3" spans="1:14" ht="18" customHeight="1" x14ac:dyDescent="0.3">
      <c r="A3" s="19" t="s">
        <v>200</v>
      </c>
      <c r="B3" s="4"/>
    </row>
    <row r="4" spans="1:14" ht="18" customHeight="1" x14ac:dyDescent="0.3">
      <c r="A4" s="4"/>
      <c r="B4" s="4"/>
    </row>
    <row r="5" spans="1:14" ht="18" customHeight="1" x14ac:dyDescent="0.3">
      <c r="A5" s="4"/>
      <c r="B5" s="4"/>
    </row>
    <row r="6" spans="1:14" ht="36.75" customHeight="1" x14ac:dyDescent="0.3">
      <c r="C6" s="134" t="s">
        <v>201</v>
      </c>
      <c r="D6" s="1" t="s">
        <v>158</v>
      </c>
      <c r="E6" s="1" t="s">
        <v>159</v>
      </c>
      <c r="F6" s="134" t="s">
        <v>202</v>
      </c>
      <c r="G6" s="134" t="s">
        <v>9</v>
      </c>
      <c r="H6" s="134" t="s">
        <v>208</v>
      </c>
      <c r="I6" s="2" t="s">
        <v>174</v>
      </c>
      <c r="K6" s="51" t="s">
        <v>160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14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31</v>
      </c>
      <c r="B9" s="9"/>
      <c r="C9" s="27">
        <v>3892.7</v>
      </c>
      <c r="D9" s="123"/>
      <c r="E9" s="28">
        <f>C9-D9</f>
        <v>3892.7</v>
      </c>
      <c r="F9" s="27">
        <v>2798.8</v>
      </c>
      <c r="G9" s="28">
        <f>C9-F9</f>
        <v>1093.8999999999996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32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33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34</v>
      </c>
      <c r="B13" s="9"/>
      <c r="C13" s="30">
        <v>3218.5299999999997</v>
      </c>
      <c r="D13" s="124"/>
      <c r="E13" s="31"/>
      <c r="F13" s="30">
        <v>1476.9</v>
      </c>
      <c r="G13" s="31">
        <f>C13-F13</f>
        <v>1741.6299999999997</v>
      </c>
      <c r="H13" s="30">
        <v>8472.15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674.17000000000007</v>
      </c>
      <c r="D14" s="28">
        <f>D9-D13</f>
        <v>0</v>
      </c>
      <c r="E14" s="26">
        <f t="shared" ref="E14:F14" si="0">E9-E13</f>
        <v>3892.7</v>
      </c>
      <c r="F14" s="26">
        <f t="shared" si="0"/>
        <v>1321.9</v>
      </c>
      <c r="G14" s="26">
        <f t="shared" ref="G14" si="1">G9-G13</f>
        <v>-647.73</v>
      </c>
      <c r="H14" s="27">
        <v>6951.75</v>
      </c>
      <c r="I14" s="27">
        <f>I9-I13</f>
        <v>9950.9</v>
      </c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</row>
    <row r="16" spans="1:14" ht="18" customHeight="1" x14ac:dyDescent="0.3">
      <c r="A16" s="10" t="s">
        <v>39</v>
      </c>
      <c r="B16" s="9"/>
      <c r="C16" s="27"/>
      <c r="D16" s="123"/>
      <c r="E16" s="28"/>
      <c r="F16" s="27"/>
      <c r="G16" s="28"/>
      <c r="H16" s="27"/>
      <c r="I16" s="27"/>
    </row>
    <row r="17" spans="1:14" ht="18" customHeight="1" x14ac:dyDescent="0.3">
      <c r="A17" s="8" t="s">
        <v>181</v>
      </c>
      <c r="B17" s="9"/>
      <c r="C17" s="27">
        <v>1675860.6</v>
      </c>
      <c r="D17" s="123"/>
      <c r="E17" s="28"/>
      <c r="F17" s="27">
        <v>1271281.7899999998</v>
      </c>
      <c r="G17" s="28">
        <f t="shared" ref="G17:G22" si="2">C17-F17</f>
        <v>404578.81000000029</v>
      </c>
      <c r="H17" s="27">
        <v>7486008.7300000004</v>
      </c>
      <c r="I17" s="27">
        <v>11127639.580000004</v>
      </c>
      <c r="M17" s="101"/>
      <c r="N17" s="110"/>
    </row>
    <row r="18" spans="1:14" ht="18" customHeight="1" x14ac:dyDescent="0.3">
      <c r="A18" s="8" t="s">
        <v>182</v>
      </c>
      <c r="B18" s="9"/>
      <c r="C18" s="27">
        <v>2286805.5699999998</v>
      </c>
      <c r="D18" s="123"/>
      <c r="E18" s="28"/>
      <c r="F18" s="27">
        <v>2139096.4500000002</v>
      </c>
      <c r="G18" s="28">
        <f t="shared" si="2"/>
        <v>147709.11999999965</v>
      </c>
      <c r="H18" s="27">
        <v>6266227.4199999999</v>
      </c>
      <c r="I18" s="27">
        <v>4980000</v>
      </c>
      <c r="M18" s="101"/>
    </row>
    <row r="19" spans="1:14" ht="18" customHeight="1" x14ac:dyDescent="0.3">
      <c r="A19" s="8" t="s">
        <v>35</v>
      </c>
      <c r="B19" s="9"/>
      <c r="C19" s="27">
        <v>1.21</v>
      </c>
      <c r="D19" s="123"/>
      <c r="E19" s="28"/>
      <c r="F19" s="27">
        <v>3.5900000000000003</v>
      </c>
      <c r="G19" s="28">
        <f t="shared" si="2"/>
        <v>-2.3800000000000003</v>
      </c>
      <c r="H19" s="27">
        <v>14.33</v>
      </c>
      <c r="I19" s="27">
        <v>14.88</v>
      </c>
      <c r="M19" s="101"/>
    </row>
    <row r="20" spans="1:14" ht="18" customHeight="1" x14ac:dyDescent="0.3">
      <c r="A20" s="8" t="s">
        <v>36</v>
      </c>
      <c r="B20" s="9">
        <v>6</v>
      </c>
      <c r="C20" s="27">
        <v>36808.620000000003</v>
      </c>
      <c r="D20" s="123"/>
      <c r="E20" s="28"/>
      <c r="F20" s="27">
        <v>26235.119999999999</v>
      </c>
      <c r="G20" s="28">
        <f t="shared" si="2"/>
        <v>10573.500000000004</v>
      </c>
      <c r="H20" s="27">
        <v>112162.6</v>
      </c>
      <c r="I20" s="27">
        <v>97331.020000000019</v>
      </c>
      <c r="M20" s="101"/>
    </row>
    <row r="21" spans="1:14" ht="18" customHeight="1" x14ac:dyDescent="0.3">
      <c r="A21" s="8" t="s">
        <v>211</v>
      </c>
      <c r="B21" s="9"/>
      <c r="C21" s="27">
        <v>7000</v>
      </c>
      <c r="D21" s="123"/>
      <c r="E21" s="28"/>
      <c r="F21" s="27">
        <v>0</v>
      </c>
      <c r="G21" s="28">
        <f t="shared" si="2"/>
        <v>7000</v>
      </c>
      <c r="H21" s="27">
        <v>0</v>
      </c>
      <c r="I21" s="27"/>
      <c r="M21" s="101"/>
    </row>
    <row r="22" spans="1:14" ht="18" customHeight="1" x14ac:dyDescent="0.3">
      <c r="A22" s="8" t="s">
        <v>183</v>
      </c>
      <c r="B22" s="9"/>
      <c r="C22" s="30">
        <v>0</v>
      </c>
      <c r="D22" s="124"/>
      <c r="E22" s="31"/>
      <c r="F22" s="30">
        <v>0</v>
      </c>
      <c r="G22" s="31">
        <f t="shared" si="2"/>
        <v>0</v>
      </c>
      <c r="H22" s="30">
        <v>9999</v>
      </c>
      <c r="I22" s="30">
        <v>97331.020000000019</v>
      </c>
      <c r="M22" s="101"/>
    </row>
    <row r="23" spans="1:14" ht="18" customHeight="1" x14ac:dyDescent="0.3">
      <c r="A23" s="8" t="s">
        <v>37</v>
      </c>
      <c r="B23" s="9"/>
      <c r="C23" s="27">
        <f>SUM(C17:C22)</f>
        <v>4006476</v>
      </c>
      <c r="D23" s="28">
        <f t="shared" ref="D23:I23" si="3">SUM(D17:D22)</f>
        <v>0</v>
      </c>
      <c r="E23" s="26">
        <f t="shared" si="3"/>
        <v>0</v>
      </c>
      <c r="F23" s="26">
        <f t="shared" si="3"/>
        <v>3436616.95</v>
      </c>
      <c r="G23" s="26">
        <f>SUM(G17:G22)</f>
        <v>569859.04999999993</v>
      </c>
      <c r="H23" s="27">
        <f>SUM(H17:H22)</f>
        <v>13874412.08</v>
      </c>
      <c r="I23" s="27">
        <f t="shared" si="3"/>
        <v>16302316.500000004</v>
      </c>
      <c r="M23" s="101"/>
    </row>
    <row r="24" spans="1:14" ht="18" customHeight="1" x14ac:dyDescent="0.3">
      <c r="A24" s="8" t="s">
        <v>38</v>
      </c>
      <c r="B24" s="9"/>
      <c r="C24" s="27">
        <f>C23+C14</f>
        <v>4007150.17</v>
      </c>
      <c r="D24" s="28">
        <f>D23+D14</f>
        <v>0</v>
      </c>
      <c r="E24" s="26">
        <f t="shared" ref="E24:F24" si="4">E23+E14</f>
        <v>3892.7</v>
      </c>
      <c r="F24" s="26">
        <f t="shared" si="4"/>
        <v>3437938.85</v>
      </c>
      <c r="G24" s="26">
        <f>G23+G14</f>
        <v>569211.31999999995</v>
      </c>
      <c r="H24" s="27">
        <f>H23+H14</f>
        <v>13881363.83</v>
      </c>
      <c r="I24" s="27">
        <f>I23+I14</f>
        <v>16312267.400000004</v>
      </c>
      <c r="M24" s="101"/>
    </row>
    <row r="25" spans="1:14" ht="18" customHeight="1" x14ac:dyDescent="0.3">
      <c r="A25" s="22"/>
      <c r="B25" s="9"/>
      <c r="C25" s="27"/>
      <c r="D25" s="123"/>
      <c r="E25" s="28"/>
      <c r="F25" s="27"/>
      <c r="G25" s="28"/>
      <c r="H25" s="27"/>
      <c r="I25" s="27"/>
      <c r="M25" s="101"/>
    </row>
    <row r="26" spans="1:14" ht="18" customHeight="1" x14ac:dyDescent="0.3">
      <c r="A26" s="23" t="s">
        <v>29</v>
      </c>
      <c r="B26" s="9"/>
      <c r="C26" s="27"/>
      <c r="D26" s="123"/>
      <c r="E26" s="28"/>
      <c r="F26" s="27"/>
      <c r="G26" s="28"/>
      <c r="H26" s="27"/>
      <c r="I26" s="27"/>
      <c r="M26" s="101"/>
    </row>
    <row r="27" spans="1:14" ht="18" customHeight="1" x14ac:dyDescent="0.3">
      <c r="A27" s="11" t="s">
        <v>40</v>
      </c>
      <c r="B27" s="9"/>
      <c r="C27" s="27">
        <v>287711.75</v>
      </c>
      <c r="D27" s="123"/>
      <c r="E27" s="28"/>
      <c r="F27" s="27">
        <v>283280.86</v>
      </c>
      <c r="G27" s="28">
        <f t="shared" ref="G27:G90" si="5">C27-F27</f>
        <v>4430.890000000014</v>
      </c>
      <c r="H27" s="27">
        <v>1108403.83</v>
      </c>
      <c r="I27" s="27">
        <v>1324860</v>
      </c>
      <c r="K27" s="51">
        <v>1200060</v>
      </c>
      <c r="L27" s="51">
        <f>K27/12*7</f>
        <v>700035</v>
      </c>
      <c r="M27" s="54"/>
    </row>
    <row r="28" spans="1:14" ht="18" customHeight="1" x14ac:dyDescent="0.3">
      <c r="A28" s="11" t="s">
        <v>41</v>
      </c>
      <c r="B28" s="9"/>
      <c r="C28" s="27">
        <v>2100</v>
      </c>
      <c r="D28" s="123"/>
      <c r="E28" s="28"/>
      <c r="F28" s="27">
        <v>2100</v>
      </c>
      <c r="G28" s="28">
        <f t="shared" si="5"/>
        <v>0</v>
      </c>
      <c r="H28" s="27">
        <v>15100</v>
      </c>
      <c r="I28" s="27">
        <v>8400</v>
      </c>
      <c r="K28" s="51">
        <v>8400</v>
      </c>
      <c r="L28" s="51">
        <f t="shared" ref="L28:L35" si="6">K28/12*7</f>
        <v>4900</v>
      </c>
      <c r="M28" s="54"/>
    </row>
    <row r="29" spans="1:14" ht="18" customHeight="1" x14ac:dyDescent="0.3">
      <c r="A29" s="11" t="s">
        <v>42</v>
      </c>
      <c r="B29" s="9"/>
      <c r="C29" s="27"/>
      <c r="D29" s="123"/>
      <c r="E29" s="28"/>
      <c r="F29" s="27"/>
      <c r="G29" s="28">
        <f t="shared" si="5"/>
        <v>0</v>
      </c>
      <c r="H29" s="27">
        <v>62214.7</v>
      </c>
      <c r="I29" s="27">
        <v>220810</v>
      </c>
      <c r="K29" s="51">
        <v>200010</v>
      </c>
      <c r="L29" s="51">
        <f t="shared" si="6"/>
        <v>116672.5</v>
      </c>
      <c r="M29" s="54"/>
    </row>
    <row r="30" spans="1:14" ht="18" customHeight="1" x14ac:dyDescent="0.3">
      <c r="A30" s="11" t="s">
        <v>43</v>
      </c>
      <c r="B30" s="9"/>
      <c r="C30" s="27">
        <v>35057</v>
      </c>
      <c r="D30" s="123"/>
      <c r="E30" s="28"/>
      <c r="F30" s="27">
        <v>34801</v>
      </c>
      <c r="G30" s="28">
        <f t="shared" si="5"/>
        <v>256</v>
      </c>
      <c r="H30" s="27">
        <v>135644</v>
      </c>
      <c r="I30" s="27">
        <v>200937.09999999995</v>
      </c>
      <c r="K30" s="51">
        <v>182009.1</v>
      </c>
      <c r="L30" s="51">
        <f t="shared" si="6"/>
        <v>106171.97500000001</v>
      </c>
      <c r="M30" s="54"/>
    </row>
    <row r="31" spans="1:14" ht="18" customHeight="1" x14ac:dyDescent="0.3">
      <c r="A31" s="11" t="s">
        <v>44</v>
      </c>
      <c r="B31" s="9"/>
      <c r="C31" s="27">
        <v>3598.3500000000004</v>
      </c>
      <c r="D31" s="123"/>
      <c r="E31" s="28"/>
      <c r="F31" s="27">
        <v>3575.95</v>
      </c>
      <c r="G31" s="28">
        <f t="shared" si="5"/>
        <v>22.400000000000546</v>
      </c>
      <c r="H31" s="27">
        <v>13923.25</v>
      </c>
      <c r="I31" s="27">
        <v>14999.999999999998</v>
      </c>
      <c r="K31" s="51">
        <v>15000</v>
      </c>
      <c r="L31" s="51">
        <f t="shared" si="6"/>
        <v>8750</v>
      </c>
      <c r="M31" s="54"/>
    </row>
    <row r="32" spans="1:14" ht="18" customHeight="1" x14ac:dyDescent="0.3">
      <c r="A32" s="11" t="s">
        <v>176</v>
      </c>
      <c r="B32" s="9"/>
      <c r="C32" s="27">
        <v>402.2</v>
      </c>
      <c r="D32" s="123"/>
      <c r="E32" s="28"/>
      <c r="F32" s="27">
        <v>386.70000000000005</v>
      </c>
      <c r="G32" s="28">
        <f t="shared" si="5"/>
        <v>15.499999999999943</v>
      </c>
      <c r="H32" s="27">
        <v>1498.9</v>
      </c>
      <c r="I32" s="27">
        <v>1579.1999999999996</v>
      </c>
      <c r="M32" s="54"/>
    </row>
    <row r="33" spans="1:13" ht="18" customHeight="1" x14ac:dyDescent="0.3">
      <c r="A33" s="11" t="s">
        <v>45</v>
      </c>
      <c r="B33" s="9"/>
      <c r="C33" s="27">
        <v>170</v>
      </c>
      <c r="D33" s="123"/>
      <c r="E33" s="28"/>
      <c r="F33" s="27">
        <v>358</v>
      </c>
      <c r="G33" s="28">
        <f t="shared" si="5"/>
        <v>-188</v>
      </c>
      <c r="H33" s="27">
        <v>2476</v>
      </c>
      <c r="I33" s="27">
        <v>8240</v>
      </c>
      <c r="K33" s="51">
        <v>8240</v>
      </c>
      <c r="L33" s="51">
        <f t="shared" si="6"/>
        <v>4806.6666666666661</v>
      </c>
      <c r="M33" s="54"/>
    </row>
    <row r="34" spans="1:13" ht="18" customHeight="1" x14ac:dyDescent="0.3">
      <c r="A34" s="11" t="s">
        <v>46</v>
      </c>
      <c r="B34" s="9"/>
      <c r="C34" s="27">
        <v>540</v>
      </c>
      <c r="D34" s="27"/>
      <c r="E34" s="28"/>
      <c r="F34" s="27">
        <v>480</v>
      </c>
      <c r="G34" s="28">
        <f t="shared" si="5"/>
        <v>60</v>
      </c>
      <c r="H34" s="27">
        <v>2173.38</v>
      </c>
      <c r="I34" s="27">
        <v>2400</v>
      </c>
      <c r="K34" s="51">
        <v>2400</v>
      </c>
      <c r="L34" s="51">
        <f>K34/12*7</f>
        <v>1400</v>
      </c>
      <c r="M34" s="54"/>
    </row>
    <row r="35" spans="1:13" ht="18" customHeight="1" x14ac:dyDescent="0.3">
      <c r="A35" s="11" t="s">
        <v>47</v>
      </c>
      <c r="B35" s="9"/>
      <c r="C35" s="27">
        <v>34085.4</v>
      </c>
      <c r="D35" s="27"/>
      <c r="E35" s="28"/>
      <c r="F35" s="27">
        <v>45716.25</v>
      </c>
      <c r="G35" s="28">
        <f t="shared" si="5"/>
        <v>-11630.849999999999</v>
      </c>
      <c r="H35" s="27">
        <v>48746.1</v>
      </c>
      <c r="I35" s="27">
        <v>47000</v>
      </c>
      <c r="K35" s="51">
        <v>45000</v>
      </c>
      <c r="L35" s="51">
        <f t="shared" si="6"/>
        <v>26250</v>
      </c>
      <c r="M35" s="54"/>
    </row>
    <row r="36" spans="1:13" ht="18" customHeight="1" x14ac:dyDescent="0.3">
      <c r="A36" s="11" t="s">
        <v>48</v>
      </c>
      <c r="B36" s="9"/>
      <c r="C36" s="27"/>
      <c r="D36" s="129"/>
      <c r="E36" s="28"/>
      <c r="F36" s="27"/>
      <c r="G36" s="28">
        <f t="shared" si="5"/>
        <v>0</v>
      </c>
      <c r="H36" s="27">
        <v>0</v>
      </c>
      <c r="I36" s="27">
        <v>9600</v>
      </c>
      <c r="K36" s="51">
        <v>20000</v>
      </c>
      <c r="L36" s="51">
        <v>0</v>
      </c>
      <c r="M36" s="54"/>
    </row>
    <row r="37" spans="1:13" ht="18" customHeight="1" x14ac:dyDescent="0.3">
      <c r="A37" s="11" t="s">
        <v>49</v>
      </c>
      <c r="B37" s="9"/>
      <c r="C37" s="27"/>
      <c r="D37" s="27"/>
      <c r="E37" s="28"/>
      <c r="F37" s="27">
        <v>350</v>
      </c>
      <c r="G37" s="28">
        <f t="shared" si="5"/>
        <v>-350</v>
      </c>
      <c r="H37" s="27">
        <v>2100</v>
      </c>
      <c r="I37" s="27">
        <v>0</v>
      </c>
      <c r="K37" s="51">
        <v>10000</v>
      </c>
      <c r="L37" s="51">
        <f t="shared" ref="L37:L41" si="7">K37/12*7</f>
        <v>5833.3333333333339</v>
      </c>
      <c r="M37" s="54"/>
    </row>
    <row r="38" spans="1:13" ht="18" customHeight="1" x14ac:dyDescent="0.3">
      <c r="A38" s="11" t="s">
        <v>50</v>
      </c>
      <c r="B38" s="9"/>
      <c r="C38" s="27">
        <v>3613.81</v>
      </c>
      <c r="D38" s="27"/>
      <c r="E38" s="28"/>
      <c r="F38" s="27">
        <v>4347.09</v>
      </c>
      <c r="G38" s="28">
        <f t="shared" si="5"/>
        <v>-733.2800000000002</v>
      </c>
      <c r="H38" s="27">
        <v>16668.400000000001</v>
      </c>
      <c r="I38" s="27">
        <v>18000.000000000004</v>
      </c>
      <c r="K38" s="51">
        <v>21000</v>
      </c>
      <c r="L38" s="51">
        <f t="shared" si="7"/>
        <v>12250</v>
      </c>
      <c r="M38" s="54"/>
    </row>
    <row r="39" spans="1:13" ht="18" customHeight="1" x14ac:dyDescent="0.3">
      <c r="A39" s="11" t="s">
        <v>52</v>
      </c>
      <c r="B39" s="9"/>
      <c r="C39" s="27">
        <v>159</v>
      </c>
      <c r="D39" s="27"/>
      <c r="E39" s="28"/>
      <c r="F39" s="27">
        <v>3456.0699999999997</v>
      </c>
      <c r="G39" s="28">
        <f t="shared" si="5"/>
        <v>-3297.0699999999997</v>
      </c>
      <c r="H39" s="27">
        <v>886</v>
      </c>
      <c r="I39" s="27">
        <v>24000.000000000007</v>
      </c>
      <c r="K39" s="51">
        <v>25000</v>
      </c>
      <c r="L39" s="51">
        <f t="shared" si="7"/>
        <v>14583.333333333334</v>
      </c>
      <c r="M39" s="54"/>
    </row>
    <row r="40" spans="1:13" ht="18" customHeight="1" x14ac:dyDescent="0.3">
      <c r="A40" s="11" t="s">
        <v>53</v>
      </c>
      <c r="B40" s="9"/>
      <c r="C40" s="27"/>
      <c r="D40" s="123"/>
      <c r="E40" s="28"/>
      <c r="F40" s="27"/>
      <c r="G40" s="28">
        <f t="shared" si="5"/>
        <v>0</v>
      </c>
      <c r="H40" s="27">
        <v>4711.5</v>
      </c>
      <c r="I40" s="27">
        <v>4000</v>
      </c>
      <c r="K40" s="51">
        <v>4000</v>
      </c>
      <c r="L40" s="51">
        <f t="shared" si="7"/>
        <v>2333.333333333333</v>
      </c>
      <c r="M40" s="54"/>
    </row>
    <row r="41" spans="1:13" ht="18" customHeight="1" x14ac:dyDescent="0.3">
      <c r="A41" s="11" t="s">
        <v>54</v>
      </c>
      <c r="B41" s="9"/>
      <c r="C41" s="27"/>
      <c r="D41" s="123"/>
      <c r="E41" s="28"/>
      <c r="F41" s="27"/>
      <c r="G41" s="28">
        <f t="shared" si="5"/>
        <v>0</v>
      </c>
      <c r="H41" s="27">
        <v>424</v>
      </c>
      <c r="I41" s="27">
        <v>7200</v>
      </c>
      <c r="K41" s="51">
        <v>6800</v>
      </c>
      <c r="L41" s="51">
        <f t="shared" si="7"/>
        <v>3966.6666666666665</v>
      </c>
      <c r="M41" s="54"/>
    </row>
    <row r="42" spans="1:13" ht="18" customHeight="1" x14ac:dyDescent="0.3">
      <c r="A42" s="11" t="s">
        <v>55</v>
      </c>
      <c r="B42" s="9"/>
      <c r="C42" s="27">
        <v>2606.8000000000002</v>
      </c>
      <c r="D42" s="123"/>
      <c r="E42" s="28"/>
      <c r="F42" s="27"/>
      <c r="G42" s="28">
        <f t="shared" si="5"/>
        <v>2606.8000000000002</v>
      </c>
      <c r="H42" s="27"/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56</v>
      </c>
      <c r="B43" s="9"/>
      <c r="C43" s="27">
        <v>3745.39</v>
      </c>
      <c r="D43" s="123"/>
      <c r="E43" s="28"/>
      <c r="F43" s="27">
        <v>11150.23</v>
      </c>
      <c r="G43" s="28">
        <f t="shared" si="5"/>
        <v>-7404.84</v>
      </c>
      <c r="H43" s="27">
        <v>22552.89</v>
      </c>
      <c r="I43" s="27">
        <v>42636.000000000007</v>
      </c>
      <c r="K43" s="51">
        <v>42636</v>
      </c>
      <c r="L43" s="51">
        <f>K43/12*7</f>
        <v>24871</v>
      </c>
      <c r="M43" s="54"/>
    </row>
    <row r="44" spans="1:13" ht="18" customHeight="1" x14ac:dyDescent="0.3">
      <c r="A44" s="11" t="s">
        <v>57</v>
      </c>
      <c r="B44" s="9"/>
      <c r="C44" s="135">
        <v>3005.4100000000003</v>
      </c>
      <c r="D44" s="123"/>
      <c r="E44" s="28"/>
      <c r="F44" s="27">
        <v>4253.71</v>
      </c>
      <c r="G44" s="28">
        <f t="shared" si="5"/>
        <v>-1248.2999999999997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58</v>
      </c>
      <c r="B45" s="9"/>
      <c r="C45" s="27">
        <v>30192</v>
      </c>
      <c r="D45" s="123"/>
      <c r="E45" s="28"/>
      <c r="F45" s="27">
        <v>32003.52</v>
      </c>
      <c r="G45" s="28">
        <f t="shared" si="5"/>
        <v>-1811.5200000000004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59</v>
      </c>
      <c r="B46" s="9"/>
      <c r="C46" s="27">
        <v>1904.3</v>
      </c>
      <c r="D46" s="123"/>
      <c r="E46" s="28"/>
      <c r="F46" s="27">
        <v>1885.3600000000001</v>
      </c>
      <c r="G46" s="28">
        <f t="shared" si="5"/>
        <v>18.939999999999827</v>
      </c>
      <c r="H46" s="27">
        <v>10564.37</v>
      </c>
      <c r="I46" s="27">
        <v>6000</v>
      </c>
      <c r="K46" s="51">
        <v>6000</v>
      </c>
      <c r="L46" s="51">
        <f t="shared" ref="L46:L53" si="8">K46/12*7</f>
        <v>3500</v>
      </c>
      <c r="M46" s="54"/>
    </row>
    <row r="47" spans="1:13" ht="18" customHeight="1" x14ac:dyDescent="0.3">
      <c r="A47" s="11" t="s">
        <v>60</v>
      </c>
      <c r="B47" s="9"/>
      <c r="C47" s="27">
        <v>9551.2999999999993</v>
      </c>
      <c r="D47" s="123"/>
      <c r="E47" s="28"/>
      <c r="F47" s="27">
        <v>6441.82</v>
      </c>
      <c r="G47" s="28">
        <f t="shared" si="5"/>
        <v>3109.4799999999996</v>
      </c>
      <c r="H47" s="27">
        <v>25970.260000000002</v>
      </c>
      <c r="I47" s="27">
        <v>20000.000000000004</v>
      </c>
      <c r="K47" s="51">
        <v>20000</v>
      </c>
      <c r="L47" s="51">
        <f t="shared" si="8"/>
        <v>11666.666666666668</v>
      </c>
      <c r="M47" s="54"/>
    </row>
    <row r="48" spans="1:13" ht="18" customHeight="1" x14ac:dyDescent="0.3">
      <c r="A48" s="11" t="s">
        <v>61</v>
      </c>
      <c r="B48" s="9"/>
      <c r="C48" s="27"/>
      <c r="D48" s="123"/>
      <c r="E48" s="28"/>
      <c r="F48" s="27"/>
      <c r="G48" s="28">
        <f t="shared" si="5"/>
        <v>0</v>
      </c>
      <c r="H48" s="27">
        <v>1847.1999999999998</v>
      </c>
      <c r="I48" s="27">
        <v>1999.9999999999995</v>
      </c>
      <c r="K48" s="51">
        <v>2000</v>
      </c>
      <c r="L48" s="51">
        <f t="shared" si="8"/>
        <v>1166.6666666666665</v>
      </c>
      <c r="M48" s="54"/>
    </row>
    <row r="49" spans="1:13" ht="18" customHeight="1" x14ac:dyDescent="0.3">
      <c r="A49" s="11" t="s">
        <v>62</v>
      </c>
      <c r="B49" s="9"/>
      <c r="C49" s="27">
        <v>4018.7</v>
      </c>
      <c r="D49" s="123"/>
      <c r="E49" s="28"/>
      <c r="F49" s="27">
        <v>3264.5</v>
      </c>
      <c r="G49" s="28">
        <f t="shared" si="5"/>
        <v>754.19999999999982</v>
      </c>
      <c r="H49" s="27">
        <v>42757.57</v>
      </c>
      <c r="I49" s="27">
        <v>33500</v>
      </c>
      <c r="K49" s="51">
        <v>31000</v>
      </c>
      <c r="L49" s="51">
        <f t="shared" si="8"/>
        <v>18083.333333333336</v>
      </c>
      <c r="M49" s="54"/>
    </row>
    <row r="50" spans="1:13" ht="18" customHeight="1" x14ac:dyDescent="0.3">
      <c r="A50" s="11" t="s">
        <v>63</v>
      </c>
      <c r="B50" s="9"/>
      <c r="C50" s="27">
        <v>2173.4499999999998</v>
      </c>
      <c r="D50" s="123"/>
      <c r="E50" s="28"/>
      <c r="F50" s="27">
        <v>1186.25</v>
      </c>
      <c r="G50" s="28">
        <f t="shared" si="5"/>
        <v>987.19999999999982</v>
      </c>
      <c r="H50" s="27">
        <v>4747.05</v>
      </c>
      <c r="I50" s="27">
        <v>8200.0000000000018</v>
      </c>
      <c r="K50" s="51">
        <v>2100</v>
      </c>
      <c r="L50" s="51">
        <f t="shared" si="8"/>
        <v>1225</v>
      </c>
      <c r="M50" s="54"/>
    </row>
    <row r="51" spans="1:13" ht="18" customHeight="1" x14ac:dyDescent="0.3">
      <c r="A51" s="11" t="s">
        <v>64</v>
      </c>
      <c r="B51" s="9"/>
      <c r="C51" s="27">
        <v>182</v>
      </c>
      <c r="D51" s="123"/>
      <c r="E51" s="28"/>
      <c r="F51" s="27">
        <v>95.4</v>
      </c>
      <c r="G51" s="28">
        <f t="shared" si="5"/>
        <v>86.6</v>
      </c>
      <c r="H51" s="27">
        <v>215.8</v>
      </c>
      <c r="I51" s="27">
        <v>1500.0000000000005</v>
      </c>
      <c r="K51" s="51">
        <v>1500</v>
      </c>
      <c r="L51" s="51">
        <f t="shared" si="8"/>
        <v>875</v>
      </c>
      <c r="M51" s="54"/>
    </row>
    <row r="52" spans="1:13" ht="18" customHeight="1" x14ac:dyDescent="0.3">
      <c r="A52" s="11" t="s">
        <v>65</v>
      </c>
      <c r="B52" s="9"/>
      <c r="C52" s="27">
        <v>149</v>
      </c>
      <c r="D52" s="123"/>
      <c r="E52" s="28"/>
      <c r="F52" s="27">
        <v>258.10000000000002</v>
      </c>
      <c r="G52" s="28">
        <f t="shared" si="5"/>
        <v>-109.10000000000002</v>
      </c>
      <c r="H52" s="27">
        <v>4835.1499999999996</v>
      </c>
      <c r="I52" s="27">
        <v>5499.9999999999991</v>
      </c>
      <c r="K52" s="51">
        <v>5500</v>
      </c>
      <c r="L52" s="51">
        <f t="shared" si="8"/>
        <v>3208.333333333333</v>
      </c>
      <c r="M52" s="54"/>
    </row>
    <row r="53" spans="1:13" ht="18" customHeight="1" x14ac:dyDescent="0.3">
      <c r="A53" s="11" t="s">
        <v>66</v>
      </c>
      <c r="B53" s="9"/>
      <c r="C53" s="27">
        <v>4239.95</v>
      </c>
      <c r="D53" s="123"/>
      <c r="E53" s="28"/>
      <c r="F53" s="27">
        <v>5263.35</v>
      </c>
      <c r="G53" s="28">
        <f t="shared" si="5"/>
        <v>-1023.4000000000005</v>
      </c>
      <c r="H53" s="27">
        <v>26943.439999999999</v>
      </c>
      <c r="I53" s="27">
        <v>31000.000000000004</v>
      </c>
      <c r="K53" s="51">
        <v>31000</v>
      </c>
      <c r="L53" s="51">
        <f t="shared" si="8"/>
        <v>18083.333333333336</v>
      </c>
      <c r="M53" s="54"/>
    </row>
    <row r="54" spans="1:13" ht="18" customHeight="1" x14ac:dyDescent="0.3">
      <c r="A54" s="11" t="s">
        <v>67</v>
      </c>
      <c r="B54" s="9"/>
      <c r="C54" s="27"/>
      <c r="D54" s="123"/>
      <c r="E54" s="28"/>
      <c r="F54" s="27"/>
      <c r="G54" s="28">
        <f t="shared" si="5"/>
        <v>0</v>
      </c>
      <c r="H54" s="27">
        <v>0</v>
      </c>
      <c r="I54" s="27">
        <v>5300</v>
      </c>
      <c r="K54" s="51">
        <v>5300</v>
      </c>
      <c r="L54" s="51">
        <v>0</v>
      </c>
      <c r="M54" s="54"/>
    </row>
    <row r="55" spans="1:13" ht="18" customHeight="1" x14ac:dyDescent="0.3">
      <c r="A55" s="11" t="s">
        <v>68</v>
      </c>
      <c r="B55" s="9"/>
      <c r="C55" s="27"/>
      <c r="D55" s="123"/>
      <c r="E55" s="28"/>
      <c r="F55" s="27"/>
      <c r="G55" s="28">
        <f t="shared" si="5"/>
        <v>0</v>
      </c>
      <c r="H55" s="27">
        <v>0</v>
      </c>
      <c r="I55" s="27">
        <v>3000</v>
      </c>
      <c r="K55" s="51">
        <v>3000</v>
      </c>
      <c r="L55" s="51">
        <v>0</v>
      </c>
      <c r="M55" s="54"/>
    </row>
    <row r="56" spans="1:13" ht="18" customHeight="1" x14ac:dyDescent="0.3">
      <c r="A56" s="11" t="s">
        <v>69</v>
      </c>
      <c r="B56" s="9"/>
      <c r="C56" s="27"/>
      <c r="D56" s="123"/>
      <c r="E56" s="28"/>
      <c r="F56" s="27"/>
      <c r="G56" s="28">
        <f t="shared" si="5"/>
        <v>0</v>
      </c>
      <c r="H56" s="27">
        <v>4350</v>
      </c>
      <c r="I56" s="27">
        <v>12250</v>
      </c>
      <c r="K56" s="51">
        <v>12250</v>
      </c>
      <c r="L56" s="51">
        <v>0</v>
      </c>
      <c r="M56" s="54"/>
    </row>
    <row r="57" spans="1:13" ht="18" customHeight="1" x14ac:dyDescent="0.3">
      <c r="A57" s="11" t="s">
        <v>70</v>
      </c>
      <c r="B57" s="9"/>
      <c r="C57" s="27"/>
      <c r="D57" s="123"/>
      <c r="E57" s="28"/>
      <c r="F57" s="27"/>
      <c r="G57" s="28">
        <f t="shared" si="5"/>
        <v>0</v>
      </c>
      <c r="H57" s="27">
        <v>5000</v>
      </c>
      <c r="I57" s="27">
        <v>5000</v>
      </c>
      <c r="K57" s="51">
        <v>5000</v>
      </c>
      <c r="L57" s="51">
        <v>0</v>
      </c>
      <c r="M57" s="54"/>
    </row>
    <row r="58" spans="1:13" ht="18" customHeight="1" x14ac:dyDescent="0.3">
      <c r="A58" s="11" t="s">
        <v>71</v>
      </c>
      <c r="B58" s="9"/>
      <c r="C58" s="27">
        <v>1912.8</v>
      </c>
      <c r="D58" s="123"/>
      <c r="E58" s="28"/>
      <c r="F58" s="27">
        <v>1140.4000000000001</v>
      </c>
      <c r="G58" s="28">
        <f t="shared" si="5"/>
        <v>772.39999999999986</v>
      </c>
      <c r="H58" s="27">
        <v>9743.2000000000007</v>
      </c>
      <c r="I58" s="27">
        <v>9900</v>
      </c>
      <c r="K58" s="51">
        <v>9900</v>
      </c>
      <c r="L58" s="51">
        <f>K58/12*7</f>
        <v>5775</v>
      </c>
      <c r="M58" s="54"/>
    </row>
    <row r="59" spans="1:13" ht="18" customHeight="1" x14ac:dyDescent="0.3">
      <c r="A59" s="11" t="s">
        <v>72</v>
      </c>
      <c r="B59" s="9"/>
      <c r="C59" s="27"/>
      <c r="D59" s="123"/>
      <c r="E59" s="28"/>
      <c r="F59" s="27"/>
      <c r="G59" s="28">
        <f t="shared" si="5"/>
        <v>0</v>
      </c>
      <c r="H59" s="27">
        <v>2212.08</v>
      </c>
      <c r="I59" s="27">
        <v>3000</v>
      </c>
      <c r="K59" s="51">
        <v>3000</v>
      </c>
      <c r="L59" s="51">
        <f t="shared" ref="L59:L60" si="9">K59/12*7</f>
        <v>1750</v>
      </c>
      <c r="M59" s="54"/>
    </row>
    <row r="60" spans="1:13" ht="18" customHeight="1" x14ac:dyDescent="0.3">
      <c r="A60" s="11" t="s">
        <v>73</v>
      </c>
      <c r="B60" s="9"/>
      <c r="C60" s="27"/>
      <c r="D60" s="123"/>
      <c r="E60" s="28"/>
      <c r="F60" s="27"/>
      <c r="G60" s="28">
        <f t="shared" si="5"/>
        <v>0</v>
      </c>
      <c r="H60" s="27">
        <v>3283</v>
      </c>
      <c r="I60" s="27">
        <v>4500</v>
      </c>
      <c r="K60" s="51">
        <v>3000</v>
      </c>
      <c r="L60" s="51">
        <f t="shared" si="9"/>
        <v>1750</v>
      </c>
      <c r="M60" s="54"/>
    </row>
    <row r="61" spans="1:13" ht="18" customHeight="1" x14ac:dyDescent="0.3">
      <c r="A61" s="11" t="s">
        <v>74</v>
      </c>
      <c r="B61" s="9"/>
      <c r="C61" s="27">
        <v>239.2</v>
      </c>
      <c r="D61" s="123"/>
      <c r="E61" s="28"/>
      <c r="F61" s="27">
        <v>394.78999999999996</v>
      </c>
      <c r="G61" s="28">
        <f t="shared" si="5"/>
        <v>-155.58999999999997</v>
      </c>
      <c r="H61" s="27">
        <v>1210.54</v>
      </c>
      <c r="I61" s="27">
        <v>1000.0000000000002</v>
      </c>
      <c r="K61" s="51">
        <v>1000</v>
      </c>
      <c r="L61" s="51">
        <f>K61/12*7</f>
        <v>583.33333333333326</v>
      </c>
      <c r="M61" s="54"/>
    </row>
    <row r="62" spans="1:13" ht="18" customHeight="1" x14ac:dyDescent="0.3">
      <c r="A62" s="11" t="s">
        <v>75</v>
      </c>
      <c r="B62" s="9"/>
      <c r="C62" s="27"/>
      <c r="D62" s="123"/>
      <c r="E62" s="28"/>
      <c r="F62" s="27"/>
      <c r="G62" s="28">
        <f t="shared" si="5"/>
        <v>0</v>
      </c>
      <c r="H62" s="27">
        <v>200</v>
      </c>
      <c r="I62" s="27">
        <v>180</v>
      </c>
      <c r="K62" s="51">
        <v>180</v>
      </c>
      <c r="L62" s="51">
        <v>180</v>
      </c>
      <c r="M62" s="54"/>
    </row>
    <row r="63" spans="1:13" ht="18" customHeight="1" x14ac:dyDescent="0.3">
      <c r="A63" s="11" t="s">
        <v>76</v>
      </c>
      <c r="B63" s="9"/>
      <c r="C63" s="27"/>
      <c r="D63" s="123"/>
      <c r="E63" s="28"/>
      <c r="F63" s="27"/>
      <c r="G63" s="28">
        <f t="shared" si="5"/>
        <v>0</v>
      </c>
      <c r="H63" s="27">
        <v>0</v>
      </c>
      <c r="I63" s="27">
        <v>999.99999999999977</v>
      </c>
      <c r="K63" s="51">
        <v>1000</v>
      </c>
      <c r="L63" s="51">
        <f t="shared" ref="L63" si="10">K63/12*7</f>
        <v>583.33333333333326</v>
      </c>
      <c r="M63" s="54"/>
    </row>
    <row r="64" spans="1:13" ht="18" customHeight="1" x14ac:dyDescent="0.3">
      <c r="A64" s="11" t="s">
        <v>77</v>
      </c>
      <c r="B64" s="9"/>
      <c r="C64" s="27">
        <v>330</v>
      </c>
      <c r="D64" s="123"/>
      <c r="E64" s="28"/>
      <c r="F64" s="27">
        <v>330</v>
      </c>
      <c r="G64" s="28">
        <f>C64-F64</f>
        <v>0</v>
      </c>
      <c r="H64" s="27">
        <v>330</v>
      </c>
      <c r="I64" s="27">
        <v>330</v>
      </c>
      <c r="K64" s="51">
        <v>330</v>
      </c>
      <c r="L64" s="51">
        <v>330</v>
      </c>
      <c r="M64" s="54"/>
    </row>
    <row r="65" spans="1:13" ht="18" customHeight="1" x14ac:dyDescent="0.3">
      <c r="A65" s="11" t="s">
        <v>78</v>
      </c>
      <c r="B65" s="9"/>
      <c r="C65" s="27"/>
      <c r="D65" s="27"/>
      <c r="E65" s="27"/>
      <c r="F65" s="27"/>
      <c r="G65" s="28">
        <f t="shared" si="5"/>
        <v>0</v>
      </c>
      <c r="H65" s="27">
        <v>0</v>
      </c>
      <c r="I65" s="27">
        <v>1000</v>
      </c>
      <c r="K65" s="51">
        <v>1000</v>
      </c>
      <c r="L65" s="51">
        <v>0</v>
      </c>
      <c r="M65" s="54"/>
    </row>
    <row r="66" spans="1:13" ht="18" customHeight="1" x14ac:dyDescent="0.3">
      <c r="A66" s="11" t="s">
        <v>163</v>
      </c>
      <c r="B66" s="9"/>
      <c r="C66" s="27"/>
      <c r="D66" s="27"/>
      <c r="E66" s="27"/>
      <c r="F66" s="27"/>
      <c r="G66" s="28">
        <f>C66-F66</f>
        <v>0</v>
      </c>
      <c r="H66" s="27">
        <v>2043.4</v>
      </c>
      <c r="I66" s="27">
        <v>0</v>
      </c>
    </row>
    <row r="67" spans="1:13" ht="18" customHeight="1" x14ac:dyDescent="0.3">
      <c r="A67" s="11"/>
      <c r="B67" s="9"/>
      <c r="C67" s="27"/>
      <c r="D67" s="27"/>
      <c r="E67" s="28"/>
      <c r="F67" s="26"/>
      <c r="G67" s="26"/>
      <c r="H67" s="27"/>
      <c r="I67" s="27">
        <v>0</v>
      </c>
    </row>
    <row r="68" spans="1:13" ht="18" customHeight="1" x14ac:dyDescent="0.3">
      <c r="A68" s="23" t="s">
        <v>79</v>
      </c>
      <c r="B68" s="9"/>
      <c r="C68" s="27"/>
      <c r="D68" s="27"/>
      <c r="E68" s="28"/>
      <c r="F68" s="27"/>
      <c r="G68" s="28"/>
      <c r="H68" s="27"/>
      <c r="I68" s="27">
        <v>0</v>
      </c>
    </row>
    <row r="69" spans="1:13" ht="18" customHeight="1" x14ac:dyDescent="0.3">
      <c r="A69" s="11" t="s">
        <v>51</v>
      </c>
      <c r="B69" s="9"/>
      <c r="C69" s="27">
        <v>3771.12</v>
      </c>
      <c r="D69" s="27"/>
      <c r="E69" s="28"/>
      <c r="F69" s="27"/>
      <c r="G69" s="28">
        <f>C69-F69</f>
        <v>3771.12</v>
      </c>
      <c r="H69" s="27">
        <v>14533.279999999997</v>
      </c>
      <c r="I69" s="27">
        <v>105000</v>
      </c>
      <c r="K69" s="51">
        <v>105000</v>
      </c>
      <c r="L69" s="51">
        <f>K69/12*7</f>
        <v>61250</v>
      </c>
      <c r="M69" s="54"/>
    </row>
    <row r="70" spans="1:13" ht="18" customHeight="1" x14ac:dyDescent="0.3">
      <c r="A70" s="11" t="s">
        <v>86</v>
      </c>
      <c r="B70" s="9"/>
      <c r="C70" s="27">
        <v>0</v>
      </c>
      <c r="D70" s="27"/>
      <c r="E70" s="27"/>
      <c r="F70" s="27"/>
      <c r="G70" s="28">
        <f>C70-F70</f>
        <v>0</v>
      </c>
      <c r="H70" s="27">
        <v>31894.240000000002</v>
      </c>
      <c r="I70" s="27">
        <v>0</v>
      </c>
      <c r="K70" s="51">
        <v>0</v>
      </c>
    </row>
    <row r="71" spans="1:13" ht="18" customHeight="1" x14ac:dyDescent="0.3">
      <c r="A71" s="11" t="s">
        <v>80</v>
      </c>
      <c r="B71" s="9"/>
      <c r="C71" s="127">
        <v>189527.69</v>
      </c>
      <c r="D71" s="27"/>
      <c r="E71" s="28"/>
      <c r="F71" s="27">
        <v>317390.42</v>
      </c>
      <c r="G71" s="28">
        <f t="shared" si="5"/>
        <v>-127862.72999999998</v>
      </c>
      <c r="H71" s="27">
        <v>966202.35</v>
      </c>
      <c r="I71" s="27">
        <v>1317120.0000000002</v>
      </c>
      <c r="K71" s="51">
        <v>845000</v>
      </c>
      <c r="L71" s="51">
        <f>K71/12*7</f>
        <v>492916.66666666669</v>
      </c>
      <c r="M71" s="54"/>
    </row>
    <row r="72" spans="1:13" ht="18" customHeight="1" x14ac:dyDescent="0.3">
      <c r="A72" s="11" t="s">
        <v>81</v>
      </c>
      <c r="B72" s="9"/>
      <c r="C72" s="127">
        <v>97339.78</v>
      </c>
      <c r="D72" s="27"/>
      <c r="E72" s="28"/>
      <c r="F72" s="27">
        <v>31539.24</v>
      </c>
      <c r="G72" s="28">
        <f t="shared" si="5"/>
        <v>65800.539999999994</v>
      </c>
      <c r="H72" s="27">
        <v>179168.33</v>
      </c>
      <c r="I72" s="27">
        <v>374300</v>
      </c>
      <c r="K72" s="51">
        <v>368300</v>
      </c>
      <c r="L72" s="51">
        <f t="shared" ref="L72:L76" si="11">K72/12*7</f>
        <v>214841.66666666669</v>
      </c>
      <c r="M72" s="54"/>
    </row>
    <row r="73" spans="1:13" ht="18" customHeight="1" x14ac:dyDescent="0.3">
      <c r="A73" s="11" t="s">
        <v>82</v>
      </c>
      <c r="B73" s="9"/>
      <c r="C73" s="127">
        <v>3589.5699999999997</v>
      </c>
      <c r="D73" s="123"/>
      <c r="E73" s="28"/>
      <c r="F73" s="27">
        <v>19116.7</v>
      </c>
      <c r="G73" s="28">
        <f t="shared" si="5"/>
        <v>-15527.130000000001</v>
      </c>
      <c r="H73" s="27">
        <v>129869.15</v>
      </c>
      <c r="I73" s="27">
        <v>165000.00000000003</v>
      </c>
      <c r="K73" s="51">
        <v>150000</v>
      </c>
      <c r="L73" s="51">
        <f t="shared" si="11"/>
        <v>87500</v>
      </c>
      <c r="M73" s="54"/>
    </row>
    <row r="74" spans="1:13" ht="18" customHeight="1" x14ac:dyDescent="0.3">
      <c r="A74" s="11" t="s">
        <v>83</v>
      </c>
      <c r="B74" s="9"/>
      <c r="C74" s="27"/>
      <c r="D74" s="123"/>
      <c r="E74" s="28"/>
      <c r="F74" s="27"/>
      <c r="G74" s="28">
        <f t="shared" si="5"/>
        <v>0</v>
      </c>
      <c r="H74" s="27">
        <v>0</v>
      </c>
      <c r="I74" s="27">
        <v>0</v>
      </c>
      <c r="K74" s="51">
        <v>0</v>
      </c>
      <c r="M74" s="54"/>
    </row>
    <row r="75" spans="1:13" ht="18" customHeight="1" x14ac:dyDescent="0.3">
      <c r="A75" s="11" t="s">
        <v>84</v>
      </c>
      <c r="B75" s="9"/>
      <c r="C75" s="27">
        <v>87</v>
      </c>
      <c r="D75" s="123"/>
      <c r="E75" s="28"/>
      <c r="F75" s="27">
        <v>296.8</v>
      </c>
      <c r="G75" s="28">
        <f t="shared" si="5"/>
        <v>-209.8</v>
      </c>
      <c r="H75" s="27">
        <v>1201.5</v>
      </c>
      <c r="I75" s="27">
        <v>6000.0000000000009</v>
      </c>
      <c r="K75" s="51">
        <v>6000</v>
      </c>
      <c r="L75" s="51">
        <f t="shared" si="11"/>
        <v>3500</v>
      </c>
      <c r="M75" s="54"/>
    </row>
    <row r="76" spans="1:13" ht="18" customHeight="1" x14ac:dyDescent="0.3">
      <c r="A76" s="11" t="s">
        <v>85</v>
      </c>
      <c r="B76" s="9"/>
      <c r="C76" s="27">
        <v>5000</v>
      </c>
      <c r="D76" s="123"/>
      <c r="E76" s="28"/>
      <c r="F76" s="27">
        <v>5000</v>
      </c>
      <c r="G76" s="28">
        <f t="shared" si="5"/>
        <v>0</v>
      </c>
      <c r="H76" s="27">
        <v>29354.84</v>
      </c>
      <c r="I76" s="27">
        <v>30000</v>
      </c>
      <c r="K76" s="51">
        <v>30000</v>
      </c>
      <c r="L76" s="51">
        <f t="shared" si="11"/>
        <v>17500</v>
      </c>
      <c r="M76" s="54"/>
    </row>
    <row r="77" spans="1:13" ht="18" customHeight="1" x14ac:dyDescent="0.3">
      <c r="A77" s="11" t="s">
        <v>101</v>
      </c>
      <c r="B77" s="9"/>
      <c r="C77" s="127">
        <v>3180</v>
      </c>
      <c r="D77" s="123"/>
      <c r="E77" s="28"/>
      <c r="F77" s="27"/>
      <c r="G77" s="28">
        <f t="shared" si="5"/>
        <v>3180</v>
      </c>
      <c r="H77" s="27">
        <v>12480</v>
      </c>
      <c r="I77" s="27">
        <v>40000</v>
      </c>
      <c r="K77" s="51">
        <v>0</v>
      </c>
      <c r="M77" s="54"/>
    </row>
    <row r="78" spans="1:13" ht="18" customHeight="1" x14ac:dyDescent="0.3">
      <c r="A78" s="11" t="s">
        <v>87</v>
      </c>
      <c r="B78" s="9"/>
      <c r="C78" s="27">
        <v>46784.76</v>
      </c>
      <c r="D78" s="123"/>
      <c r="E78" s="28"/>
      <c r="F78" s="27"/>
      <c r="G78" s="28">
        <f t="shared" si="5"/>
        <v>46784.76</v>
      </c>
      <c r="H78" s="27">
        <v>778788.32</v>
      </c>
      <c r="I78" s="27">
        <v>1600000</v>
      </c>
      <c r="K78" s="51">
        <v>1750000</v>
      </c>
      <c r="L78" s="51">
        <f>K78/12*7</f>
        <v>1020833.3333333334</v>
      </c>
      <c r="M78" s="54"/>
    </row>
    <row r="79" spans="1:13" ht="18" customHeight="1" x14ac:dyDescent="0.3">
      <c r="A79" s="11" t="s">
        <v>88</v>
      </c>
      <c r="B79" s="9"/>
      <c r="C79" s="127">
        <v>2400</v>
      </c>
      <c r="D79" s="123"/>
      <c r="E79" s="28"/>
      <c r="F79" s="27"/>
      <c r="G79" s="28">
        <f t="shared" si="5"/>
        <v>2400</v>
      </c>
      <c r="H79" s="27">
        <v>21020</v>
      </c>
      <c r="I79" s="27">
        <v>52999.999999999985</v>
      </c>
      <c r="K79" s="51">
        <v>66000</v>
      </c>
      <c r="L79" s="51">
        <f t="shared" ref="L79:L90" si="12">K79/12*7</f>
        <v>38500</v>
      </c>
      <c r="M79" s="54"/>
    </row>
    <row r="80" spans="1:13" ht="18" customHeight="1" x14ac:dyDescent="0.3">
      <c r="A80" s="11" t="s">
        <v>89</v>
      </c>
      <c r="B80" s="9"/>
      <c r="C80" s="127">
        <v>5060</v>
      </c>
      <c r="D80" s="123"/>
      <c r="E80" s="28"/>
      <c r="F80" s="27"/>
      <c r="G80" s="28">
        <f t="shared" si="5"/>
        <v>5060</v>
      </c>
      <c r="H80" s="27">
        <v>3237.5</v>
      </c>
      <c r="I80" s="27">
        <v>80000</v>
      </c>
      <c r="K80" s="51">
        <v>27000</v>
      </c>
      <c r="L80" s="51">
        <f t="shared" si="12"/>
        <v>15750</v>
      </c>
      <c r="M80" s="54"/>
    </row>
    <row r="81" spans="1:13" ht="18" customHeight="1" x14ac:dyDescent="0.3">
      <c r="A81" s="11" t="s">
        <v>90</v>
      </c>
      <c r="B81" s="9"/>
      <c r="C81" s="127">
        <v>15375</v>
      </c>
      <c r="D81" s="123"/>
      <c r="E81" s="28"/>
      <c r="F81" s="27"/>
      <c r="G81" s="28">
        <f t="shared" si="5"/>
        <v>15375</v>
      </c>
      <c r="H81" s="27">
        <v>24069</v>
      </c>
      <c r="I81" s="27">
        <v>84800</v>
      </c>
      <c r="K81" s="51">
        <v>84800</v>
      </c>
      <c r="L81" s="51">
        <f t="shared" si="12"/>
        <v>49466.666666666672</v>
      </c>
      <c r="M81" s="54"/>
    </row>
    <row r="82" spans="1:13" ht="18" customHeight="1" x14ac:dyDescent="0.3">
      <c r="A82" s="11" t="s">
        <v>91</v>
      </c>
      <c r="B82" s="9"/>
      <c r="C82" s="27">
        <v>118834.26</v>
      </c>
      <c r="D82" s="123"/>
      <c r="E82" s="28"/>
      <c r="F82" s="27">
        <v>89737.66</v>
      </c>
      <c r="G82" s="28">
        <f t="shared" si="5"/>
        <v>29096.599999999991</v>
      </c>
      <c r="H82" s="27">
        <v>401189.89999999997</v>
      </c>
      <c r="I82" s="27">
        <v>579880</v>
      </c>
      <c r="K82" s="51">
        <v>765000</v>
      </c>
      <c r="L82" s="51">
        <f>K82/12*7</f>
        <v>446250</v>
      </c>
      <c r="M82" s="54"/>
    </row>
    <row r="83" spans="1:13" ht="18" customHeight="1" x14ac:dyDescent="0.3">
      <c r="A83" s="11" t="s">
        <v>184</v>
      </c>
      <c r="B83" s="9"/>
      <c r="C83" s="27"/>
      <c r="D83" s="123"/>
      <c r="E83" s="28"/>
      <c r="F83" s="27">
        <v>302.10000000000002</v>
      </c>
      <c r="G83" s="28"/>
      <c r="H83" s="27">
        <v>302.10000000000002</v>
      </c>
      <c r="I83" s="27"/>
      <c r="M83" s="54"/>
    </row>
    <row r="84" spans="1:13" ht="18" customHeight="1" x14ac:dyDescent="0.3">
      <c r="A84" s="11" t="s">
        <v>92</v>
      </c>
      <c r="B84" s="9"/>
      <c r="C84" s="27">
        <v>210</v>
      </c>
      <c r="D84" s="123"/>
      <c r="E84" s="28"/>
      <c r="F84" s="27">
        <v>10541</v>
      </c>
      <c r="G84" s="28">
        <f t="shared" si="5"/>
        <v>-10331</v>
      </c>
      <c r="H84" s="27">
        <v>837869.8</v>
      </c>
      <c r="I84" s="27">
        <v>1504000</v>
      </c>
      <c r="K84" s="51">
        <v>1280000</v>
      </c>
      <c r="L84" s="51">
        <f t="shared" si="12"/>
        <v>746666.66666666674</v>
      </c>
      <c r="M84" s="54"/>
    </row>
    <row r="85" spans="1:13" ht="18" customHeight="1" x14ac:dyDescent="0.3">
      <c r="A85" s="11" t="s">
        <v>93</v>
      </c>
      <c r="B85" s="9"/>
      <c r="C85" s="27"/>
      <c r="D85" s="123"/>
      <c r="E85" s="28"/>
      <c r="F85" s="27"/>
      <c r="G85" s="28">
        <f t="shared" si="5"/>
        <v>0</v>
      </c>
      <c r="H85" s="27">
        <v>157168</v>
      </c>
      <c r="I85" s="27">
        <v>200000</v>
      </c>
      <c r="K85" s="51">
        <v>200000</v>
      </c>
      <c r="L85" s="51">
        <f>K85/12*7</f>
        <v>116666.66666666667</v>
      </c>
      <c r="M85" s="54"/>
    </row>
    <row r="86" spans="1:13" ht="18" customHeight="1" x14ac:dyDescent="0.3">
      <c r="A86" s="11" t="s">
        <v>94</v>
      </c>
      <c r="B86" s="9"/>
      <c r="C86" s="127">
        <v>61320.649999999994</v>
      </c>
      <c r="D86" s="27"/>
      <c r="E86" s="28"/>
      <c r="F86" s="27">
        <v>400</v>
      </c>
      <c r="G86" s="28">
        <f t="shared" si="5"/>
        <v>60920.649999999994</v>
      </c>
      <c r="H86" s="27">
        <v>14577.12</v>
      </c>
      <c r="I86" s="27">
        <v>52999.999999999985</v>
      </c>
      <c r="K86" s="51">
        <v>84800</v>
      </c>
      <c r="L86" s="51">
        <f t="shared" si="12"/>
        <v>49466.666666666672</v>
      </c>
      <c r="M86" s="54"/>
    </row>
    <row r="87" spans="1:13" ht="18" customHeight="1" x14ac:dyDescent="0.3">
      <c r="A87" s="11" t="s">
        <v>95</v>
      </c>
      <c r="B87" s="9"/>
      <c r="C87" s="27">
        <v>126169.7</v>
      </c>
      <c r="D87" s="27"/>
      <c r="E87" s="28"/>
      <c r="F87" s="27">
        <v>150459.10999999999</v>
      </c>
      <c r="G87" s="28">
        <f t="shared" si="5"/>
        <v>-24289.409999999989</v>
      </c>
      <c r="H87" s="27">
        <v>1189603.8999999999</v>
      </c>
      <c r="I87" s="27">
        <v>1722000.0000000002</v>
      </c>
      <c r="K87" s="51">
        <v>2894000</v>
      </c>
      <c r="L87" s="51">
        <f t="shared" si="12"/>
        <v>1688166.6666666665</v>
      </c>
      <c r="M87" s="54"/>
    </row>
    <row r="88" spans="1:13" ht="18" customHeight="1" x14ac:dyDescent="0.3">
      <c r="A88" s="11" t="s">
        <v>96</v>
      </c>
      <c r="B88" s="9"/>
      <c r="C88" s="27">
        <v>475282.01999999996</v>
      </c>
      <c r="D88" s="27"/>
      <c r="E88" s="28"/>
      <c r="F88" s="27">
        <v>241146.46999999997</v>
      </c>
      <c r="G88" s="28">
        <f t="shared" si="5"/>
        <v>234135.55</v>
      </c>
      <c r="H88" s="27">
        <v>1102025.32</v>
      </c>
      <c r="I88" s="27">
        <v>1045000</v>
      </c>
      <c r="K88" s="51">
        <v>1066000</v>
      </c>
      <c r="L88" s="51">
        <f t="shared" si="12"/>
        <v>621833.33333333326</v>
      </c>
      <c r="M88" s="54"/>
    </row>
    <row r="89" spans="1:13" ht="18" customHeight="1" x14ac:dyDescent="0.3">
      <c r="A89" s="11" t="s">
        <v>212</v>
      </c>
      <c r="B89" s="9"/>
      <c r="C89" s="123">
        <v>130901.09</v>
      </c>
      <c r="D89" s="27"/>
      <c r="E89" s="28"/>
      <c r="F89" s="27">
        <v>0</v>
      </c>
      <c r="G89" s="28">
        <f t="shared" si="5"/>
        <v>130901.09</v>
      </c>
      <c r="H89" s="27">
        <v>0</v>
      </c>
      <c r="I89" s="27"/>
      <c r="M89" s="54"/>
    </row>
    <row r="90" spans="1:13" ht="18" customHeight="1" x14ac:dyDescent="0.3">
      <c r="A90" s="11" t="s">
        <v>97</v>
      </c>
      <c r="B90" s="9"/>
      <c r="C90" s="127">
        <v>3824.15</v>
      </c>
      <c r="D90" s="27"/>
      <c r="E90" s="28"/>
      <c r="F90" s="27"/>
      <c r="G90" s="28">
        <f t="shared" si="5"/>
        <v>3824.15</v>
      </c>
      <c r="H90" s="27">
        <v>0</v>
      </c>
      <c r="I90" s="27">
        <v>30000.000000000004</v>
      </c>
      <c r="K90" s="51">
        <v>30000</v>
      </c>
      <c r="L90" s="51">
        <f t="shared" si="12"/>
        <v>17500</v>
      </c>
      <c r="M90" s="54"/>
    </row>
    <row r="91" spans="1:13" ht="18" customHeight="1" x14ac:dyDescent="0.3">
      <c r="A91" s="11" t="s">
        <v>213</v>
      </c>
      <c r="B91" s="9"/>
      <c r="C91" s="127">
        <v>34000</v>
      </c>
      <c r="D91" s="27"/>
      <c r="E91" s="28"/>
      <c r="F91" s="27"/>
      <c r="G91" s="28">
        <f>C91-F91</f>
        <v>34000</v>
      </c>
      <c r="H91" s="27">
        <v>684159.30999999994</v>
      </c>
      <c r="I91" s="27">
        <v>1980000</v>
      </c>
      <c r="K91" s="51">
        <v>2160000</v>
      </c>
      <c r="L91" s="51">
        <f>K91/12*7</f>
        <v>1260000</v>
      </c>
      <c r="M91" s="54"/>
    </row>
    <row r="92" spans="1:13" ht="18" customHeight="1" x14ac:dyDescent="0.3">
      <c r="A92" s="11" t="s">
        <v>195</v>
      </c>
      <c r="B92" s="9"/>
      <c r="C92" s="127">
        <v>6401.13</v>
      </c>
      <c r="D92" s="27"/>
      <c r="E92" s="28"/>
      <c r="F92" s="27">
        <v>6812.21</v>
      </c>
      <c r="G92" s="28">
        <f t="shared" ref="G92:G105" si="13">C92-F92</f>
        <v>-411.07999999999993</v>
      </c>
      <c r="H92" s="27">
        <v>0</v>
      </c>
      <c r="I92" s="27"/>
      <c r="M92" s="54"/>
    </row>
    <row r="93" spans="1:13" ht="18" customHeight="1" x14ac:dyDescent="0.3">
      <c r="A93" s="11" t="s">
        <v>197</v>
      </c>
      <c r="B93" s="9"/>
      <c r="C93" s="127">
        <v>553151.72</v>
      </c>
      <c r="D93" s="27"/>
      <c r="E93" s="28"/>
      <c r="F93" s="27"/>
      <c r="G93" s="28">
        <f t="shared" si="13"/>
        <v>553151.72</v>
      </c>
      <c r="H93" s="27">
        <v>0</v>
      </c>
      <c r="I93" s="27"/>
      <c r="M93" s="54"/>
    </row>
    <row r="94" spans="1:13" ht="18" customHeight="1" x14ac:dyDescent="0.3">
      <c r="A94" s="11" t="s">
        <v>98</v>
      </c>
      <c r="B94" s="9"/>
      <c r="C94" s="127">
        <v>856380.8</v>
      </c>
      <c r="D94" s="27"/>
      <c r="E94" s="28"/>
      <c r="F94" s="27">
        <v>838721.8</v>
      </c>
      <c r="G94" s="28">
        <f t="shared" si="13"/>
        <v>17659</v>
      </c>
      <c r="H94" s="27">
        <v>1555858.25</v>
      </c>
      <c r="I94" s="27">
        <v>1500000</v>
      </c>
      <c r="K94" s="51">
        <v>1500000</v>
      </c>
      <c r="L94" s="51">
        <v>1500000</v>
      </c>
      <c r="M94" s="54"/>
    </row>
    <row r="95" spans="1:13" ht="18" customHeight="1" x14ac:dyDescent="0.3">
      <c r="A95" s="11" t="s">
        <v>177</v>
      </c>
      <c r="B95" s="9"/>
      <c r="C95" s="27"/>
      <c r="D95" s="27"/>
      <c r="E95" s="28"/>
      <c r="F95" s="27">
        <v>350000</v>
      </c>
      <c r="G95" s="28">
        <f t="shared" si="13"/>
        <v>-350000</v>
      </c>
      <c r="H95" s="27">
        <v>486555.08999999997</v>
      </c>
      <c r="I95" s="27">
        <v>500000</v>
      </c>
      <c r="M95" s="54"/>
    </row>
    <row r="96" spans="1:13" ht="18" customHeight="1" x14ac:dyDescent="0.3">
      <c r="A96" s="11" t="s">
        <v>178</v>
      </c>
      <c r="B96" s="9"/>
      <c r="C96" s="27">
        <v>855446.32</v>
      </c>
      <c r="D96" s="27"/>
      <c r="E96" s="28"/>
      <c r="F96" s="27">
        <v>735177.1100000001</v>
      </c>
      <c r="G96" s="28">
        <f t="shared" si="13"/>
        <v>120269.20999999985</v>
      </c>
      <c r="H96" s="27">
        <v>948719.25000000023</v>
      </c>
      <c r="I96" s="27">
        <v>1000000</v>
      </c>
      <c r="M96" s="54"/>
    </row>
    <row r="97" spans="1:325" ht="18" customHeight="1" x14ac:dyDescent="0.3">
      <c r="A97" s="11" t="s">
        <v>185</v>
      </c>
      <c r="B97" s="9"/>
      <c r="C97" s="27"/>
      <c r="D97" s="27"/>
      <c r="E97" s="27"/>
      <c r="F97" s="27">
        <v>175362.96</v>
      </c>
      <c r="G97" s="28">
        <f t="shared" si="13"/>
        <v>-175362.96</v>
      </c>
      <c r="H97" s="27">
        <v>252682.88999999998</v>
      </c>
      <c r="I97" s="27"/>
      <c r="M97" s="54"/>
    </row>
    <row r="98" spans="1:325" ht="18" customHeight="1" x14ac:dyDescent="0.3">
      <c r="A98" s="11" t="s">
        <v>161</v>
      </c>
      <c r="B98" s="9"/>
      <c r="C98" s="27"/>
      <c r="D98" s="27"/>
      <c r="E98" s="27"/>
      <c r="F98" s="27"/>
      <c r="G98" s="28">
        <f t="shared" si="13"/>
        <v>0</v>
      </c>
      <c r="H98" s="27">
        <v>400353</v>
      </c>
      <c r="I98" s="27">
        <v>0</v>
      </c>
      <c r="M98" s="54"/>
    </row>
    <row r="99" spans="1:325" ht="18" customHeight="1" x14ac:dyDescent="0.3">
      <c r="A99" s="11" t="s">
        <v>186</v>
      </c>
      <c r="B99" s="9"/>
      <c r="C99" s="27"/>
      <c r="D99" s="27"/>
      <c r="E99" s="27"/>
      <c r="F99" s="27"/>
      <c r="G99" s="28">
        <f t="shared" si="13"/>
        <v>0</v>
      </c>
      <c r="H99" s="27">
        <v>550000</v>
      </c>
      <c r="I99" s="27"/>
      <c r="M99" s="54"/>
    </row>
    <row r="100" spans="1:325" ht="18" customHeight="1" x14ac:dyDescent="0.3">
      <c r="A100" s="11" t="s">
        <v>187</v>
      </c>
      <c r="B100" s="9"/>
      <c r="C100" s="27"/>
      <c r="D100" s="27"/>
      <c r="E100" s="27"/>
      <c r="F100" s="27"/>
      <c r="G100" s="28">
        <f t="shared" si="13"/>
        <v>0</v>
      </c>
      <c r="H100" s="27">
        <v>207449.67</v>
      </c>
      <c r="I100" s="27"/>
      <c r="M100" s="54"/>
    </row>
    <row r="101" spans="1:325" ht="18" customHeight="1" x14ac:dyDescent="0.3">
      <c r="A101" s="11" t="s">
        <v>99</v>
      </c>
      <c r="B101" s="9"/>
      <c r="C101" s="27"/>
      <c r="D101" s="27"/>
      <c r="E101" s="27"/>
      <c r="F101" s="27"/>
      <c r="G101" s="28">
        <f t="shared" si="13"/>
        <v>0</v>
      </c>
      <c r="H101" s="27">
        <v>420725.59</v>
      </c>
      <c r="I101" s="27">
        <v>0</v>
      </c>
      <c r="K101" s="51">
        <v>400000</v>
      </c>
      <c r="L101" s="51">
        <v>0</v>
      </c>
      <c r="M101" s="54"/>
    </row>
    <row r="102" spans="1:325" ht="18" customHeight="1" x14ac:dyDescent="0.3">
      <c r="A102" s="11" t="s">
        <v>188</v>
      </c>
      <c r="B102" s="9"/>
      <c r="C102" s="27"/>
      <c r="D102" s="27"/>
      <c r="E102" s="27"/>
      <c r="F102" s="27"/>
      <c r="G102" s="28">
        <f t="shared" si="13"/>
        <v>0</v>
      </c>
      <c r="H102" s="27">
        <v>100000</v>
      </c>
      <c r="I102" s="27"/>
      <c r="M102" s="54"/>
    </row>
    <row r="103" spans="1:325" ht="18" customHeight="1" x14ac:dyDescent="0.3">
      <c r="A103" s="11" t="s">
        <v>189</v>
      </c>
      <c r="B103" s="9"/>
      <c r="C103" s="27"/>
      <c r="D103" s="27"/>
      <c r="E103" s="27"/>
      <c r="F103" s="27"/>
      <c r="G103" s="28">
        <f t="shared" si="13"/>
        <v>0</v>
      </c>
      <c r="H103" s="27">
        <v>420193.42</v>
      </c>
      <c r="I103" s="27"/>
      <c r="M103" s="54"/>
    </row>
    <row r="104" spans="1:325" ht="18" customHeight="1" x14ac:dyDescent="0.3">
      <c r="A104" s="11" t="s">
        <v>190</v>
      </c>
      <c r="B104" s="9"/>
      <c r="C104" s="127">
        <v>-6991.2</v>
      </c>
      <c r="D104" s="128"/>
      <c r="E104" s="28"/>
      <c r="F104" s="27">
        <v>29319.35</v>
      </c>
      <c r="G104" s="28">
        <f t="shared" si="13"/>
        <v>-36310.549999999996</v>
      </c>
      <c r="H104" s="27">
        <v>139724.52000000002</v>
      </c>
      <c r="I104" s="27"/>
      <c r="M104" s="54"/>
    </row>
    <row r="105" spans="1:325" ht="18" customHeight="1" x14ac:dyDescent="0.3">
      <c r="A105" s="11" t="s">
        <v>191</v>
      </c>
      <c r="B105" s="9"/>
      <c r="C105" s="132">
        <v>-11583.2</v>
      </c>
      <c r="D105" s="133"/>
      <c r="E105" s="31"/>
      <c r="F105" s="30">
        <v>-9903.43</v>
      </c>
      <c r="G105" s="30">
        <f t="shared" si="13"/>
        <v>-1679.7700000000004</v>
      </c>
      <c r="H105" s="30">
        <v>99806.43</v>
      </c>
      <c r="I105" s="27"/>
      <c r="M105" s="54"/>
    </row>
    <row r="106" spans="1:325" ht="18" customHeight="1" x14ac:dyDescent="0.3">
      <c r="A106" s="23" t="s">
        <v>100</v>
      </c>
      <c r="B106" s="9"/>
      <c r="C106" s="27">
        <f t="shared" ref="C106:I106" si="14">SUM(C27:C105)</f>
        <v>4007150.1699999995</v>
      </c>
      <c r="D106" s="27">
        <f t="shared" si="14"/>
        <v>0</v>
      </c>
      <c r="E106" s="28">
        <f t="shared" si="14"/>
        <v>0</v>
      </c>
      <c r="F106" s="26">
        <f t="shared" si="14"/>
        <v>3437938.8499999996</v>
      </c>
      <c r="G106" s="26">
        <f t="shared" si="14"/>
        <v>569513.41999999981</v>
      </c>
      <c r="H106" s="27">
        <f t="shared" si="14"/>
        <v>13882059.349999998</v>
      </c>
      <c r="I106" s="27">
        <f t="shared" si="14"/>
        <v>16214936.379999999</v>
      </c>
      <c r="M106" s="54"/>
      <c r="N106" s="54"/>
    </row>
    <row r="107" spans="1:325" ht="18" customHeight="1" x14ac:dyDescent="0.3">
      <c r="A107" s="22"/>
      <c r="B107" s="9"/>
      <c r="C107" s="30"/>
      <c r="D107" s="30"/>
      <c r="E107" s="31"/>
      <c r="F107" s="30"/>
      <c r="G107" s="31"/>
      <c r="H107" s="30"/>
      <c r="I107" s="30"/>
    </row>
    <row r="108" spans="1:325" ht="18" customHeight="1" x14ac:dyDescent="0.3">
      <c r="A108" s="10" t="s">
        <v>16</v>
      </c>
      <c r="B108" s="9"/>
      <c r="C108" s="27">
        <f>C24-C106</f>
        <v>0</v>
      </c>
      <c r="D108" s="27">
        <f>D24-D106</f>
        <v>0</v>
      </c>
      <c r="E108" s="28">
        <f>E24-E106</f>
        <v>3892.7</v>
      </c>
      <c r="F108" s="26">
        <f>F24-F106</f>
        <v>0</v>
      </c>
      <c r="G108" s="26">
        <v>0</v>
      </c>
      <c r="H108" s="27">
        <f>H24-H106</f>
        <v>-695.51999999769032</v>
      </c>
      <c r="I108" s="27">
        <f>I24-I106</f>
        <v>97331.020000005141</v>
      </c>
    </row>
    <row r="109" spans="1:325" s="12" customFormat="1" ht="18" customHeight="1" x14ac:dyDescent="0.3">
      <c r="A109" s="13" t="s">
        <v>3</v>
      </c>
      <c r="B109" s="14"/>
      <c r="C109" s="30"/>
      <c r="D109" s="30"/>
      <c r="E109" s="31"/>
      <c r="F109" s="30"/>
      <c r="G109" s="31"/>
      <c r="H109" s="30"/>
      <c r="I109" s="30"/>
      <c r="J109" s="32"/>
      <c r="K109" s="53"/>
      <c r="L109" s="53"/>
    </row>
    <row r="110" spans="1:325" ht="18" customHeight="1" x14ac:dyDescent="0.3">
      <c r="A110" s="10" t="s">
        <v>15</v>
      </c>
      <c r="B110" s="14"/>
      <c r="C110" s="33">
        <f>C108-C109</f>
        <v>0</v>
      </c>
      <c r="D110" s="33">
        <f>D108-D109</f>
        <v>0</v>
      </c>
      <c r="E110" s="125">
        <f t="shared" ref="E110:I110" si="15">E108-E109</f>
        <v>3892.7</v>
      </c>
      <c r="F110" s="33">
        <f t="shared" si="15"/>
        <v>0</v>
      </c>
      <c r="G110" s="33">
        <f t="shared" si="15"/>
        <v>0</v>
      </c>
      <c r="H110" s="33">
        <f t="shared" si="15"/>
        <v>-695.51999999769032</v>
      </c>
      <c r="I110" s="33">
        <f t="shared" si="15"/>
        <v>97331.020000005141</v>
      </c>
      <c r="J110" s="32"/>
      <c r="K110" s="53"/>
      <c r="L110" s="53"/>
      <c r="M110" s="55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  <c r="HF110" s="12"/>
      <c r="HG110" s="12"/>
      <c r="HH110" s="12"/>
      <c r="HI110" s="12"/>
      <c r="HJ110" s="12"/>
      <c r="HK110" s="12"/>
      <c r="HL110" s="12"/>
      <c r="HM110" s="12"/>
      <c r="HN110" s="12"/>
      <c r="HO110" s="12"/>
      <c r="HP110" s="12"/>
      <c r="HQ110" s="12"/>
      <c r="HR110" s="12"/>
      <c r="HS110" s="12"/>
      <c r="HT110" s="12"/>
      <c r="HU110" s="12"/>
      <c r="HV110" s="12"/>
      <c r="HW110" s="12"/>
      <c r="HX110" s="12"/>
      <c r="HY110" s="12"/>
      <c r="HZ110" s="12"/>
      <c r="IA110" s="12"/>
      <c r="IB110" s="12"/>
      <c r="IC110" s="12"/>
      <c r="ID110" s="12"/>
      <c r="IE110" s="12"/>
      <c r="IF110" s="12"/>
      <c r="IG110" s="12"/>
      <c r="IH110" s="12"/>
      <c r="II110" s="12"/>
      <c r="IJ110" s="12"/>
      <c r="IK110" s="12"/>
      <c r="IL110" s="12"/>
      <c r="IM110" s="12"/>
      <c r="IN110" s="12"/>
      <c r="IO110" s="12"/>
      <c r="IP110" s="12"/>
      <c r="IQ110" s="12"/>
      <c r="IR110" s="12"/>
      <c r="IS110" s="12"/>
      <c r="IT110" s="12"/>
      <c r="IU110" s="12"/>
      <c r="IV110" s="12"/>
      <c r="IW110" s="12"/>
      <c r="IX110" s="12"/>
      <c r="IY110" s="12"/>
      <c r="IZ110" s="12"/>
      <c r="JA110" s="12"/>
      <c r="JB110" s="12"/>
      <c r="JC110" s="12"/>
      <c r="JD110" s="12"/>
      <c r="JE110" s="12"/>
      <c r="JF110" s="12"/>
      <c r="JG110" s="12"/>
      <c r="JH110" s="12"/>
      <c r="JI110" s="12"/>
      <c r="JJ110" s="12"/>
      <c r="JK110" s="12"/>
      <c r="JL110" s="12"/>
      <c r="JM110" s="12"/>
      <c r="JN110" s="12"/>
      <c r="JO110" s="12"/>
      <c r="JP110" s="12"/>
      <c r="JQ110" s="12"/>
      <c r="JR110" s="12"/>
      <c r="JS110" s="12"/>
      <c r="JT110" s="12"/>
      <c r="JU110" s="12"/>
      <c r="JV110" s="12"/>
      <c r="JW110" s="12"/>
      <c r="JX110" s="12"/>
      <c r="JY110" s="12"/>
      <c r="JZ110" s="12"/>
      <c r="KA110" s="12"/>
      <c r="KB110" s="12"/>
      <c r="KC110" s="12"/>
      <c r="KD110" s="12"/>
      <c r="KE110" s="12"/>
      <c r="KF110" s="12"/>
      <c r="KG110" s="12"/>
      <c r="KH110" s="12"/>
      <c r="KI110" s="12"/>
      <c r="KJ110" s="12"/>
      <c r="KK110" s="12"/>
      <c r="KL110" s="12"/>
      <c r="KM110" s="12"/>
      <c r="KN110" s="12"/>
      <c r="KO110" s="12"/>
      <c r="KP110" s="12"/>
      <c r="KQ110" s="12"/>
      <c r="KR110" s="12"/>
      <c r="KS110" s="12"/>
      <c r="KT110" s="12"/>
      <c r="KU110" s="12"/>
      <c r="KV110" s="12"/>
      <c r="KW110" s="12"/>
      <c r="KX110" s="12"/>
      <c r="KY110" s="12"/>
      <c r="KZ110" s="12"/>
      <c r="LA110" s="12"/>
      <c r="LB110" s="12"/>
      <c r="LC110" s="12"/>
      <c r="LD110" s="12"/>
      <c r="LE110" s="12"/>
      <c r="LF110" s="12"/>
      <c r="LG110" s="12"/>
      <c r="LH110" s="12"/>
      <c r="LI110" s="12"/>
      <c r="LJ110" s="12"/>
      <c r="LK110" s="12"/>
      <c r="LL110" s="12"/>
      <c r="LM110" s="12"/>
    </row>
    <row r="111" spans="1:325" ht="18" customHeight="1" x14ac:dyDescent="0.3">
      <c r="A111" s="8" t="s">
        <v>4</v>
      </c>
      <c r="B111" s="9"/>
      <c r="C111" s="30"/>
      <c r="D111" s="30">
        <v>0</v>
      </c>
      <c r="E111" s="31">
        <v>0</v>
      </c>
      <c r="F111" s="29"/>
      <c r="G111" s="29">
        <v>0</v>
      </c>
      <c r="H111" s="30">
        <v>-695.51999999769032</v>
      </c>
      <c r="I111" s="30"/>
    </row>
    <row r="112" spans="1:325" ht="18" customHeight="1" x14ac:dyDescent="0.3">
      <c r="A112" s="10" t="s">
        <v>17</v>
      </c>
      <c r="B112" s="9"/>
      <c r="C112" s="27">
        <f>C110-C111</f>
        <v>0</v>
      </c>
      <c r="D112" s="27">
        <f>D110-D111</f>
        <v>0</v>
      </c>
      <c r="E112" s="28">
        <f>E110-E111</f>
        <v>3892.7</v>
      </c>
      <c r="F112" s="26">
        <f>F110-F111</f>
        <v>0</v>
      </c>
      <c r="G112" s="26">
        <f t="shared" ref="G112" si="16">G110-G111</f>
        <v>0</v>
      </c>
      <c r="H112" s="27">
        <f>H110-H111</f>
        <v>0</v>
      </c>
      <c r="I112" s="102">
        <f>I110-I111</f>
        <v>97331.020000005141</v>
      </c>
    </row>
    <row r="113" spans="1:12" ht="18" customHeight="1" x14ac:dyDescent="0.3">
      <c r="A113" s="15" t="s">
        <v>5</v>
      </c>
      <c r="B113" s="16"/>
      <c r="C113" s="30">
        <v>-100003</v>
      </c>
      <c r="D113" s="30"/>
      <c r="E113" s="31">
        <v>-100003</v>
      </c>
      <c r="F113" s="29">
        <v>-100003</v>
      </c>
      <c r="G113" s="29"/>
      <c r="H113" s="30">
        <v>-100003</v>
      </c>
      <c r="I113" s="30">
        <v>-100003</v>
      </c>
    </row>
    <row r="114" spans="1:12" ht="18" customHeight="1" x14ac:dyDescent="0.3">
      <c r="A114" s="15"/>
      <c r="B114" s="16"/>
      <c r="C114" s="27"/>
      <c r="D114" s="27"/>
      <c r="E114" s="28"/>
      <c r="F114" s="27"/>
      <c r="G114" s="28"/>
      <c r="H114" s="27"/>
      <c r="I114" s="27"/>
    </row>
    <row r="115" spans="1:12" ht="18" customHeight="1" x14ac:dyDescent="0.3">
      <c r="A115" s="12" t="s">
        <v>6</v>
      </c>
      <c r="B115" s="16"/>
      <c r="C115" s="27">
        <v>0</v>
      </c>
      <c r="D115" s="27">
        <v>0</v>
      </c>
      <c r="E115" s="28">
        <v>0</v>
      </c>
      <c r="F115" s="26">
        <v>0</v>
      </c>
      <c r="G115" s="26">
        <v>0</v>
      </c>
      <c r="H115" s="27">
        <v>0</v>
      </c>
      <c r="I115" s="27">
        <v>0</v>
      </c>
    </row>
    <row r="116" spans="1:12" ht="18" customHeight="1" x14ac:dyDescent="0.3">
      <c r="A116" s="12" t="s">
        <v>7</v>
      </c>
      <c r="B116" s="16"/>
      <c r="C116" s="27">
        <v>0</v>
      </c>
      <c r="D116" s="27">
        <v>0</v>
      </c>
      <c r="E116" s="28">
        <v>0</v>
      </c>
      <c r="F116" s="26">
        <v>0</v>
      </c>
      <c r="G116" s="26">
        <v>0</v>
      </c>
      <c r="H116" s="27">
        <v>0</v>
      </c>
      <c r="I116" s="27">
        <v>0</v>
      </c>
    </row>
    <row r="117" spans="1:12" ht="18" customHeight="1" x14ac:dyDescent="0.3">
      <c r="A117" s="15" t="s">
        <v>8</v>
      </c>
      <c r="B117" s="16"/>
      <c r="C117" s="35">
        <f>C112+C113-C115-C116</f>
        <v>-100003</v>
      </c>
      <c r="D117" s="35">
        <f>D112+D113-D115-D116</f>
        <v>0</v>
      </c>
      <c r="E117" s="126">
        <f>E112+E113-E115-E116</f>
        <v>-96110.3</v>
      </c>
      <c r="F117" s="34">
        <f t="shared" ref="F117:I117" si="17">F112+F113-F115-F116</f>
        <v>-100003</v>
      </c>
      <c r="G117" s="34">
        <f t="shared" si="17"/>
        <v>0</v>
      </c>
      <c r="H117" s="35">
        <f t="shared" si="17"/>
        <v>-100003</v>
      </c>
      <c r="I117" s="35">
        <f t="shared" si="17"/>
        <v>-2671.9799999948591</v>
      </c>
    </row>
    <row r="119" spans="1:12" ht="18" customHeight="1" x14ac:dyDescent="0.3">
      <c r="K119" s="24"/>
      <c r="L119" s="24"/>
    </row>
    <row r="120" spans="1:12" ht="18" customHeight="1" x14ac:dyDescent="0.3">
      <c r="C120" s="101">
        <f>SUM(C69:C105)</f>
        <v>3575462.3599999989</v>
      </c>
    </row>
    <row r="121" spans="1:12" ht="18" customHeight="1" x14ac:dyDescent="0.3">
      <c r="C121" s="101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27" zoomScale="85" zoomScaleNormal="100" zoomScaleSheetLayoutView="85" workbookViewId="0">
      <selection activeCell="F40" sqref="F40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4.57031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30</v>
      </c>
    </row>
    <row r="2" spans="1:13" x14ac:dyDescent="0.3">
      <c r="A2" s="19" t="s">
        <v>118</v>
      </c>
    </row>
    <row r="3" spans="1:13" x14ac:dyDescent="0.3">
      <c r="A3" s="19"/>
    </row>
    <row r="4" spans="1:13" x14ac:dyDescent="0.3">
      <c r="A4" s="36" t="s">
        <v>119</v>
      </c>
      <c r="B4" s="36" t="s">
        <v>120</v>
      </c>
    </row>
    <row r="5" spans="1:13" x14ac:dyDescent="0.3">
      <c r="B5" s="36" t="s">
        <v>121</v>
      </c>
      <c r="H5" s="40"/>
    </row>
    <row r="6" spans="1:13" x14ac:dyDescent="0.3">
      <c r="H6" s="40"/>
    </row>
    <row r="7" spans="1:13" x14ac:dyDescent="0.3">
      <c r="D7" s="136" t="s">
        <v>122</v>
      </c>
      <c r="E7" s="136"/>
      <c r="F7" s="136"/>
      <c r="G7" s="136"/>
      <c r="H7" s="41"/>
    </row>
    <row r="8" spans="1:13" ht="93.75" x14ac:dyDescent="0.3">
      <c r="D8" s="37" t="s">
        <v>193</v>
      </c>
      <c r="E8" s="37" t="s">
        <v>123</v>
      </c>
      <c r="F8" s="45" t="s">
        <v>124</v>
      </c>
      <c r="G8" s="113" t="s">
        <v>192</v>
      </c>
      <c r="H8" s="42"/>
      <c r="I8" s="111" t="s">
        <v>196</v>
      </c>
      <c r="J8" s="37"/>
    </row>
    <row r="9" spans="1:13" x14ac:dyDescent="0.3">
      <c r="B9" s="36" t="s">
        <v>102</v>
      </c>
      <c r="D9" s="46">
        <v>99879.08</v>
      </c>
      <c r="E9" s="46"/>
      <c r="F9" s="46"/>
      <c r="G9" s="104">
        <f>D9+E9-F9</f>
        <v>99879.08</v>
      </c>
      <c r="H9" s="107"/>
      <c r="I9" s="108">
        <v>8995.82</v>
      </c>
      <c r="K9" s="39"/>
      <c r="L9" s="104"/>
      <c r="M9" s="104"/>
    </row>
    <row r="10" spans="1:13" x14ac:dyDescent="0.3">
      <c r="B10" s="36" t="s">
        <v>103</v>
      </c>
      <c r="D10" s="46">
        <v>60570.8</v>
      </c>
      <c r="E10" s="46"/>
      <c r="F10" s="46">
        <v>0</v>
      </c>
      <c r="G10" s="104">
        <f t="shared" ref="G10:G15" si="0">D10+E10</f>
        <v>60570.8</v>
      </c>
      <c r="H10" s="107"/>
      <c r="I10" s="108">
        <v>21605.040000000001</v>
      </c>
      <c r="K10" s="39"/>
      <c r="L10" s="104"/>
    </row>
    <row r="11" spans="1:13" x14ac:dyDescent="0.3">
      <c r="B11" s="36" t="s">
        <v>104</v>
      </c>
      <c r="D11" s="46">
        <v>157803.25</v>
      </c>
      <c r="E11" s="46">
        <v>0</v>
      </c>
      <c r="F11" s="46">
        <v>0</v>
      </c>
      <c r="G11" s="104">
        <f t="shared" si="0"/>
        <v>157803.25</v>
      </c>
      <c r="H11" s="107"/>
      <c r="I11" s="108">
        <v>63401.29</v>
      </c>
      <c r="K11" s="39"/>
    </row>
    <row r="12" spans="1:13" x14ac:dyDescent="0.3">
      <c r="B12" s="36" t="s">
        <v>105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169.79</v>
      </c>
      <c r="K12" s="39"/>
    </row>
    <row r="13" spans="1:13" x14ac:dyDescent="0.3">
      <c r="B13" s="36" t="s">
        <v>106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145804.20000000001</v>
      </c>
      <c r="K13" s="39"/>
    </row>
    <row r="14" spans="1:13" x14ac:dyDescent="0.3">
      <c r="B14" s="36" t="s">
        <v>107</v>
      </c>
      <c r="D14" s="46">
        <v>181230.5</v>
      </c>
      <c r="E14" s="46">
        <v>0</v>
      </c>
      <c r="F14" s="46">
        <v>0</v>
      </c>
      <c r="G14" s="104">
        <f t="shared" si="0"/>
        <v>181230.5</v>
      </c>
      <c r="H14" s="107"/>
      <c r="I14" s="108">
        <v>8</v>
      </c>
      <c r="K14" s="39"/>
    </row>
    <row r="15" spans="1:13" x14ac:dyDescent="0.3">
      <c r="B15" s="36" t="s">
        <v>108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145803.20000000001</v>
      </c>
      <c r="F16" s="47">
        <f t="shared" si="1"/>
        <v>0</v>
      </c>
      <c r="G16" s="114">
        <f t="shared" si="1"/>
        <v>795955.82000000007</v>
      </c>
      <c r="H16" s="107"/>
      <c r="I16" s="109">
        <f>SUM(I9:I15)</f>
        <v>239986.14</v>
      </c>
    </row>
    <row r="17" spans="1:10" x14ac:dyDescent="0.3">
      <c r="H17" s="40"/>
    </row>
    <row r="19" spans="1:10" hidden="1" x14ac:dyDescent="0.3">
      <c r="A19" s="36" t="s">
        <v>125</v>
      </c>
      <c r="B19" s="36" t="s">
        <v>127</v>
      </c>
    </row>
    <row r="20" spans="1:10" hidden="1" x14ac:dyDescent="0.3">
      <c r="F20" s="48" t="s">
        <v>165</v>
      </c>
      <c r="G20" s="115" t="s">
        <v>166</v>
      </c>
    </row>
    <row r="21" spans="1:10" hidden="1" x14ac:dyDescent="0.3">
      <c r="B21" s="36" t="s">
        <v>162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125</v>
      </c>
      <c r="B24" s="36" t="s">
        <v>129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203</v>
      </c>
      <c r="G26" s="115" t="s">
        <v>204</v>
      </c>
    </row>
    <row r="27" spans="1:10" x14ac:dyDescent="0.3">
      <c r="B27" s="36" t="s">
        <v>130</v>
      </c>
      <c r="F27" s="46">
        <v>46262</v>
      </c>
      <c r="G27" s="46">
        <v>46662</v>
      </c>
    </row>
    <row r="28" spans="1:10" hidden="1" x14ac:dyDescent="0.3">
      <c r="B28" s="36" t="s">
        <v>168</v>
      </c>
      <c r="F28" s="46">
        <v>0</v>
      </c>
      <c r="G28" s="116">
        <v>0</v>
      </c>
    </row>
    <row r="29" spans="1:10" hidden="1" x14ac:dyDescent="0.3">
      <c r="B29" s="36" t="s">
        <v>169</v>
      </c>
      <c r="F29" s="46">
        <v>0</v>
      </c>
      <c r="G29" s="116">
        <v>0</v>
      </c>
    </row>
    <row r="30" spans="1:10" hidden="1" x14ac:dyDescent="0.3">
      <c r="B30" s="36" t="s">
        <v>170</v>
      </c>
      <c r="F30" s="46">
        <v>0</v>
      </c>
      <c r="G30" s="116">
        <v>0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46262</v>
      </c>
      <c r="G32" s="49">
        <f>SUM(G27:G31)</f>
        <v>46662</v>
      </c>
    </row>
    <row r="33" spans="1:7" x14ac:dyDescent="0.3">
      <c r="F33" s="46"/>
      <c r="G33" s="116"/>
    </row>
    <row r="34" spans="1:7" x14ac:dyDescent="0.3">
      <c r="A34" s="36" t="s">
        <v>128</v>
      </c>
      <c r="B34" s="36" t="s">
        <v>132</v>
      </c>
      <c r="F34" s="48"/>
      <c r="G34" s="115"/>
    </row>
    <row r="35" spans="1:7" x14ac:dyDescent="0.3">
      <c r="F35" s="48" t="s">
        <v>203</v>
      </c>
      <c r="G35" s="115" t="s">
        <v>204</v>
      </c>
    </row>
    <row r="36" spans="1:7" x14ac:dyDescent="0.3">
      <c r="B36" s="36" t="s">
        <v>134</v>
      </c>
      <c r="F36" s="46">
        <v>1506.84</v>
      </c>
      <c r="G36" s="46">
        <v>1086.54</v>
      </c>
    </row>
    <row r="37" spans="1:7" x14ac:dyDescent="0.3">
      <c r="B37" s="36" t="s">
        <v>133</v>
      </c>
      <c r="F37" s="46"/>
      <c r="G37" s="46"/>
    </row>
    <row r="38" spans="1:7" x14ac:dyDescent="0.3">
      <c r="B38" s="36" t="s">
        <v>135</v>
      </c>
      <c r="F38" s="46">
        <v>5076000.01</v>
      </c>
      <c r="G38" s="46">
        <v>85419.59</v>
      </c>
    </row>
    <row r="39" spans="1:7" x14ac:dyDescent="0.3">
      <c r="B39" s="36" t="s">
        <v>136</v>
      </c>
      <c r="F39" s="46">
        <v>3019783.02</v>
      </c>
      <c r="G39" s="46">
        <v>2747046.92</v>
      </c>
    </row>
    <row r="40" spans="1:7" ht="19.5" thickBot="1" x14ac:dyDescent="0.35">
      <c r="F40" s="49">
        <f>SUM(F36:F39)</f>
        <v>8097289.8699999992</v>
      </c>
      <c r="G40" s="49">
        <f>SUM(G36:G39)</f>
        <v>2833553.05</v>
      </c>
    </row>
    <row r="42" spans="1:7" x14ac:dyDescent="0.3">
      <c r="A42" s="36" t="s">
        <v>131</v>
      </c>
      <c r="B42" s="36" t="s">
        <v>139</v>
      </c>
    </row>
    <row r="43" spans="1:7" x14ac:dyDescent="0.3">
      <c r="F43" s="48" t="s">
        <v>203</v>
      </c>
      <c r="G43" s="115" t="s">
        <v>204</v>
      </c>
    </row>
    <row r="45" spans="1:7" x14ac:dyDescent="0.3">
      <c r="B45" s="36" t="s">
        <v>140</v>
      </c>
      <c r="F45" s="44">
        <v>754.1</v>
      </c>
      <c r="G45" s="44">
        <v>741.7</v>
      </c>
    </row>
    <row r="46" spans="1:7" hidden="1" x14ac:dyDescent="0.3">
      <c r="B46" s="36" t="s">
        <v>175</v>
      </c>
      <c r="G46" s="44"/>
    </row>
    <row r="47" spans="1:7" hidden="1" x14ac:dyDescent="0.3">
      <c r="B47" s="36" t="s">
        <v>171</v>
      </c>
      <c r="G47" s="44"/>
    </row>
    <row r="48" spans="1:7" x14ac:dyDescent="0.3">
      <c r="B48" s="36" t="s">
        <v>141</v>
      </c>
      <c r="F48" s="44">
        <v>9349.99</v>
      </c>
      <c r="G48" s="44">
        <v>254272.7</v>
      </c>
    </row>
    <row r="49" spans="1:10" ht="19.5" thickBot="1" x14ac:dyDescent="0.35">
      <c r="F49" s="47">
        <f>SUM(F45:F48)</f>
        <v>10104.09</v>
      </c>
      <c r="G49" s="47">
        <f>SUM(G45:G48)</f>
        <v>255014.40000000002</v>
      </c>
    </row>
    <row r="51" spans="1:10" x14ac:dyDescent="0.3">
      <c r="A51" s="36" t="s">
        <v>137</v>
      </c>
      <c r="B51" s="36" t="s">
        <v>143</v>
      </c>
    </row>
    <row r="52" spans="1:10" x14ac:dyDescent="0.3">
      <c r="F52" s="48" t="s">
        <v>203</v>
      </c>
      <c r="G52" s="115" t="s">
        <v>204</v>
      </c>
    </row>
    <row r="53" spans="1:10" x14ac:dyDescent="0.3">
      <c r="B53" s="36" t="s">
        <v>144</v>
      </c>
      <c r="F53" s="44">
        <v>5843817.2699999996</v>
      </c>
      <c r="G53" s="44">
        <v>3095380.5</v>
      </c>
    </row>
    <row r="54" spans="1:10" x14ac:dyDescent="0.3">
      <c r="B54" s="36" t="s">
        <v>210</v>
      </c>
      <c r="F54" s="50">
        <v>6502000</v>
      </c>
      <c r="G54" s="50">
        <v>3050000</v>
      </c>
    </row>
    <row r="55" spans="1:10" x14ac:dyDescent="0.3">
      <c r="B55" s="36" t="s">
        <v>145</v>
      </c>
      <c r="F55" s="44">
        <f>SUM(F53:F54)</f>
        <v>12345817.27</v>
      </c>
      <c r="G55" s="44">
        <f>SUM(G53:G54)</f>
        <v>6145380.5</v>
      </c>
    </row>
    <row r="56" spans="1:10" x14ac:dyDescent="0.3">
      <c r="G56" s="44"/>
    </row>
    <row r="57" spans="1:10" x14ac:dyDescent="0.3">
      <c r="B57" s="36" t="s">
        <v>146</v>
      </c>
      <c r="F57" s="50">
        <v>748.07</v>
      </c>
      <c r="G57" s="50">
        <v>22462.22</v>
      </c>
    </row>
    <row r="58" spans="1:10" x14ac:dyDescent="0.3">
      <c r="F58" s="107"/>
      <c r="G58" s="107"/>
    </row>
    <row r="59" spans="1:10" x14ac:dyDescent="0.3">
      <c r="B59" s="36" t="s">
        <v>172</v>
      </c>
      <c r="F59" s="107">
        <f>F55+F57</f>
        <v>12346565.34</v>
      </c>
      <c r="G59" s="107">
        <f>G55+G57</f>
        <v>6167842.7199999997</v>
      </c>
    </row>
    <row r="60" spans="1:10" x14ac:dyDescent="0.3">
      <c r="G60" s="44"/>
    </row>
    <row r="61" spans="1:10" x14ac:dyDescent="0.3">
      <c r="B61" s="36" t="s">
        <v>147</v>
      </c>
      <c r="G61" s="44"/>
    </row>
    <row r="62" spans="1:10" x14ac:dyDescent="0.3">
      <c r="C62" s="36" t="s">
        <v>148</v>
      </c>
      <c r="F62" s="44">
        <v>36809.83</v>
      </c>
      <c r="G62" s="44">
        <v>26238.71</v>
      </c>
    </row>
    <row r="63" spans="1:10" x14ac:dyDescent="0.3">
      <c r="C63" s="36" t="s">
        <v>214</v>
      </c>
      <c r="F63" s="44">
        <v>7000</v>
      </c>
      <c r="G63" s="44">
        <v>0</v>
      </c>
    </row>
    <row r="64" spans="1:10" x14ac:dyDescent="0.3">
      <c r="C64" s="36" t="s">
        <v>151</v>
      </c>
      <c r="F64" s="50">
        <v>3892.7</v>
      </c>
      <c r="G64" s="50">
        <v>2798.8</v>
      </c>
      <c r="J64" s="44"/>
    </row>
    <row r="65" spans="1:10" x14ac:dyDescent="0.3">
      <c r="C65" s="36" t="s">
        <v>149</v>
      </c>
      <c r="F65" s="44">
        <f>SUM(F62:F64)</f>
        <v>47702.53</v>
      </c>
      <c r="G65" s="44">
        <f>SUM(G62:G64)</f>
        <v>29037.51</v>
      </c>
    </row>
    <row r="66" spans="1:10" x14ac:dyDescent="0.3">
      <c r="G66" s="44"/>
    </row>
    <row r="67" spans="1:10" x14ac:dyDescent="0.3">
      <c r="B67" s="36" t="s">
        <v>32</v>
      </c>
      <c r="G67" s="44"/>
    </row>
    <row r="68" spans="1:10" x14ac:dyDescent="0.3">
      <c r="C68" s="36" t="s">
        <v>150</v>
      </c>
      <c r="F68" s="44">
        <v>-3218.53</v>
      </c>
      <c r="G68" s="44">
        <v>-1476.9</v>
      </c>
    </row>
    <row r="69" spans="1:10" x14ac:dyDescent="0.3">
      <c r="C69" s="36" t="s">
        <v>153</v>
      </c>
      <c r="F69" s="107">
        <v>-431687.81</v>
      </c>
      <c r="G69" s="44">
        <v>-446519.35</v>
      </c>
    </row>
    <row r="70" spans="1:10" x14ac:dyDescent="0.3">
      <c r="C70" s="36" t="s">
        <v>152</v>
      </c>
      <c r="F70" s="50">
        <v>-3575462.36</v>
      </c>
      <c r="G70" s="50">
        <v>-2993284.69</v>
      </c>
    </row>
    <row r="71" spans="1:10" hidden="1" x14ac:dyDescent="0.3">
      <c r="C71" s="36" t="s">
        <v>173</v>
      </c>
      <c r="F71" s="50"/>
      <c r="G71" s="50"/>
    </row>
    <row r="72" spans="1:10" x14ac:dyDescent="0.3">
      <c r="C72" s="36" t="s">
        <v>154</v>
      </c>
      <c r="F72" s="44">
        <f>SUM(F68:F71)</f>
        <v>-4010368.6999999997</v>
      </c>
      <c r="G72" s="44">
        <f>SUM(G68:G71)</f>
        <v>-3441280.94</v>
      </c>
    </row>
    <row r="73" spans="1:10" x14ac:dyDescent="0.3">
      <c r="G73" s="44"/>
    </row>
    <row r="74" spans="1:10" x14ac:dyDescent="0.3">
      <c r="B74" s="36" t="s">
        <v>205</v>
      </c>
      <c r="F74" s="44">
        <v>-3962666.17</v>
      </c>
      <c r="G74" s="44">
        <v>-3410378.24</v>
      </c>
    </row>
    <row r="75" spans="1:10" ht="19.5" thickBot="1" x14ac:dyDescent="0.35">
      <c r="B75" s="36" t="s">
        <v>206</v>
      </c>
      <c r="F75" s="47">
        <f>F55+F57+F74</f>
        <v>8383899.1699999999</v>
      </c>
      <c r="G75" s="47">
        <f>G55+G57+G74</f>
        <v>2757464.4799999995</v>
      </c>
      <c r="I75" s="43"/>
      <c r="J75" s="104"/>
    </row>
    <row r="77" spans="1:10" x14ac:dyDescent="0.3">
      <c r="A77" s="36" t="s">
        <v>142</v>
      </c>
      <c r="B77" s="36" t="s">
        <v>155</v>
      </c>
      <c r="F77" s="48" t="s">
        <v>203</v>
      </c>
      <c r="G77" s="115" t="s">
        <v>204</v>
      </c>
    </row>
    <row r="79" spans="1:10" x14ac:dyDescent="0.3">
      <c r="B79" s="36" t="s">
        <v>207</v>
      </c>
      <c r="E79" s="36" t="s">
        <v>157</v>
      </c>
      <c r="F79" s="44">
        <v>35643.53</v>
      </c>
      <c r="G79" s="44">
        <v>25535.919999999998</v>
      </c>
    </row>
    <row r="80" spans="1:10" x14ac:dyDescent="0.3">
      <c r="B80" s="36" t="s">
        <v>156</v>
      </c>
      <c r="E80" s="36" t="s">
        <v>157</v>
      </c>
      <c r="F80" s="50">
        <v>1165.0900000000001</v>
      </c>
      <c r="G80" s="50">
        <v>699.2</v>
      </c>
    </row>
    <row r="81" spans="5:7" ht="19.5" thickBot="1" x14ac:dyDescent="0.35">
      <c r="F81" s="47">
        <f>SUM(F79:F80)</f>
        <v>36808.619999999995</v>
      </c>
      <c r="G81" s="47">
        <f>SUM(G79:G80)</f>
        <v>26235.119999999999</v>
      </c>
    </row>
    <row r="87" spans="5:7" x14ac:dyDescent="0.3">
      <c r="E87" s="43"/>
    </row>
    <row r="88" spans="5:7" x14ac:dyDescent="0.3">
      <c r="E88" s="43"/>
    </row>
    <row r="90" spans="5:7" x14ac:dyDescent="0.3">
      <c r="E90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2019-05-07T05:53:56Z</cp:lastPrinted>
  <dcterms:created xsi:type="dcterms:W3CDTF">2010-03-24T00:51:31Z</dcterms:created>
  <dcterms:modified xsi:type="dcterms:W3CDTF">2019-08-21T05:59:24Z</dcterms:modified>
</cp:coreProperties>
</file>