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12CC4C7B-30D0-4E00-972A-A6E9D02A4CC0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IS'!$A$1:$F$116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4" i="4" l="1"/>
  <c r="K64" i="4"/>
  <c r="I9" i="5" l="1"/>
  <c r="G9" i="5"/>
  <c r="E53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3" i="4"/>
  <c r="E72" i="4"/>
  <c r="E71" i="4"/>
  <c r="E70" i="4"/>
  <c r="E69" i="4"/>
  <c r="E68" i="4"/>
  <c r="E67" i="4"/>
  <c r="E64" i="4"/>
  <c r="E63" i="4"/>
  <c r="E61" i="4"/>
  <c r="E60" i="4"/>
  <c r="E59" i="4"/>
  <c r="E58" i="4"/>
  <c r="E57" i="4"/>
  <c r="E55" i="4"/>
  <c r="E54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5" i="4"/>
  <c r="G31" i="5"/>
  <c r="D15" i="3" s="1"/>
  <c r="D11" i="3"/>
  <c r="D26" i="3"/>
  <c r="D30" i="3"/>
  <c r="F11" i="3"/>
  <c r="F21" i="3" s="1"/>
  <c r="F26" i="3"/>
  <c r="F40" i="3" s="1"/>
  <c r="F22" i="4"/>
  <c r="F14" i="4"/>
  <c r="D22" i="4"/>
  <c r="D23" i="4" s="1"/>
  <c r="G13" i="5" l="1"/>
  <c r="I16" i="5" l="1"/>
  <c r="C10" i="3" s="1"/>
  <c r="E10" i="3" s="1"/>
  <c r="E11" i="3" s="1"/>
  <c r="G15" i="5"/>
  <c r="G14" i="5"/>
  <c r="G12" i="5"/>
  <c r="G11" i="5"/>
  <c r="G10" i="5"/>
  <c r="F23" i="4" l="1"/>
  <c r="F107" i="4" l="1"/>
  <c r="F109" i="4" s="1"/>
  <c r="F111" i="4" s="1"/>
  <c r="F116" i="4" s="1"/>
  <c r="F71" i="5" l="1"/>
  <c r="F48" i="5"/>
  <c r="C34" i="3" s="1"/>
  <c r="F39" i="5" l="1"/>
  <c r="G48" i="5" l="1"/>
  <c r="D34" i="3" s="1"/>
  <c r="E34" i="3" l="1"/>
  <c r="C11" i="3"/>
  <c r="G71" i="5" l="1"/>
  <c r="G64" i="5" l="1"/>
  <c r="D105" i="4"/>
  <c r="D107" i="4" l="1"/>
  <c r="D109" i="4" l="1"/>
  <c r="D111" i="4" s="1"/>
  <c r="E66" i="4"/>
  <c r="G22" i="4" l="1"/>
  <c r="J73" i="4" l="1"/>
  <c r="J72" i="4"/>
  <c r="J69" i="4"/>
  <c r="J70" i="4"/>
  <c r="J68" i="4"/>
  <c r="J87" i="4"/>
  <c r="J91" i="4"/>
  <c r="J82" i="4"/>
  <c r="J83" i="4"/>
  <c r="J84" i="4"/>
  <c r="J85" i="4"/>
  <c r="J79" i="4"/>
  <c r="J81" i="4"/>
  <c r="J76" i="4"/>
  <c r="J77" i="4"/>
  <c r="J78" i="4"/>
  <c r="J75" i="4"/>
  <c r="J61" i="4"/>
  <c r="J59" i="4"/>
  <c r="J57" i="4"/>
  <c r="J58" i="4"/>
  <c r="J56" i="4"/>
  <c r="J48" i="4"/>
  <c r="J49" i="4"/>
  <c r="J50" i="4"/>
  <c r="J52" i="4"/>
  <c r="J44" i="4"/>
  <c r="J45" i="4"/>
  <c r="J46" i="4"/>
  <c r="J47" i="4"/>
  <c r="J43" i="4"/>
  <c r="J42" i="4"/>
  <c r="J41" i="4"/>
  <c r="J39" i="4"/>
  <c r="J38" i="4"/>
  <c r="J37" i="4"/>
  <c r="J67" i="4"/>
  <c r="J36" i="4"/>
  <c r="J35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l="1"/>
  <c r="K75" i="5" s="1"/>
  <c r="F58" i="5"/>
  <c r="G74" i="5"/>
  <c r="D35" i="3" s="1"/>
  <c r="D38" i="3" s="1"/>
  <c r="D40" i="3" s="1"/>
  <c r="G39" i="5"/>
  <c r="D17" i="3" s="1"/>
  <c r="D19" i="3" s="1"/>
  <c r="D21" i="3" s="1"/>
  <c r="C17" i="3"/>
  <c r="F31" i="5"/>
  <c r="C15" i="3" s="1"/>
  <c r="E15" i="3" s="1"/>
  <c r="F22" i="5"/>
  <c r="G22" i="5"/>
  <c r="D16" i="5"/>
  <c r="E16" i="5"/>
  <c r="F16" i="5"/>
  <c r="C30" i="3"/>
  <c r="C26" i="3"/>
  <c r="E17" i="3" l="1"/>
  <c r="E19" i="3" s="1"/>
  <c r="E21" i="3" s="1"/>
  <c r="C35" i="3"/>
  <c r="C38" i="3" s="1"/>
  <c r="C19" i="3"/>
  <c r="C21" i="3" s="1"/>
  <c r="G16" i="5"/>
  <c r="C40" i="3" l="1"/>
  <c r="E35" i="3"/>
  <c r="G14" i="4"/>
  <c r="G23" i="4" s="1"/>
  <c r="G105" i="4"/>
  <c r="E26" i="4"/>
  <c r="E21" i="4"/>
  <c r="E19" i="4"/>
  <c r="E18" i="4"/>
  <c r="E17" i="4"/>
  <c r="E13" i="4"/>
  <c r="E9" i="4"/>
  <c r="E38" i="3" l="1"/>
  <c r="E40" i="3" s="1"/>
  <c r="G107" i="4"/>
  <c r="G109" i="4" s="1"/>
  <c r="G111" i="4" s="1"/>
  <c r="E22" i="4"/>
  <c r="C22" i="4" l="1"/>
  <c r="E14" i="4"/>
  <c r="E23" i="4" s="1"/>
  <c r="C14" i="4"/>
  <c r="C23" i="4" l="1"/>
  <c r="D116" i="4"/>
  <c r="G116" i="4"/>
  <c r="E109" i="4"/>
  <c r="E111" i="4"/>
  <c r="E116" i="4"/>
  <c r="E56" i="4"/>
  <c r="E62" i="4"/>
  <c r="C105" i="4"/>
  <c r="C107" i="4" s="1"/>
  <c r="C109" i="4" s="1"/>
  <c r="C111" i="4" s="1"/>
  <c r="C116" i="4" s="1"/>
  <c r="E74" i="4"/>
  <c r="E105" i="4" s="1"/>
</calcChain>
</file>

<file path=xl/sharedStrings.xml><?xml version="1.0" encoding="utf-8"?>
<sst xmlns="http://schemas.openxmlformats.org/spreadsheetml/2006/main" count="231" uniqueCount="209">
  <si>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</si>
  <si>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</si>
  <si>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</si>
  <si>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</si>
  <si>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</si>
  <si>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</si>
  <si>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</si>
  <si>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</si>
  <si>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</si>
  <si>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</si>
  <si>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</si>
  <si>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</si>
  <si>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</si>
  <si>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</si>
  <si>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</si>
  <si>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</si>
  <si>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</si>
  <si>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</si>
  <si>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</si>
  <si>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</si>
  <si>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</si>
  <si>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</si>
  <si>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</si>
  <si>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</si>
  <si>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</si>
  <si>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</si>
  <si>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</si>
  <si>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</si>
  <si>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</si>
  <si>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</si>
  <si>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</si>
  <si>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</si>
  <si>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</si>
  <si>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</si>
  <si>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</si>
  <si>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</si>
  <si>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</si>
  <si>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</si>
  <si>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</si>
  <si>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</si>
  <si>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</si>
  <si>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</si>
  <si>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</si>
  <si>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</si>
  <si>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</si>
  <si>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</si>
  <si>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</si>
  <si>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</si>
  <si>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</si>
  <si>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</si>
  <si>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</si>
  <si>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</si>
  <si>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</si>
  <si>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</si>
  <si>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</si>
  <si>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</si>
  <si>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</si>
  <si>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</si>
  <si>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</si>
  <si>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</si>
  <si>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</si>
  <si>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</si>
  <si>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</si>
  <si>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</si>
  <si>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</si>
  <si>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</si>
  <si>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</si>
  <si>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</si>
  <si>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</si>
  <si>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</si>
  <si>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</si>
  <si>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</si>
  <si>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</si>
  <si>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</si>
  <si>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</si>
  <si>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</si>
  <si>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</si>
  <si>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</si>
  <si>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</si>
  <si>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</si>
  <si>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</si>
  <si>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</si>
  <si>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</si>
  <si>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</si>
  <si>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</si>
  <si>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</si>
  <si>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</si>
  <si>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</si>
  <si>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</si>
  <si>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</si>
  <si>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</si>
  <si>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</si>
  <si>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</si>
  <si>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</si>
  <si>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</si>
  <si>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</si>
  <si>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</si>
  <si>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</si>
  <si>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</si>
  <si>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</si>
  <si>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</si>
  <si>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</si>
  <si>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</si>
  <si>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</si>
  <si>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</si>
  <si>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</si>
  <si>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</si>
  <si>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</si>
  <si>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</si>
  <si>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</si>
  <si>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</si>
  <si>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</si>
  <si>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</si>
  <si>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</si>
  <si>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</si>
  <si>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</si>
  <si>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</si>
  <si>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</si>
  <si>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</si>
  <si>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</si>
  <si>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</si>
  <si>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</si>
  <si>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</si>
  <si>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</si>
  <si>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</si>
  <si>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</si>
  <si>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</si>
  <si>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</si>
  <si>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</si>
  <si>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</si>
  <si>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</si>
  <si>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</si>
  <si>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</si>
  <si>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</si>
  <si>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</si>
  <si>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</si>
  <si>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</si>
  <si>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</si>
  <si>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</si>
  <si>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</si>
  <si>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</si>
  <si>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</si>
  <si>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</si>
  <si>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</si>
  <si>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</si>
  <si>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</si>
  <si>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</si>
  <si>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</si>
  <si>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</si>
  <si>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</si>
  <si>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</si>
  <si>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</si>
  <si>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</si>
  <si>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</si>
  <si>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</si>
  <si>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</si>
  <si>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</si>
  <si>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</si>
  <si>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</si>
  <si>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</si>
  <si>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</si>
  <si>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</si>
  <si>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</si>
  <si>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</si>
  <si>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</si>
  <si>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</si>
  <si>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</si>
  <si>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</si>
  <si>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</si>
  <si>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</si>
  <si>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</si>
  <si>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 xml:space="preserve"> Unaudited</t>
  </si>
  <si>
    <t>Local Govt Fee - China Trade Shows</t>
  </si>
  <si>
    <t>YE 2019</t>
  </si>
  <si>
    <t>Unaudited        FYE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</si>
  <si>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</si>
  <si>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</si>
  <si>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</si>
  <si>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</si>
  <si>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</si>
  <si>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</si>
  <si>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>Local Govt Fee - China Roadshow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</si>
  <si>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</si>
  <si>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</si>
  <si>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</si>
  <si>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</si>
  <si>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</si>
  <si>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</si>
  <si>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</si>
  <si>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</si>
  <si>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</si>
  <si>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</si>
  <si>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</si>
  <si>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</si>
  <si>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</si>
  <si>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</si>
  <si>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>AS AT MAY 31, 2020</t>
  </si>
  <si>
    <t>As at May 2020</t>
  </si>
  <si>
    <t>As at Mat 2019</t>
  </si>
  <si>
    <t>FOR THE FINANCIAL PERIOD ENDED MAY 31, 2020</t>
  </si>
  <si>
    <t>Actual YTD 
May 2020</t>
  </si>
  <si>
    <t>Actual YTD                 May 2019</t>
  </si>
  <si>
    <t>May 2020</t>
  </si>
  <si>
    <t>May 2019</t>
  </si>
  <si>
    <t>Portion of government grant utilised as at 31 May 2020</t>
  </si>
  <si>
    <t>Balance as at 31 May 2020</t>
  </si>
  <si>
    <t>Interest from RHB STMMD (May)</t>
  </si>
  <si>
    <t>Government grant received as at 31 May</t>
  </si>
  <si>
    <t xml:space="preserve">Trade Mark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</si>
</sst>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3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13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  <xf numFmtId="164" fontId="5" fillId="0" borderId="11" xfId="3" applyNumberFormat="1" applyFont="1" applyBorder="1" applyAlignment="1">
      <alignment horizontal="right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I20" sqref="I20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customHeight="1" x14ac:dyDescent="0.3">
      <c r="A1" s="55" t="s">
        <v>30</v>
      </c>
    </row>
    <row r="2" spans="1:6" ht="18" customHeight="1" x14ac:dyDescent="0.3">
      <c r="A2" s="55" t="s">
        <v>18</v>
      </c>
    </row>
    <row r="3" spans="1:6" ht="18" customHeight="1" x14ac:dyDescent="0.3">
      <c r="A3" s="104" t="s">
        <v>196</v>
      </c>
    </row>
    <row r="4" spans="1:6" ht="18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5" t="s">
        <v>171</v>
      </c>
    </row>
    <row r="7" spans="1:6" ht="18" customHeight="1" x14ac:dyDescent="0.3">
      <c r="A7" s="63"/>
      <c r="B7" s="64"/>
      <c r="C7" s="105" t="s">
        <v>197</v>
      </c>
      <c r="D7" s="17" t="s">
        <v>198</v>
      </c>
      <c r="E7" s="65" t="s">
        <v>13</v>
      </c>
      <c r="F7" s="124" t="s">
        <v>173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106</v>
      </c>
      <c r="B10" s="56">
        <v>1</v>
      </c>
      <c r="C10" s="117">
        <f>NTC!I16</f>
        <v>190939.85</v>
      </c>
      <c r="D10" s="117">
        <v>239986.14</v>
      </c>
      <c r="E10" s="69">
        <f>C10-D10</f>
        <v>-49046.290000000008</v>
      </c>
      <c r="F10" s="69">
        <v>188359.85</v>
      </c>
    </row>
    <row r="11" spans="1:6" ht="18" customHeight="1" x14ac:dyDescent="0.3">
      <c r="A11" s="71"/>
      <c r="C11" s="72">
        <f>SUM(C10:C10)</f>
        <v>190939.85</v>
      </c>
      <c r="D11" s="72">
        <f>SUM(D10:D10)</f>
        <v>239986.14</v>
      </c>
      <c r="E11" s="72">
        <f>SUM(E10:E10)</f>
        <v>-49046.290000000008</v>
      </c>
      <c r="F11" s="72">
        <f>SUM(F10:F10)</f>
        <v>188359.85</v>
      </c>
    </row>
    <row r="12" spans="1:6" ht="18" customHeight="1" x14ac:dyDescent="0.3">
      <c r="A12" s="71"/>
      <c r="C12" s="117"/>
      <c r="D12" s="56"/>
      <c r="E12" s="69"/>
      <c r="F12" s="69"/>
    </row>
    <row r="13" spans="1:6" ht="18" customHeight="1" x14ac:dyDescent="0.3">
      <c r="A13" s="73" t="s">
        <v>23</v>
      </c>
      <c r="C13" s="117"/>
      <c r="D13" s="56"/>
      <c r="E13" s="69"/>
      <c r="F13" s="69"/>
    </row>
    <row r="14" spans="1:6" ht="18" customHeight="1" x14ac:dyDescent="0.3">
      <c r="A14" s="102" t="s">
        <v>190</v>
      </c>
      <c r="C14" s="117">
        <v>4000</v>
      </c>
      <c r="D14" s="117">
        <v>33376.230000000003</v>
      </c>
      <c r="E14" s="69">
        <f>C14-D14</f>
        <v>-29376.230000000003</v>
      </c>
      <c r="F14" s="69">
        <v>14752.5</v>
      </c>
    </row>
    <row r="15" spans="1:6" ht="18" customHeight="1" x14ac:dyDescent="0.3">
      <c r="A15" s="74" t="s">
        <v>108</v>
      </c>
      <c r="B15" s="56">
        <v>2</v>
      </c>
      <c r="C15" s="117">
        <f>NTC!F31</f>
        <v>46151</v>
      </c>
      <c r="D15" s="69">
        <f>NTC!G31</f>
        <v>44862</v>
      </c>
      <c r="E15" s="69">
        <f t="shared" ref="E15:E17" si="0">C15-D15</f>
        <v>1289</v>
      </c>
      <c r="F15" s="69">
        <v>2937424.88</v>
      </c>
    </row>
    <row r="16" spans="1:6" ht="18" customHeight="1" x14ac:dyDescent="0.3">
      <c r="A16" s="74" t="s">
        <v>109</v>
      </c>
      <c r="C16" s="117">
        <v>2199.0100000000002</v>
      </c>
      <c r="D16" s="117">
        <v>2479.25</v>
      </c>
      <c r="E16" s="69">
        <f t="shared" si="0"/>
        <v>-280.23999999999978</v>
      </c>
      <c r="F16" s="69">
        <v>1536.61</v>
      </c>
    </row>
    <row r="17" spans="1:6" ht="18" customHeight="1" x14ac:dyDescent="0.3">
      <c r="A17" s="74" t="s">
        <v>107</v>
      </c>
      <c r="B17" s="56">
        <v>3</v>
      </c>
      <c r="C17" s="117">
        <f>NTC!F39</f>
        <v>5339544.62</v>
      </c>
      <c r="D17" s="69">
        <f>NTC!G39</f>
        <v>6237572.3599999994</v>
      </c>
      <c r="E17" s="69">
        <f t="shared" si="0"/>
        <v>-898027.73999999929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5391894.6299999999</v>
      </c>
      <c r="D19" s="72">
        <f>SUM(D14:D18)</f>
        <v>6318289.8399999999</v>
      </c>
      <c r="E19" s="72">
        <f>SUM(E14:E18)</f>
        <v>-926395.20999999926</v>
      </c>
      <c r="F19" s="72">
        <f>SUM(F14:F18)</f>
        <v>5817900.6099999994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5582834.4799999995</v>
      </c>
      <c r="D21" s="78">
        <f>D11+D19</f>
        <v>6558275.9799999995</v>
      </c>
      <c r="E21" s="78">
        <f>E11+E19</f>
        <v>-975441.4999999993</v>
      </c>
      <c r="F21" s="78">
        <f>F11+F19</f>
        <v>6006260.459999999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104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105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6" ht="18" customHeight="1" x14ac:dyDescent="0.3">
      <c r="A33" s="102" t="s">
        <v>120</v>
      </c>
      <c r="C33" s="117"/>
      <c r="D33" s="117"/>
      <c r="E33" s="69">
        <f>C33-D33</f>
        <v>0</v>
      </c>
      <c r="F33" s="69">
        <v>36000</v>
      </c>
    </row>
    <row r="34" spans="1:6" ht="18" customHeight="1" x14ac:dyDescent="0.3">
      <c r="A34" s="74" t="s">
        <v>132</v>
      </c>
      <c r="B34" s="56">
        <v>4</v>
      </c>
      <c r="C34" s="121">
        <f>NTC!F48</f>
        <v>83586.78</v>
      </c>
      <c r="D34" s="69">
        <f>NTC!G48</f>
        <v>4882.09</v>
      </c>
      <c r="E34" s="69">
        <f>C34-D34</f>
        <v>78704.69</v>
      </c>
      <c r="F34" s="69">
        <v>509264.77999999997</v>
      </c>
    </row>
    <row r="35" spans="1:6" ht="18" customHeight="1" x14ac:dyDescent="0.3">
      <c r="A35" s="74" t="s">
        <v>110</v>
      </c>
      <c r="B35" s="56">
        <v>5</v>
      </c>
      <c r="C35" s="117">
        <f>NTC!F74</f>
        <v>5499247.6999999993</v>
      </c>
      <c r="D35" s="69">
        <f>NTC!G74</f>
        <v>6553393.8899999997</v>
      </c>
      <c r="E35" s="69">
        <f t="shared" ref="E35:E37" si="2">C35-D35</f>
        <v>-1054146.1900000004</v>
      </c>
      <c r="F35" s="69">
        <v>5460359.6799999997</v>
      </c>
    </row>
    <row r="36" spans="1:6" ht="18" customHeight="1" x14ac:dyDescent="0.3">
      <c r="A36" s="102" t="s">
        <v>191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6" ht="18" hidden="1" customHeight="1" x14ac:dyDescent="0.3">
      <c r="A37" s="74" t="s">
        <v>111</v>
      </c>
      <c r="C37" s="117">
        <v>0</v>
      </c>
      <c r="D37" s="69">
        <v>0</v>
      </c>
      <c r="E37" s="69">
        <f t="shared" si="2"/>
        <v>0</v>
      </c>
      <c r="F37" s="69"/>
    </row>
    <row r="38" spans="1:6" ht="18" customHeight="1" x14ac:dyDescent="0.3">
      <c r="A38" s="84" t="s">
        <v>1</v>
      </c>
      <c r="C38" s="112">
        <f>SUM(C33:C37)</f>
        <v>5582834.4799999995</v>
      </c>
      <c r="D38" s="72">
        <f>SUM(D33:D37)</f>
        <v>6558275.9799999995</v>
      </c>
      <c r="E38" s="72">
        <f>SUM(E33:E37)</f>
        <v>-975441.50000000047</v>
      </c>
      <c r="F38" s="72">
        <f>SUM(F33:F37)</f>
        <v>6006260.46</v>
      </c>
    </row>
    <row r="39" spans="1:6" ht="18" customHeight="1" x14ac:dyDescent="0.3">
      <c r="A39" s="85"/>
      <c r="C39" s="69"/>
      <c r="D39" s="56"/>
      <c r="E39" s="69"/>
      <c r="F39" s="69"/>
    </row>
    <row r="40" spans="1:6" ht="18" customHeight="1" thickBot="1" x14ac:dyDescent="0.35">
      <c r="A40" s="85" t="s">
        <v>27</v>
      </c>
      <c r="C40" s="86">
        <f>C26+C38</f>
        <v>5582834.4799999995</v>
      </c>
      <c r="D40" s="86">
        <f t="shared" ref="D40:F40" si="3">D26+D38</f>
        <v>6558275.9799999995</v>
      </c>
      <c r="E40" s="86">
        <f t="shared" si="3"/>
        <v>-975441.50000000047</v>
      </c>
      <c r="F40" s="86">
        <f t="shared" si="3"/>
        <v>6006260.46</v>
      </c>
    </row>
    <row r="41" spans="1:6" ht="18" customHeight="1" thickTop="1" x14ac:dyDescent="0.3">
      <c r="A41" s="71"/>
    </row>
    <row r="42" spans="1:6" ht="18" customHeight="1" x14ac:dyDescent="0.3">
      <c r="A42" s="71"/>
    </row>
    <row r="43" spans="1:6" ht="18" customHeight="1" x14ac:dyDescent="0.3">
      <c r="A43" s="71"/>
    </row>
    <row r="44" spans="1:6" ht="18" customHeight="1" x14ac:dyDescent="0.3">
      <c r="A44" s="87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0"/>
  <sheetViews>
    <sheetView view="pageBreakPreview" zoomScale="85" zoomScaleNormal="85" zoomScaleSheetLayoutView="85" workbookViewId="0">
      <pane xSplit="2" ySplit="8" topLeftCell="C36" activePane="bottomRight" state="frozen"/>
      <selection activeCell="A14" sqref="A14"/>
      <selection pane="topRight" activeCell="A14" sqref="A14"/>
      <selection pane="bottomLeft" activeCell="A14" sqref="A14"/>
      <selection pane="bottomRight" activeCell="K104" sqref="K104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199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200</v>
      </c>
      <c r="D6" s="111" t="s">
        <v>201</v>
      </c>
      <c r="E6" s="1" t="s">
        <v>9</v>
      </c>
      <c r="F6" s="1" t="s">
        <v>174</v>
      </c>
      <c r="G6" s="2" t="s">
        <v>162</v>
      </c>
      <c r="I6" s="50" t="s">
        <v>152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5679</v>
      </c>
      <c r="E9" s="27">
        <f>C9-D9</f>
        <v>-4329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4218.2299999999996</v>
      </c>
      <c r="E13" s="30">
        <f>C13-D13</f>
        <v>-3892.6299999999997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1460.7700000000004</v>
      </c>
      <c r="E14" s="25">
        <f t="shared" ref="E14:F14" si="0">E9-E13</f>
        <v>-436.37000000000035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166</v>
      </c>
      <c r="B17" s="9"/>
      <c r="C17" s="26">
        <v>1774857.2899999998</v>
      </c>
      <c r="D17" s="26">
        <v>2701280.48</v>
      </c>
      <c r="E17" s="27">
        <f>C17-D17</f>
        <v>-926423.19000000018</v>
      </c>
      <c r="F17" s="26">
        <v>9035365.1099999975</v>
      </c>
      <c r="G17" s="26">
        <v>11127639.580000004</v>
      </c>
      <c r="K17" s="100"/>
      <c r="L17" s="109"/>
    </row>
    <row r="18" spans="1:12" ht="18" customHeight="1" x14ac:dyDescent="0.3">
      <c r="A18" s="8" t="s">
        <v>167</v>
      </c>
      <c r="B18" s="9"/>
      <c r="C18" s="26">
        <v>2603672.04</v>
      </c>
      <c r="D18" s="26">
        <v>3091890.97</v>
      </c>
      <c r="E18" s="27">
        <f>C18-D18</f>
        <v>-488218.93000000017</v>
      </c>
      <c r="F18" s="26">
        <v>7891130.5500000007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25621.08</v>
      </c>
      <c r="D20" s="26">
        <v>55808.170000000006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175</v>
      </c>
      <c r="B21" s="9"/>
      <c r="C21" s="29">
        <v>26400</v>
      </c>
      <c r="D21" s="29">
        <v>7000</v>
      </c>
      <c r="E21" s="30">
        <f>C21-D21</f>
        <v>19400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4430550.41</v>
      </c>
      <c r="D22" s="25">
        <f>SUM(D17:D21)</f>
        <v>5855980.8300000001</v>
      </c>
      <c r="E22" s="25">
        <f>SUM(E17:E21)</f>
        <v>-1395243.3300000003</v>
      </c>
      <c r="F22" s="26">
        <f>SUM(F17:F21)</f>
        <v>17048876.459999997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4431574.8100000005</v>
      </c>
      <c r="D23" s="26">
        <f>D22+D14</f>
        <v>5857441.5999999996</v>
      </c>
      <c r="E23" s="25">
        <f>E22+E14</f>
        <v>-1395679.7000000004</v>
      </c>
      <c r="F23" s="26">
        <f>F22+F14</f>
        <v>17051984.279999997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436579</v>
      </c>
      <c r="D26" s="26">
        <v>475106.69000000006</v>
      </c>
      <c r="E26" s="27">
        <f t="shared" ref="E26:E64" si="2">C26-D26</f>
        <v>-38527.690000000061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5740</v>
      </c>
      <c r="D27" s="26">
        <v>4500</v>
      </c>
      <c r="E27" s="27">
        <f t="shared" si="2"/>
        <v>1240</v>
      </c>
      <c r="F27" s="26">
        <v>12400</v>
      </c>
      <c r="G27" s="26">
        <v>8400</v>
      </c>
      <c r="I27" s="50">
        <v>8400</v>
      </c>
      <c r="J27" s="50">
        <f t="shared" ref="J27:J34" si="3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40151.760000000002</v>
      </c>
      <c r="D28" s="26">
        <v>41386.230000000003</v>
      </c>
      <c r="E28" s="27">
        <f t="shared" si="2"/>
        <v>-1234.4700000000012</v>
      </c>
      <c r="F28" s="26">
        <v>85486.23000000001</v>
      </c>
      <c r="G28" s="26">
        <v>220810</v>
      </c>
      <c r="I28" s="50">
        <v>200010</v>
      </c>
      <c r="J28" s="50">
        <f t="shared" si="3"/>
        <v>116672.5</v>
      </c>
      <c r="K28" s="53"/>
    </row>
    <row r="29" spans="1:12" ht="18" customHeight="1" x14ac:dyDescent="0.3">
      <c r="A29" s="11" t="s">
        <v>43</v>
      </c>
      <c r="B29" s="9"/>
      <c r="C29" s="26">
        <v>54076</v>
      </c>
      <c r="D29" s="26">
        <v>57742</v>
      </c>
      <c r="E29" s="27">
        <f t="shared" si="2"/>
        <v>-3666</v>
      </c>
      <c r="F29" s="26">
        <v>136071</v>
      </c>
      <c r="G29" s="26">
        <v>200937.09999999995</v>
      </c>
      <c r="I29" s="50">
        <v>182009.1</v>
      </c>
      <c r="J29" s="50">
        <f t="shared" si="3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5230.25</v>
      </c>
      <c r="D30" s="26">
        <v>5915.3000000000011</v>
      </c>
      <c r="E30" s="27">
        <f t="shared" si="2"/>
        <v>-685.05000000000109</v>
      </c>
      <c r="F30" s="26">
        <v>13881.7</v>
      </c>
      <c r="G30" s="26">
        <v>14999.999999999998</v>
      </c>
      <c r="I30" s="50">
        <v>15000</v>
      </c>
      <c r="J30" s="50">
        <f t="shared" si="3"/>
        <v>8750</v>
      </c>
      <c r="K30" s="53"/>
    </row>
    <row r="31" spans="1:12" ht="18" customHeight="1" x14ac:dyDescent="0.3">
      <c r="A31" s="11" t="s">
        <v>164</v>
      </c>
      <c r="B31" s="9"/>
      <c r="C31" s="26">
        <v>577.9</v>
      </c>
      <c r="D31" s="26">
        <v>652.1</v>
      </c>
      <c r="E31" s="27">
        <f t="shared" si="2"/>
        <v>-74.200000000000045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188</v>
      </c>
      <c r="D32" s="26">
        <v>172</v>
      </c>
      <c r="E32" s="27">
        <f t="shared" si="2"/>
        <v>16</v>
      </c>
      <c r="F32" s="26">
        <v>1492</v>
      </c>
      <c r="G32" s="26">
        <v>8240</v>
      </c>
      <c r="I32" s="50">
        <v>8240</v>
      </c>
      <c r="J32" s="50">
        <f t="shared" si="3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2136.79</v>
      </c>
      <c r="D33" s="26">
        <v>1000.96</v>
      </c>
      <c r="E33" s="27">
        <f t="shared" si="2"/>
        <v>1135.83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41910.07</v>
      </c>
      <c r="D34" s="26">
        <v>39927.279999999999</v>
      </c>
      <c r="E34" s="27">
        <f t="shared" si="2"/>
        <v>1982.7900000000009</v>
      </c>
      <c r="F34" s="26">
        <v>41866.339999999997</v>
      </c>
      <c r="G34" s="26">
        <v>47000</v>
      </c>
      <c r="I34" s="50">
        <v>45000</v>
      </c>
      <c r="J34" s="50">
        <f t="shared" si="3"/>
        <v>26250</v>
      </c>
      <c r="K34" s="53"/>
    </row>
    <row r="35" spans="1:11" ht="18" customHeight="1" x14ac:dyDescent="0.3">
      <c r="A35" s="11" t="s">
        <v>48</v>
      </c>
      <c r="B35" s="9"/>
      <c r="C35" s="26">
        <v>2759.4500000000003</v>
      </c>
      <c r="D35" s="26">
        <v>135.5</v>
      </c>
      <c r="E35" s="27">
        <f t="shared" si="2"/>
        <v>2623.9500000000003</v>
      </c>
      <c r="F35" s="26">
        <v>4689.68</v>
      </c>
      <c r="G35" s="26">
        <v>0</v>
      </c>
      <c r="I35" s="50">
        <v>10000</v>
      </c>
      <c r="J35" s="50">
        <f t="shared" ref="J35:J39" si="4">I35/12*7</f>
        <v>5833.3333333333339</v>
      </c>
      <c r="K35" s="53"/>
    </row>
    <row r="36" spans="1:11" ht="18" customHeight="1" x14ac:dyDescent="0.3">
      <c r="A36" s="11" t="s">
        <v>49</v>
      </c>
      <c r="B36" s="9"/>
      <c r="C36" s="26">
        <v>4575.66</v>
      </c>
      <c r="D36" s="26">
        <v>7504.37</v>
      </c>
      <c r="E36" s="27">
        <f t="shared" si="2"/>
        <v>-2928.71</v>
      </c>
      <c r="F36" s="26">
        <v>18408.37</v>
      </c>
      <c r="G36" s="26">
        <v>18000.000000000004</v>
      </c>
      <c r="I36" s="50">
        <v>21000</v>
      </c>
      <c r="J36" s="50">
        <f t="shared" si="4"/>
        <v>12250</v>
      </c>
      <c r="K36" s="53"/>
    </row>
    <row r="37" spans="1:11" ht="18" customHeight="1" x14ac:dyDescent="0.3">
      <c r="A37" s="11" t="s">
        <v>51</v>
      </c>
      <c r="B37" s="9"/>
      <c r="C37" s="26"/>
      <c r="D37" s="26">
        <v>159</v>
      </c>
      <c r="E37" s="27">
        <f t="shared" si="2"/>
        <v>-159</v>
      </c>
      <c r="F37" s="26">
        <v>159</v>
      </c>
      <c r="G37" s="26">
        <v>24000.000000000007</v>
      </c>
      <c r="I37" s="50">
        <v>25000</v>
      </c>
      <c r="J37" s="50">
        <f t="shared" si="4"/>
        <v>14583.333333333334</v>
      </c>
      <c r="K37" s="53"/>
    </row>
    <row r="38" spans="1:11" ht="18" customHeight="1" x14ac:dyDescent="0.3">
      <c r="A38" s="11" t="s">
        <v>52</v>
      </c>
      <c r="B38" s="9"/>
      <c r="C38" s="26"/>
      <c r="D38" s="26">
        <v>4000</v>
      </c>
      <c r="E38" s="27">
        <f t="shared" si="2"/>
        <v>-4000</v>
      </c>
      <c r="F38" s="26">
        <v>4000</v>
      </c>
      <c r="G38" s="26">
        <v>4000</v>
      </c>
      <c r="I38" s="50">
        <v>4000</v>
      </c>
      <c r="J38" s="50">
        <f t="shared" si="4"/>
        <v>2333.333333333333</v>
      </c>
      <c r="K38" s="53"/>
    </row>
    <row r="39" spans="1:11" ht="18" customHeight="1" x14ac:dyDescent="0.3">
      <c r="A39" s="11" t="s">
        <v>53</v>
      </c>
      <c r="B39" s="9"/>
      <c r="C39" s="26"/>
      <c r="D39" s="26"/>
      <c r="E39" s="27">
        <f t="shared" si="2"/>
        <v>0</v>
      </c>
      <c r="F39" s="26"/>
      <c r="G39" s="26">
        <v>7200</v>
      </c>
      <c r="I39" s="50">
        <v>6800</v>
      </c>
      <c r="J39" s="50">
        <f t="shared" si="4"/>
        <v>3966.6666666666665</v>
      </c>
      <c r="K39" s="53"/>
    </row>
    <row r="40" spans="1:11" ht="18" customHeight="1" x14ac:dyDescent="0.3">
      <c r="A40" s="11" t="s">
        <v>54</v>
      </c>
      <c r="B40" s="9"/>
      <c r="C40" s="26">
        <v>3125</v>
      </c>
      <c r="D40" s="26">
        <v>2606.8000000000002</v>
      </c>
      <c r="E40" s="27">
        <f t="shared" si="2"/>
        <v>518.19999999999982</v>
      </c>
      <c r="F40" s="26">
        <v>2606.8000000000002</v>
      </c>
      <c r="G40" s="26">
        <v>9000</v>
      </c>
      <c r="I40" s="50">
        <v>12000</v>
      </c>
      <c r="J40" s="50">
        <v>0</v>
      </c>
      <c r="K40" s="53"/>
    </row>
    <row r="41" spans="1:11" ht="18" customHeight="1" x14ac:dyDescent="0.3">
      <c r="A41" s="11" t="s">
        <v>55</v>
      </c>
      <c r="B41" s="9"/>
      <c r="C41" s="26">
        <v>10114.75</v>
      </c>
      <c r="D41" s="26">
        <v>11152.49</v>
      </c>
      <c r="E41" s="27">
        <f t="shared" si="2"/>
        <v>-1037.7399999999998</v>
      </c>
      <c r="F41" s="26">
        <v>31079.99</v>
      </c>
      <c r="G41" s="26">
        <v>42636.000000000007</v>
      </c>
      <c r="I41" s="50">
        <v>42636</v>
      </c>
      <c r="J41" s="50">
        <f>I41/12*7</f>
        <v>24871</v>
      </c>
      <c r="K41" s="53"/>
    </row>
    <row r="42" spans="1:11" ht="18" customHeight="1" x14ac:dyDescent="0.3">
      <c r="A42" s="11" t="s">
        <v>56</v>
      </c>
      <c r="B42" s="9"/>
      <c r="C42" s="26">
        <v>838.85</v>
      </c>
      <c r="D42" s="26">
        <v>6857.380000000001</v>
      </c>
      <c r="E42" s="27">
        <f t="shared" si="2"/>
        <v>-6018.5300000000007</v>
      </c>
      <c r="F42" s="26">
        <v>18739.5</v>
      </c>
      <c r="G42" s="26">
        <v>20000.000000000007</v>
      </c>
      <c r="I42" s="50">
        <v>20000</v>
      </c>
      <c r="J42" s="50">
        <f>I42/12*7</f>
        <v>11666.666666666668</v>
      </c>
      <c r="K42" s="53"/>
    </row>
    <row r="43" spans="1:11" ht="18" customHeight="1" x14ac:dyDescent="0.3">
      <c r="A43" s="11" t="s">
        <v>57</v>
      </c>
      <c r="B43" s="9"/>
      <c r="C43" s="26">
        <v>30192</v>
      </c>
      <c r="D43" s="26">
        <v>50320</v>
      </c>
      <c r="E43" s="27">
        <f t="shared" si="2"/>
        <v>-20128</v>
      </c>
      <c r="F43" s="26">
        <v>120768</v>
      </c>
      <c r="G43" s="26">
        <v>128014.07999999997</v>
      </c>
      <c r="I43" s="50">
        <v>136300</v>
      </c>
      <c r="J43" s="50">
        <f>I43/12*7</f>
        <v>79508.333333333343</v>
      </c>
      <c r="K43" s="53"/>
    </row>
    <row r="44" spans="1:11" ht="18" customHeight="1" x14ac:dyDescent="0.3">
      <c r="A44" s="11" t="s">
        <v>58</v>
      </c>
      <c r="B44" s="9"/>
      <c r="C44" s="26">
        <v>735.7</v>
      </c>
      <c r="D44" s="26">
        <v>2491.1</v>
      </c>
      <c r="E44" s="27">
        <f t="shared" si="2"/>
        <v>-1755.3999999999999</v>
      </c>
      <c r="F44" s="26">
        <v>4571.7</v>
      </c>
      <c r="G44" s="26">
        <v>6000</v>
      </c>
      <c r="I44" s="50">
        <v>6000</v>
      </c>
      <c r="J44" s="50">
        <f t="shared" ref="J44:J52" si="5">I44/12*7</f>
        <v>3500</v>
      </c>
      <c r="K44" s="53"/>
    </row>
    <row r="45" spans="1:11" ht="18" customHeight="1" x14ac:dyDescent="0.3">
      <c r="A45" s="11" t="s">
        <v>59</v>
      </c>
      <c r="B45" s="9"/>
      <c r="C45" s="26">
        <v>3712.86</v>
      </c>
      <c r="D45" s="132">
        <v>14754.19</v>
      </c>
      <c r="E45" s="27">
        <f t="shared" si="2"/>
        <v>-11041.33</v>
      </c>
      <c r="F45" s="26">
        <v>27393.060000000005</v>
      </c>
      <c r="G45" s="26">
        <v>20000.000000000004</v>
      </c>
      <c r="I45" s="50">
        <v>20000</v>
      </c>
      <c r="J45" s="50">
        <f t="shared" si="5"/>
        <v>11666.666666666668</v>
      </c>
      <c r="K45" s="53"/>
    </row>
    <row r="46" spans="1:11" ht="18" customHeight="1" x14ac:dyDescent="0.3">
      <c r="A46" s="11" t="s">
        <v>60</v>
      </c>
      <c r="B46" s="9"/>
      <c r="C46" s="26">
        <v>179</v>
      </c>
      <c r="D46" s="26"/>
      <c r="E46" s="27">
        <f t="shared" si="2"/>
        <v>179</v>
      </c>
      <c r="F46" s="26">
        <v>1989.5</v>
      </c>
      <c r="G46" s="26">
        <v>1999.9999999999995</v>
      </c>
      <c r="I46" s="50">
        <v>2000</v>
      </c>
      <c r="J46" s="50">
        <f t="shared" si="5"/>
        <v>1166.6666666666665</v>
      </c>
      <c r="K46" s="53"/>
    </row>
    <row r="47" spans="1:11" ht="18" customHeight="1" x14ac:dyDescent="0.3">
      <c r="A47" s="11" t="s">
        <v>61</v>
      </c>
      <c r="B47" s="9"/>
      <c r="C47" s="26">
        <v>6366.7999999999993</v>
      </c>
      <c r="D47" s="26">
        <v>7328.8</v>
      </c>
      <c r="E47" s="27">
        <f t="shared" si="2"/>
        <v>-962.00000000000091</v>
      </c>
      <c r="F47" s="26">
        <v>36436.639999999999</v>
      </c>
      <c r="G47" s="26">
        <v>33500</v>
      </c>
      <c r="I47" s="50">
        <v>31000</v>
      </c>
      <c r="J47" s="50">
        <f t="shared" si="5"/>
        <v>18083.333333333336</v>
      </c>
      <c r="K47" s="53"/>
    </row>
    <row r="48" spans="1:11" ht="18" customHeight="1" x14ac:dyDescent="0.3">
      <c r="A48" s="11" t="s">
        <v>62</v>
      </c>
      <c r="B48" s="9"/>
      <c r="C48" s="26">
        <v>1773</v>
      </c>
      <c r="D48" s="26">
        <v>3240.7999999999997</v>
      </c>
      <c r="E48" s="27">
        <f t="shared" si="2"/>
        <v>-1467.7999999999997</v>
      </c>
      <c r="F48" s="26">
        <v>7483.26</v>
      </c>
      <c r="G48" s="26">
        <v>8200.0000000000018</v>
      </c>
      <c r="I48" s="50">
        <v>2100</v>
      </c>
      <c r="J48" s="50">
        <f t="shared" si="5"/>
        <v>1225</v>
      </c>
      <c r="K48" s="53"/>
    </row>
    <row r="49" spans="1:11" ht="18" customHeight="1" x14ac:dyDescent="0.3">
      <c r="A49" s="11" t="s">
        <v>63</v>
      </c>
      <c r="B49" s="9"/>
      <c r="C49" s="26">
        <v>165</v>
      </c>
      <c r="D49" s="26">
        <v>182</v>
      </c>
      <c r="E49" s="27">
        <f t="shared" si="2"/>
        <v>-17</v>
      </c>
      <c r="F49" s="26">
        <v>352</v>
      </c>
      <c r="G49" s="26">
        <v>1500.0000000000005</v>
      </c>
      <c r="I49" s="50">
        <v>1500</v>
      </c>
      <c r="J49" s="50">
        <f t="shared" si="5"/>
        <v>875</v>
      </c>
      <c r="K49" s="53"/>
    </row>
    <row r="50" spans="1:11" ht="18" customHeight="1" x14ac:dyDescent="0.3">
      <c r="A50" s="11" t="s">
        <v>64</v>
      </c>
      <c r="B50" s="9"/>
      <c r="C50" s="26">
        <v>582.19999999999993</v>
      </c>
      <c r="D50" s="26">
        <v>408</v>
      </c>
      <c r="E50" s="27">
        <f t="shared" si="2"/>
        <v>174.19999999999993</v>
      </c>
      <c r="F50" s="26">
        <v>2326.9</v>
      </c>
      <c r="G50" s="26">
        <v>5499.9999999999991</v>
      </c>
      <c r="I50" s="50">
        <v>5500</v>
      </c>
      <c r="J50" s="50">
        <f t="shared" si="5"/>
        <v>3208.333333333333</v>
      </c>
      <c r="K50" s="53"/>
    </row>
    <row r="51" spans="1:11" ht="18" customHeight="1" x14ac:dyDescent="0.3">
      <c r="A51" s="11" t="s">
        <v>176</v>
      </c>
      <c r="B51" s="9"/>
      <c r="C51" s="26">
        <v>-0.72</v>
      </c>
      <c r="D51" s="26"/>
      <c r="E51" s="27">
        <f t="shared" si="2"/>
        <v>-0.72</v>
      </c>
      <c r="F51" s="26">
        <v>0.72</v>
      </c>
      <c r="G51" s="26"/>
      <c r="K51" s="53"/>
    </row>
    <row r="52" spans="1:11" ht="18" customHeight="1" x14ac:dyDescent="0.3">
      <c r="A52" s="11" t="s">
        <v>65</v>
      </c>
      <c r="B52" s="9"/>
      <c r="C52" s="26">
        <v>8881.8499999999985</v>
      </c>
      <c r="D52" s="26">
        <v>12530.11</v>
      </c>
      <c r="E52" s="27">
        <f t="shared" si="2"/>
        <v>-3648.260000000002</v>
      </c>
      <c r="F52" s="26">
        <v>25977.71</v>
      </c>
      <c r="G52" s="26">
        <v>31000.000000000004</v>
      </c>
      <c r="I52" s="50">
        <v>31000</v>
      </c>
      <c r="J52" s="50">
        <f t="shared" si="5"/>
        <v>18083.333333333336</v>
      </c>
      <c r="K52" s="53"/>
    </row>
    <row r="53" spans="1:11" ht="18" customHeight="1" x14ac:dyDescent="0.3">
      <c r="A53" s="11" t="s">
        <v>208</v>
      </c>
      <c r="B53" s="9"/>
      <c r="C53" s="26">
        <v>1518</v>
      </c>
      <c r="D53" s="26">
        <v>0</v>
      </c>
      <c r="E53" s="27">
        <f t="shared" si="2"/>
        <v>1518</v>
      </c>
      <c r="F53" s="26"/>
      <c r="G53" s="26"/>
      <c r="K53" s="53"/>
    </row>
    <row r="54" spans="1:11" ht="18" customHeight="1" x14ac:dyDescent="0.3">
      <c r="A54" s="11" t="s">
        <v>66</v>
      </c>
      <c r="B54" s="9"/>
      <c r="C54" s="26"/>
      <c r="D54" s="26"/>
      <c r="E54" s="27">
        <f t="shared" si="2"/>
        <v>0</v>
      </c>
      <c r="F54" s="26">
        <v>7850</v>
      </c>
      <c r="G54" s="26">
        <v>12250</v>
      </c>
      <c r="I54" s="50">
        <v>12250</v>
      </c>
      <c r="J54" s="50">
        <v>0</v>
      </c>
      <c r="K54" s="53"/>
    </row>
    <row r="55" spans="1:11" ht="18" customHeight="1" x14ac:dyDescent="0.3">
      <c r="A55" s="11" t="s">
        <v>67</v>
      </c>
      <c r="B55" s="9"/>
      <c r="C55" s="26"/>
      <c r="D55" s="26"/>
      <c r="E55" s="27">
        <f t="shared" si="2"/>
        <v>0</v>
      </c>
      <c r="F55" s="26">
        <v>5000</v>
      </c>
      <c r="G55" s="26">
        <v>5000</v>
      </c>
      <c r="I55" s="50">
        <v>5000</v>
      </c>
      <c r="J55" s="50">
        <v>0</v>
      </c>
      <c r="K55" s="53"/>
    </row>
    <row r="56" spans="1:11" ht="18" customHeight="1" x14ac:dyDescent="0.3">
      <c r="A56" s="11" t="s">
        <v>68</v>
      </c>
      <c r="B56" s="9"/>
      <c r="C56" s="26">
        <v>2360</v>
      </c>
      <c r="D56" s="26">
        <v>3359.2000000000003</v>
      </c>
      <c r="E56" s="27">
        <f t="shared" si="2"/>
        <v>-999.20000000000027</v>
      </c>
      <c r="F56" s="26">
        <v>12116.8</v>
      </c>
      <c r="G56" s="26">
        <v>9900</v>
      </c>
      <c r="I56" s="50">
        <v>9900</v>
      </c>
      <c r="J56" s="50">
        <f>I56/12*7</f>
        <v>5775</v>
      </c>
      <c r="K56" s="53"/>
    </row>
    <row r="57" spans="1:11" ht="18" customHeight="1" x14ac:dyDescent="0.3">
      <c r="A57" s="11" t="s">
        <v>69</v>
      </c>
      <c r="B57" s="9"/>
      <c r="C57" s="26">
        <v>318</v>
      </c>
      <c r="D57" s="26">
        <v>954</v>
      </c>
      <c r="E57" s="27">
        <f t="shared" si="2"/>
        <v>-636</v>
      </c>
      <c r="F57" s="26">
        <v>2545.54</v>
      </c>
      <c r="G57" s="26">
        <v>3000</v>
      </c>
      <c r="I57" s="50">
        <v>3000</v>
      </c>
      <c r="J57" s="50">
        <f t="shared" ref="J57:J58" si="6">I57/12*7</f>
        <v>1750</v>
      </c>
      <c r="K57" s="53"/>
    </row>
    <row r="58" spans="1:11" ht="18" customHeight="1" x14ac:dyDescent="0.3">
      <c r="A58" s="11" t="s">
        <v>70</v>
      </c>
      <c r="B58" s="9"/>
      <c r="C58" s="26"/>
      <c r="D58" s="26"/>
      <c r="E58" s="27">
        <f t="shared" si="2"/>
        <v>0</v>
      </c>
      <c r="F58" s="26">
        <v>4960.8</v>
      </c>
      <c r="G58" s="26">
        <v>4500</v>
      </c>
      <c r="I58" s="50">
        <v>3000</v>
      </c>
      <c r="J58" s="50">
        <f t="shared" si="6"/>
        <v>1750</v>
      </c>
      <c r="K58" s="53"/>
    </row>
    <row r="59" spans="1:11" ht="18" customHeight="1" x14ac:dyDescent="0.3">
      <c r="A59" s="11" t="s">
        <v>71</v>
      </c>
      <c r="B59" s="9"/>
      <c r="C59" s="26">
        <v>192.78</v>
      </c>
      <c r="D59" s="26">
        <v>295.43</v>
      </c>
      <c r="E59" s="27">
        <f t="shared" si="2"/>
        <v>-102.65</v>
      </c>
      <c r="F59" s="26">
        <v>1334.86</v>
      </c>
      <c r="G59" s="26">
        <v>1000.0000000000002</v>
      </c>
      <c r="I59" s="50">
        <v>1000</v>
      </c>
      <c r="J59" s="50">
        <f>I59/12*7</f>
        <v>583.33333333333326</v>
      </c>
      <c r="K59" s="53"/>
    </row>
    <row r="60" spans="1:11" ht="18" customHeight="1" x14ac:dyDescent="0.3">
      <c r="A60" s="11" t="s">
        <v>72</v>
      </c>
      <c r="B60" s="9"/>
      <c r="C60" s="26"/>
      <c r="D60" s="26"/>
      <c r="E60" s="27">
        <f t="shared" si="2"/>
        <v>0</v>
      </c>
      <c r="F60" s="26">
        <v>200</v>
      </c>
      <c r="G60" s="26">
        <v>180</v>
      </c>
      <c r="I60" s="50">
        <v>180</v>
      </c>
      <c r="J60" s="50">
        <v>180</v>
      </c>
      <c r="K60" s="53"/>
    </row>
    <row r="61" spans="1:11" ht="18" customHeight="1" x14ac:dyDescent="0.3">
      <c r="A61" s="11" t="s">
        <v>73</v>
      </c>
      <c r="B61" s="9"/>
      <c r="C61" s="26"/>
      <c r="D61" s="26"/>
      <c r="E61" s="27">
        <f t="shared" si="2"/>
        <v>0</v>
      </c>
      <c r="F61" s="26">
        <v>1167.49</v>
      </c>
      <c r="G61" s="26">
        <v>999.99999999999977</v>
      </c>
      <c r="I61" s="50">
        <v>1000</v>
      </c>
      <c r="J61" s="50">
        <f t="shared" ref="J61" si="7">I61/12*7</f>
        <v>583.33333333333326</v>
      </c>
      <c r="K61" s="53"/>
    </row>
    <row r="62" spans="1:11" ht="18" customHeight="1" x14ac:dyDescent="0.3">
      <c r="A62" s="11" t="s">
        <v>74</v>
      </c>
      <c r="B62" s="9"/>
      <c r="C62" s="130">
        <v>330</v>
      </c>
      <c r="D62" s="26">
        <v>330</v>
      </c>
      <c r="E62" s="27">
        <f t="shared" si="2"/>
        <v>0</v>
      </c>
      <c r="F62" s="26">
        <v>330</v>
      </c>
      <c r="G62" s="26">
        <v>330</v>
      </c>
      <c r="I62" s="50">
        <v>330</v>
      </c>
      <c r="J62" s="50">
        <v>330</v>
      </c>
      <c r="K62" s="53"/>
    </row>
    <row r="63" spans="1:11" ht="18" customHeight="1" x14ac:dyDescent="0.3">
      <c r="A63" s="11" t="s">
        <v>155</v>
      </c>
      <c r="B63" s="9"/>
      <c r="C63" s="26"/>
      <c r="D63" s="26"/>
      <c r="E63" s="27">
        <f t="shared" si="2"/>
        <v>0</v>
      </c>
      <c r="F63" s="26">
        <v>6310.2</v>
      </c>
      <c r="G63" s="26">
        <v>0</v>
      </c>
    </row>
    <row r="64" spans="1:11" ht="18" customHeight="1" x14ac:dyDescent="0.3">
      <c r="A64" s="11" t="s">
        <v>81</v>
      </c>
      <c r="B64" s="9"/>
      <c r="C64" s="26"/>
      <c r="D64" s="26"/>
      <c r="E64" s="27">
        <f t="shared" si="2"/>
        <v>0</v>
      </c>
      <c r="F64" s="26">
        <v>60442.09</v>
      </c>
      <c r="G64" s="26">
        <v>0</v>
      </c>
      <c r="I64" s="50">
        <v>0</v>
      </c>
      <c r="K64" s="53">
        <f>SUM(C26:C64)</f>
        <v>665309.94999999995</v>
      </c>
    </row>
    <row r="65" spans="1:11" ht="18" customHeight="1" x14ac:dyDescent="0.3">
      <c r="A65" s="11"/>
      <c r="B65" s="9"/>
      <c r="C65" s="26"/>
      <c r="D65" s="25"/>
      <c r="E65" s="25"/>
      <c r="F65" s="26"/>
      <c r="G65" s="26">
        <v>0</v>
      </c>
    </row>
    <row r="66" spans="1:11" ht="18" customHeight="1" x14ac:dyDescent="0.3">
      <c r="A66" s="22" t="s">
        <v>75</v>
      </c>
      <c r="B66" s="9"/>
      <c r="C66" s="26"/>
      <c r="D66" s="26"/>
      <c r="E66" s="27">
        <f t="shared" ref="E66:E104" si="8">C66-D66</f>
        <v>0</v>
      </c>
      <c r="F66" s="26"/>
      <c r="G66" s="26">
        <v>0</v>
      </c>
    </row>
    <row r="67" spans="1:11" ht="18" customHeight="1" x14ac:dyDescent="0.3">
      <c r="A67" s="11" t="s">
        <v>50</v>
      </c>
      <c r="B67" s="9"/>
      <c r="C67" s="26">
        <v>3443.17</v>
      </c>
      <c r="D67" s="26">
        <v>7842.79</v>
      </c>
      <c r="E67" s="27">
        <f t="shared" si="8"/>
        <v>-4399.62</v>
      </c>
      <c r="F67" s="26">
        <v>11405.220000000001</v>
      </c>
      <c r="G67" s="26">
        <v>105000</v>
      </c>
      <c r="I67" s="50">
        <v>105000</v>
      </c>
      <c r="J67" s="50">
        <f>I67/12*7</f>
        <v>61250</v>
      </c>
      <c r="K67" s="53"/>
    </row>
    <row r="68" spans="1:11" ht="18" customHeight="1" x14ac:dyDescent="0.3">
      <c r="A68" s="11" t="s">
        <v>76</v>
      </c>
      <c r="B68" s="9"/>
      <c r="C68" s="123">
        <v>287412.72000000003</v>
      </c>
      <c r="D68" s="26">
        <v>274704.60000000003</v>
      </c>
      <c r="E68" s="27">
        <f t="shared" si="8"/>
        <v>12708.119999999995</v>
      </c>
      <c r="F68" s="26">
        <v>1418620.8599999999</v>
      </c>
      <c r="G68" s="26">
        <v>1317120.0000000002</v>
      </c>
      <c r="I68" s="50">
        <v>845000</v>
      </c>
      <c r="J68" s="50">
        <f>I68/12*7</f>
        <v>492916.66666666669</v>
      </c>
      <c r="K68" s="53"/>
    </row>
    <row r="69" spans="1:11" ht="18" customHeight="1" x14ac:dyDescent="0.3">
      <c r="A69" s="11" t="s">
        <v>77</v>
      </c>
      <c r="B69" s="9"/>
      <c r="C69" s="123">
        <v>55224</v>
      </c>
      <c r="D69" s="26">
        <v>168798.35</v>
      </c>
      <c r="E69" s="27">
        <f t="shared" si="8"/>
        <v>-113574.35</v>
      </c>
      <c r="F69" s="26">
        <v>374560.18</v>
      </c>
      <c r="G69" s="26">
        <v>374300</v>
      </c>
      <c r="I69" s="50">
        <v>368300</v>
      </c>
      <c r="J69" s="50">
        <f t="shared" ref="J69:J73" si="9">I69/12*7</f>
        <v>214841.66666666669</v>
      </c>
      <c r="K69" s="53"/>
    </row>
    <row r="70" spans="1:11" ht="18" customHeight="1" x14ac:dyDescent="0.3">
      <c r="A70" s="11" t="s">
        <v>78</v>
      </c>
      <c r="B70" s="9"/>
      <c r="C70" s="123">
        <v>16666.400000000001</v>
      </c>
      <c r="D70" s="26">
        <v>66489.570000000007</v>
      </c>
      <c r="E70" s="27">
        <f t="shared" si="8"/>
        <v>-49823.170000000006</v>
      </c>
      <c r="F70" s="26">
        <v>171683.87000000002</v>
      </c>
      <c r="G70" s="26">
        <v>165000.00000000003</v>
      </c>
      <c r="I70" s="50">
        <v>150000</v>
      </c>
      <c r="J70" s="50">
        <f t="shared" si="9"/>
        <v>87500</v>
      </c>
      <c r="K70" s="53"/>
    </row>
    <row r="71" spans="1:11" ht="18" customHeight="1" x14ac:dyDescent="0.3">
      <c r="A71" s="11" t="s">
        <v>79</v>
      </c>
      <c r="B71" s="9"/>
      <c r="C71" s="26"/>
      <c r="D71" s="26"/>
      <c r="E71" s="27">
        <f t="shared" si="8"/>
        <v>0</v>
      </c>
      <c r="F71" s="26">
        <v>11500</v>
      </c>
      <c r="G71" s="26">
        <v>0</v>
      </c>
      <c r="I71" s="50">
        <v>0</v>
      </c>
      <c r="K71" s="53"/>
    </row>
    <row r="72" spans="1:11" ht="18" customHeight="1" x14ac:dyDescent="0.3">
      <c r="A72" s="11" t="s">
        <v>80</v>
      </c>
      <c r="B72" s="9"/>
      <c r="C72" s="26">
        <v>300</v>
      </c>
      <c r="D72" s="26">
        <v>2667</v>
      </c>
      <c r="E72" s="27">
        <f t="shared" si="8"/>
        <v>-2367</v>
      </c>
      <c r="F72" s="26">
        <v>6365.8</v>
      </c>
      <c r="G72" s="26">
        <v>6000.0000000000009</v>
      </c>
      <c r="I72" s="50">
        <v>6000</v>
      </c>
      <c r="J72" s="50">
        <f t="shared" si="9"/>
        <v>3500</v>
      </c>
      <c r="K72" s="53"/>
    </row>
    <row r="73" spans="1:11" ht="18" customHeight="1" x14ac:dyDescent="0.3">
      <c r="A73" s="11" t="s">
        <v>177</v>
      </c>
      <c r="B73" s="9"/>
      <c r="C73" s="26">
        <v>7135.48</v>
      </c>
      <c r="D73" s="26">
        <v>13264.51</v>
      </c>
      <c r="E73" s="27">
        <f t="shared" si="8"/>
        <v>-6129.0300000000007</v>
      </c>
      <c r="F73" s="26">
        <v>32864.51</v>
      </c>
      <c r="G73" s="26">
        <v>30000</v>
      </c>
      <c r="I73" s="50">
        <v>30000</v>
      </c>
      <c r="J73" s="50">
        <f t="shared" si="9"/>
        <v>17500</v>
      </c>
      <c r="K73" s="53"/>
    </row>
    <row r="74" spans="1:11" ht="18" customHeight="1" x14ac:dyDescent="0.3">
      <c r="A74" s="11" t="s">
        <v>96</v>
      </c>
      <c r="B74" s="9"/>
      <c r="C74" s="123">
        <v>3180</v>
      </c>
      <c r="D74" s="26">
        <v>6360</v>
      </c>
      <c r="E74" s="26">
        <f t="shared" si="8"/>
        <v>-3180</v>
      </c>
      <c r="F74" s="122">
        <v>12720</v>
      </c>
      <c r="G74" s="26">
        <v>40000</v>
      </c>
      <c r="I74" s="50">
        <v>0</v>
      </c>
      <c r="K74" s="53"/>
    </row>
    <row r="75" spans="1:11" ht="18" customHeight="1" x14ac:dyDescent="0.3">
      <c r="A75" s="11" t="s">
        <v>82</v>
      </c>
      <c r="B75" s="9"/>
      <c r="C75" s="123"/>
      <c r="D75" s="26">
        <v>46784.76</v>
      </c>
      <c r="E75" s="26">
        <f t="shared" si="8"/>
        <v>-46784.76</v>
      </c>
      <c r="F75" s="122">
        <v>46784.76</v>
      </c>
      <c r="G75" s="26">
        <v>1600000</v>
      </c>
      <c r="I75" s="50">
        <v>1750000</v>
      </c>
      <c r="J75" s="50">
        <f>I75/12*7</f>
        <v>1020833.3333333334</v>
      </c>
      <c r="K75" s="53"/>
    </row>
    <row r="76" spans="1:11" ht="18" customHeight="1" x14ac:dyDescent="0.3">
      <c r="A76" s="11" t="s">
        <v>83</v>
      </c>
      <c r="B76" s="9"/>
      <c r="C76" s="123">
        <v>2348</v>
      </c>
      <c r="D76" s="26">
        <v>7800</v>
      </c>
      <c r="E76" s="26">
        <f t="shared" si="8"/>
        <v>-5452</v>
      </c>
      <c r="F76" s="122">
        <v>23400</v>
      </c>
      <c r="G76" s="26">
        <v>52999.999999999985</v>
      </c>
      <c r="I76" s="50">
        <v>66000</v>
      </c>
      <c r="J76" s="50">
        <f t="shared" ref="J76:J87" si="10">I76/12*7</f>
        <v>38500</v>
      </c>
      <c r="K76" s="53"/>
    </row>
    <row r="77" spans="1:11" ht="18" customHeight="1" x14ac:dyDescent="0.3">
      <c r="A77" s="11" t="s">
        <v>84</v>
      </c>
      <c r="B77" s="9"/>
      <c r="C77" s="123">
        <v>650</v>
      </c>
      <c r="D77" s="26">
        <v>5060</v>
      </c>
      <c r="E77" s="26">
        <f t="shared" si="8"/>
        <v>-4410</v>
      </c>
      <c r="F77" s="127">
        <v>14250</v>
      </c>
      <c r="G77" s="26">
        <v>80000</v>
      </c>
      <c r="I77" s="50">
        <v>27000</v>
      </c>
      <c r="J77" s="50">
        <f t="shared" si="10"/>
        <v>15750</v>
      </c>
      <c r="K77" s="53"/>
    </row>
    <row r="78" spans="1:11" ht="18" customHeight="1" x14ac:dyDescent="0.3">
      <c r="A78" s="11" t="s">
        <v>85</v>
      </c>
      <c r="B78" s="9"/>
      <c r="C78" s="123">
        <v>48680</v>
      </c>
      <c r="D78" s="26">
        <v>39375</v>
      </c>
      <c r="E78" s="26">
        <f t="shared" si="8"/>
        <v>9305</v>
      </c>
      <c r="F78" s="122">
        <v>126200</v>
      </c>
      <c r="G78" s="26">
        <v>84800</v>
      </c>
      <c r="I78" s="50">
        <v>84800</v>
      </c>
      <c r="J78" s="50">
        <f t="shared" si="10"/>
        <v>49466.666666666672</v>
      </c>
      <c r="K78" s="53"/>
    </row>
    <row r="79" spans="1:11" ht="18" customHeight="1" x14ac:dyDescent="0.3">
      <c r="A79" s="11" t="s">
        <v>86</v>
      </c>
      <c r="B79" s="9"/>
      <c r="C79" s="26">
        <v>57164.799999999996</v>
      </c>
      <c r="D79" s="26">
        <v>224391.66</v>
      </c>
      <c r="E79" s="26">
        <f t="shared" si="8"/>
        <v>-167226.86000000002</v>
      </c>
      <c r="F79" s="122">
        <v>498341.30000000005</v>
      </c>
      <c r="G79" s="26">
        <v>579880</v>
      </c>
      <c r="I79" s="50">
        <v>765000</v>
      </c>
      <c r="J79" s="50">
        <f>I79/12*7</f>
        <v>446250</v>
      </c>
      <c r="K79" s="53"/>
    </row>
    <row r="80" spans="1:11" ht="18" customHeight="1" x14ac:dyDescent="0.3">
      <c r="A80" s="11" t="s">
        <v>168</v>
      </c>
      <c r="B80" s="9"/>
      <c r="C80" s="122"/>
      <c r="D80" s="26"/>
      <c r="E80" s="26">
        <f t="shared" si="8"/>
        <v>0</v>
      </c>
      <c r="F80" s="122"/>
      <c r="G80" s="26"/>
      <c r="K80" s="53"/>
    </row>
    <row r="81" spans="1:11" ht="18" customHeight="1" x14ac:dyDescent="0.3">
      <c r="A81" s="11" t="s">
        <v>87</v>
      </c>
      <c r="B81" s="9"/>
      <c r="C81" s="123">
        <v>37950</v>
      </c>
      <c r="D81" s="26">
        <v>210</v>
      </c>
      <c r="E81" s="27">
        <f t="shared" si="8"/>
        <v>37740</v>
      </c>
      <c r="F81" s="26">
        <v>882673.51</v>
      </c>
      <c r="G81" s="26">
        <v>1504000</v>
      </c>
      <c r="I81" s="50">
        <v>1280000</v>
      </c>
      <c r="J81" s="50">
        <f t="shared" si="10"/>
        <v>746666.66666666674</v>
      </c>
      <c r="K81" s="53"/>
    </row>
    <row r="82" spans="1:11" ht="18" customHeight="1" x14ac:dyDescent="0.3">
      <c r="A82" s="11" t="s">
        <v>88</v>
      </c>
      <c r="B82" s="9"/>
      <c r="C82" s="123"/>
      <c r="D82" s="26"/>
      <c r="E82" s="27">
        <f t="shared" si="8"/>
        <v>0</v>
      </c>
      <c r="F82" s="26"/>
      <c r="G82" s="26">
        <v>200000</v>
      </c>
      <c r="I82" s="50">
        <v>200000</v>
      </c>
      <c r="J82" s="50">
        <f>I82/12*7</f>
        <v>116666.66666666667</v>
      </c>
      <c r="K82" s="53"/>
    </row>
    <row r="83" spans="1:11" ht="18" customHeight="1" x14ac:dyDescent="0.3">
      <c r="A83" s="11" t="s">
        <v>89</v>
      </c>
      <c r="B83" s="9"/>
      <c r="C83" s="123">
        <v>24941.5</v>
      </c>
      <c r="D83" s="26">
        <v>81180.5</v>
      </c>
      <c r="E83" s="27">
        <f t="shared" si="8"/>
        <v>-56239</v>
      </c>
      <c r="F83" s="26">
        <v>118710.56000000001</v>
      </c>
      <c r="G83" s="26">
        <v>52999.999999999985</v>
      </c>
      <c r="I83" s="50">
        <v>84800</v>
      </c>
      <c r="J83" s="50">
        <f t="shared" si="10"/>
        <v>49466.666666666672</v>
      </c>
      <c r="K83" s="53"/>
    </row>
    <row r="84" spans="1:11" ht="18" customHeight="1" x14ac:dyDescent="0.3">
      <c r="A84" s="11" t="s">
        <v>90</v>
      </c>
      <c r="B84" s="9"/>
      <c r="C84" s="26">
        <v>56057.69</v>
      </c>
      <c r="D84" s="26">
        <v>260365.31</v>
      </c>
      <c r="E84" s="27">
        <f t="shared" si="8"/>
        <v>-204307.62</v>
      </c>
      <c r="F84" s="26">
        <v>768644.07000000007</v>
      </c>
      <c r="G84" s="26">
        <v>1722000.0000000002</v>
      </c>
      <c r="I84" s="50">
        <v>2894000</v>
      </c>
      <c r="J84" s="50">
        <f t="shared" si="10"/>
        <v>1688166.6666666665</v>
      </c>
      <c r="K84" s="53"/>
    </row>
    <row r="85" spans="1:11" ht="18" customHeight="1" x14ac:dyDescent="0.3">
      <c r="A85" s="11" t="s">
        <v>91</v>
      </c>
      <c r="B85" s="9"/>
      <c r="C85" s="26">
        <v>260771.28000000003</v>
      </c>
      <c r="D85" s="26">
        <v>604613.65</v>
      </c>
      <c r="E85" s="27">
        <f t="shared" si="8"/>
        <v>-343842.37</v>
      </c>
      <c r="F85" s="26">
        <v>881112.57</v>
      </c>
      <c r="G85" s="26">
        <v>1045000</v>
      </c>
      <c r="I85" s="50">
        <v>1066000</v>
      </c>
      <c r="J85" s="50">
        <f t="shared" si="10"/>
        <v>621833.33333333326</v>
      </c>
      <c r="K85" s="53"/>
    </row>
    <row r="86" spans="1:11" ht="18" customHeight="1" x14ac:dyDescent="0.3">
      <c r="A86" s="11" t="s">
        <v>178</v>
      </c>
      <c r="B86" s="9"/>
      <c r="C86" s="122">
        <v>51598.82</v>
      </c>
      <c r="D86" s="26">
        <v>196807.05</v>
      </c>
      <c r="E86" s="27">
        <f t="shared" si="8"/>
        <v>-145208.22999999998</v>
      </c>
      <c r="F86" s="26">
        <v>1015239.0800000001</v>
      </c>
      <c r="G86" s="26"/>
      <c r="K86" s="53"/>
    </row>
    <row r="87" spans="1:11" ht="18" customHeight="1" x14ac:dyDescent="0.3">
      <c r="A87" s="11" t="s">
        <v>92</v>
      </c>
      <c r="B87" s="9"/>
      <c r="C87" s="123"/>
      <c r="D87" s="26">
        <v>3824.15</v>
      </c>
      <c r="E87" s="27">
        <f t="shared" si="8"/>
        <v>-3824.15</v>
      </c>
      <c r="F87" s="26">
        <v>3824.15</v>
      </c>
      <c r="G87" s="26">
        <v>30000.000000000004</v>
      </c>
      <c r="I87" s="50">
        <v>30000</v>
      </c>
      <c r="J87" s="50">
        <f t="shared" si="10"/>
        <v>17500</v>
      </c>
      <c r="K87" s="53"/>
    </row>
    <row r="88" spans="1:11" ht="18" customHeight="1" x14ac:dyDescent="0.3">
      <c r="A88" s="11" t="s">
        <v>179</v>
      </c>
      <c r="B88" s="9"/>
      <c r="C88" s="123">
        <v>9835.52</v>
      </c>
      <c r="D88" s="26"/>
      <c r="E88" s="27">
        <f t="shared" si="8"/>
        <v>9835.52</v>
      </c>
      <c r="F88" s="26">
        <v>497894.95999999996</v>
      </c>
      <c r="G88" s="26"/>
      <c r="K88" s="53"/>
    </row>
    <row r="89" spans="1:11" ht="18" customHeight="1" x14ac:dyDescent="0.3">
      <c r="A89" s="11" t="s">
        <v>180</v>
      </c>
      <c r="B89" s="9"/>
      <c r="C89" s="123">
        <v>164945.44</v>
      </c>
      <c r="D89" s="26"/>
      <c r="E89" s="27">
        <f t="shared" si="8"/>
        <v>164945.44</v>
      </c>
      <c r="F89" s="26">
        <v>413940</v>
      </c>
      <c r="G89" s="26"/>
      <c r="K89" s="53"/>
    </row>
    <row r="90" spans="1:11" ht="18" customHeight="1" x14ac:dyDescent="0.3">
      <c r="A90" s="11" t="s">
        <v>193</v>
      </c>
      <c r="B90" s="9"/>
      <c r="C90" s="123">
        <v>74288</v>
      </c>
      <c r="D90" s="26"/>
      <c r="E90" s="27">
        <f t="shared" si="8"/>
        <v>74288</v>
      </c>
      <c r="F90" s="26">
        <v>0</v>
      </c>
      <c r="G90" s="26"/>
      <c r="K90" s="53"/>
    </row>
    <row r="91" spans="1:11" ht="18" customHeight="1" x14ac:dyDescent="0.3">
      <c r="A91" s="11" t="s">
        <v>194</v>
      </c>
      <c r="B91" s="9"/>
      <c r="C91" s="123">
        <v>350220.01</v>
      </c>
      <c r="D91" s="26">
        <v>84000</v>
      </c>
      <c r="E91" s="27">
        <f t="shared" si="8"/>
        <v>266220.01</v>
      </c>
      <c r="F91" s="26">
        <v>493337.85</v>
      </c>
      <c r="G91" s="26">
        <v>1980000</v>
      </c>
      <c r="I91" s="50">
        <v>2160000</v>
      </c>
      <c r="J91" s="50">
        <f>I91/12*7</f>
        <v>1260000</v>
      </c>
      <c r="K91" s="53"/>
    </row>
    <row r="92" spans="1:11" ht="18" customHeight="1" x14ac:dyDescent="0.3">
      <c r="A92" s="11" t="s">
        <v>172</v>
      </c>
      <c r="B92" s="9"/>
      <c r="C92" s="123"/>
      <c r="D92" s="26">
        <v>277295.25</v>
      </c>
      <c r="E92" s="27">
        <f t="shared" si="8"/>
        <v>-277295.25</v>
      </c>
      <c r="F92" s="26">
        <v>500177.58</v>
      </c>
      <c r="G92" s="26"/>
      <c r="K92" s="53"/>
    </row>
    <row r="93" spans="1:11" ht="18" customHeight="1" x14ac:dyDescent="0.3">
      <c r="A93" s="11" t="s">
        <v>181</v>
      </c>
      <c r="B93" s="9"/>
      <c r="C93" s="123"/>
      <c r="D93" s="26">
        <v>559740.97</v>
      </c>
      <c r="E93" s="27">
        <f t="shared" si="8"/>
        <v>-559740.97</v>
      </c>
      <c r="F93" s="26">
        <v>714958.27999999991</v>
      </c>
      <c r="G93" s="26"/>
      <c r="K93" s="53"/>
    </row>
    <row r="94" spans="1:11" ht="18" customHeight="1" x14ac:dyDescent="0.3">
      <c r="A94" s="11" t="s">
        <v>93</v>
      </c>
      <c r="B94" s="9"/>
      <c r="C94" s="123">
        <v>700000</v>
      </c>
      <c r="D94" s="26">
        <v>1200630.22</v>
      </c>
      <c r="E94" s="27">
        <f t="shared" si="8"/>
        <v>-500630.22</v>
      </c>
      <c r="F94" s="26">
        <v>1500820.22</v>
      </c>
      <c r="G94" s="26">
        <v>1500000</v>
      </c>
      <c r="I94" s="50">
        <v>1500000</v>
      </c>
      <c r="J94" s="50">
        <v>1500000</v>
      </c>
      <c r="K94" s="53"/>
    </row>
    <row r="95" spans="1:11" ht="18" customHeight="1" x14ac:dyDescent="0.3">
      <c r="A95" s="11" t="s">
        <v>165</v>
      </c>
      <c r="B95" s="9"/>
      <c r="C95" s="26">
        <v>998835.55</v>
      </c>
      <c r="D95" s="26">
        <v>880242.41999999993</v>
      </c>
      <c r="E95" s="27">
        <f t="shared" si="8"/>
        <v>118593.13000000012</v>
      </c>
      <c r="F95" s="26">
        <v>881702.41999999993</v>
      </c>
      <c r="G95" s="26">
        <v>1000000</v>
      </c>
      <c r="K95" s="53"/>
    </row>
    <row r="96" spans="1:11" ht="18" customHeight="1" x14ac:dyDescent="0.3">
      <c r="A96" s="11" t="s">
        <v>153</v>
      </c>
      <c r="B96" s="9"/>
      <c r="C96" s="123"/>
      <c r="D96" s="26"/>
      <c r="E96" s="27">
        <f t="shared" si="8"/>
        <v>0</v>
      </c>
      <c r="F96" s="26">
        <v>339873.73</v>
      </c>
      <c r="G96" s="26">
        <v>0</v>
      </c>
      <c r="K96" s="53"/>
    </row>
    <row r="97" spans="1:323" ht="18" customHeight="1" x14ac:dyDescent="0.3">
      <c r="A97" s="11" t="s">
        <v>182</v>
      </c>
      <c r="B97" s="9"/>
      <c r="C97" s="123"/>
      <c r="D97" s="26"/>
      <c r="E97" s="27">
        <f t="shared" si="8"/>
        <v>0</v>
      </c>
      <c r="F97" s="26">
        <v>731891.3</v>
      </c>
      <c r="G97" s="26"/>
      <c r="K97" s="53"/>
    </row>
    <row r="98" spans="1:323" ht="18" customHeight="1" x14ac:dyDescent="0.3">
      <c r="A98" s="11" t="s">
        <v>94</v>
      </c>
      <c r="B98" s="9"/>
      <c r="C98" s="123"/>
      <c r="D98" s="26">
        <v>-33000</v>
      </c>
      <c r="E98" s="27">
        <f t="shared" si="8"/>
        <v>33000</v>
      </c>
      <c r="F98" s="26">
        <v>422757.28</v>
      </c>
      <c r="G98" s="26">
        <v>0</v>
      </c>
      <c r="I98" s="50">
        <v>400000</v>
      </c>
      <c r="J98" s="50">
        <v>0</v>
      </c>
      <c r="K98" s="53"/>
    </row>
    <row r="99" spans="1:323" ht="18" customHeight="1" x14ac:dyDescent="0.3">
      <c r="A99" s="11" t="s">
        <v>169</v>
      </c>
      <c r="B99" s="9"/>
      <c r="C99" s="123"/>
      <c r="D99" s="26">
        <v>82737.41</v>
      </c>
      <c r="E99" s="27">
        <f t="shared" si="8"/>
        <v>-82737.41</v>
      </c>
      <c r="F99" s="26">
        <v>112667.16</v>
      </c>
      <c r="G99" s="26"/>
      <c r="K99" s="53"/>
    </row>
    <row r="100" spans="1:323" ht="18" customHeight="1" x14ac:dyDescent="0.3">
      <c r="A100" s="11" t="s">
        <v>183</v>
      </c>
      <c r="B100" s="9"/>
      <c r="C100" s="123"/>
      <c r="D100" s="26"/>
      <c r="E100" s="27">
        <f t="shared" si="8"/>
        <v>0</v>
      </c>
      <c r="F100" s="26">
        <v>1000035.3</v>
      </c>
      <c r="G100" s="26"/>
      <c r="K100" s="53"/>
    </row>
    <row r="101" spans="1:323" ht="37.5" x14ac:dyDescent="0.3">
      <c r="A101" s="128" t="s">
        <v>184</v>
      </c>
      <c r="B101" s="9"/>
      <c r="C101" s="123">
        <v>199681.56</v>
      </c>
      <c r="D101" s="26">
        <v>56888.1</v>
      </c>
      <c r="E101" s="27">
        <f t="shared" si="8"/>
        <v>142793.46</v>
      </c>
      <c r="F101" s="26">
        <v>304458.07999999996</v>
      </c>
      <c r="G101" s="26"/>
      <c r="K101" s="53"/>
    </row>
    <row r="102" spans="1:323" ht="18" customHeight="1" x14ac:dyDescent="0.3">
      <c r="A102" s="11" t="s">
        <v>185</v>
      </c>
      <c r="B102" s="9"/>
      <c r="C102" s="123">
        <v>360000</v>
      </c>
      <c r="D102" s="26"/>
      <c r="E102" s="27">
        <f t="shared" si="8"/>
        <v>360000</v>
      </c>
      <c r="F102" s="26">
        <v>720000</v>
      </c>
      <c r="G102" s="26"/>
      <c r="K102" s="53"/>
    </row>
    <row r="103" spans="1:323" ht="18" customHeight="1" x14ac:dyDescent="0.3">
      <c r="A103" s="11" t="s">
        <v>189</v>
      </c>
      <c r="B103" s="9"/>
      <c r="C103" s="123">
        <v>3716.37</v>
      </c>
      <c r="D103" s="26">
        <v>-3491.2</v>
      </c>
      <c r="E103" s="27">
        <f t="shared" si="8"/>
        <v>7207.57</v>
      </c>
      <c r="F103" s="26">
        <v>44928.27</v>
      </c>
      <c r="G103" s="26"/>
      <c r="K103" s="53"/>
    </row>
    <row r="104" spans="1:323" ht="18" customHeight="1" x14ac:dyDescent="0.3">
      <c r="A104" s="11" t="s">
        <v>170</v>
      </c>
      <c r="B104" s="9"/>
      <c r="C104" s="126">
        <v>-8781.4499999999971</v>
      </c>
      <c r="D104" s="29">
        <v>-13152.2</v>
      </c>
      <c r="E104" s="30">
        <f t="shared" si="8"/>
        <v>4370.7500000000036</v>
      </c>
      <c r="F104" s="29">
        <v>123523.08</v>
      </c>
      <c r="G104" s="26"/>
      <c r="K104" s="53">
        <f>SUM(C67:C104)</f>
        <v>3766264.86</v>
      </c>
    </row>
    <row r="105" spans="1:323" ht="18" customHeight="1" x14ac:dyDescent="0.3">
      <c r="A105" s="22" t="s">
        <v>95</v>
      </c>
      <c r="B105" s="9"/>
      <c r="C105" s="26">
        <f>SUM(C26:C104)</f>
        <v>4431574.8100000005</v>
      </c>
      <c r="D105" s="25">
        <f>SUM(D26:D104)</f>
        <v>5857441.5999999987</v>
      </c>
      <c r="E105" s="25">
        <f>SUM(E26:E104)</f>
        <v>-1425866.7899999996</v>
      </c>
      <c r="F105" s="26">
        <f>SUM(F26:F104)</f>
        <v>17051984.279999997</v>
      </c>
      <c r="G105" s="26">
        <f>SUM(G26:G104)</f>
        <v>15696036.379999999</v>
      </c>
      <c r="K105" s="53"/>
      <c r="L105" s="53"/>
    </row>
    <row r="106" spans="1:323" ht="18" customHeight="1" x14ac:dyDescent="0.3">
      <c r="A106" s="21"/>
      <c r="B106" s="9"/>
      <c r="C106" s="29"/>
      <c r="D106" s="29"/>
      <c r="E106" s="30"/>
      <c r="F106" s="29"/>
      <c r="G106" s="29"/>
    </row>
    <row r="107" spans="1:323" ht="18" customHeight="1" x14ac:dyDescent="0.3">
      <c r="A107" s="10" t="s">
        <v>16</v>
      </c>
      <c r="B107" s="9"/>
      <c r="C107" s="26">
        <f>C23-C105</f>
        <v>0</v>
      </c>
      <c r="D107" s="25">
        <f>D23-D105</f>
        <v>0</v>
      </c>
      <c r="E107" s="25">
        <v>0</v>
      </c>
      <c r="F107" s="26">
        <f>F23-F105</f>
        <v>0</v>
      </c>
      <c r="G107" s="26">
        <f>G23-G105</f>
        <v>616231.02000000514</v>
      </c>
    </row>
    <row r="108" spans="1:323" s="12" customFormat="1" ht="18" customHeight="1" x14ac:dyDescent="0.3">
      <c r="A108" s="13" t="s">
        <v>3</v>
      </c>
      <c r="B108" s="14"/>
      <c r="C108" s="29"/>
      <c r="D108" s="29"/>
      <c r="E108" s="30"/>
      <c r="F108" s="29"/>
      <c r="G108" s="29"/>
      <c r="H108" s="31"/>
      <c r="I108" s="52"/>
      <c r="J108" s="52"/>
    </row>
    <row r="109" spans="1:323" ht="18" customHeight="1" x14ac:dyDescent="0.3">
      <c r="A109" s="10" t="s">
        <v>15</v>
      </c>
      <c r="B109" s="14"/>
      <c r="C109" s="32">
        <f>C107-C108</f>
        <v>0</v>
      </c>
      <c r="D109" s="32">
        <f>D107-D108</f>
        <v>0</v>
      </c>
      <c r="E109" s="32">
        <f t="shared" ref="E109:G109" si="11">E107-E108</f>
        <v>0</v>
      </c>
      <c r="F109" s="32">
        <f t="shared" si="11"/>
        <v>0</v>
      </c>
      <c r="G109" s="32">
        <f t="shared" si="11"/>
        <v>616231.02000000514</v>
      </c>
      <c r="H109" s="31"/>
      <c r="I109" s="52"/>
      <c r="J109" s="52"/>
      <c r="K109" s="54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</row>
    <row r="110" spans="1:323" ht="18" customHeight="1" x14ac:dyDescent="0.3">
      <c r="A110" s="8" t="s">
        <v>4</v>
      </c>
      <c r="B110" s="9"/>
      <c r="C110" s="29"/>
      <c r="D110" s="28"/>
      <c r="E110" s="28">
        <v>0</v>
      </c>
      <c r="F110" s="29"/>
      <c r="G110" s="29"/>
    </row>
    <row r="111" spans="1:323" ht="18" customHeight="1" x14ac:dyDescent="0.3">
      <c r="A111" s="10" t="s">
        <v>17</v>
      </c>
      <c r="B111" s="9"/>
      <c r="C111" s="26">
        <f>C109-C110</f>
        <v>0</v>
      </c>
      <c r="D111" s="25">
        <f>D109-D110</f>
        <v>0</v>
      </c>
      <c r="E111" s="25">
        <f t="shared" ref="E111" si="12">E109-E110</f>
        <v>0</v>
      </c>
      <c r="F111" s="26">
        <f>F109-F110</f>
        <v>0</v>
      </c>
      <c r="G111" s="101">
        <f>G109-G110</f>
        <v>616231.02000000514</v>
      </c>
    </row>
    <row r="112" spans="1:323" ht="18" customHeight="1" x14ac:dyDescent="0.3">
      <c r="A112" s="15" t="s">
        <v>5</v>
      </c>
      <c r="B112" s="16"/>
      <c r="C112" s="29">
        <v>-100003</v>
      </c>
      <c r="D112" s="28">
        <v>-100003</v>
      </c>
      <c r="E112" s="28"/>
      <c r="F112" s="29">
        <v>-100003</v>
      </c>
      <c r="G112" s="29">
        <v>-100003</v>
      </c>
    </row>
    <row r="113" spans="1:10" ht="18" customHeight="1" x14ac:dyDescent="0.3">
      <c r="A113" s="15"/>
      <c r="B113" s="16"/>
      <c r="C113" s="26"/>
      <c r="D113" s="26"/>
      <c r="E113" s="27"/>
      <c r="F113" s="26"/>
      <c r="G113" s="26"/>
    </row>
    <row r="114" spans="1:10" ht="18" customHeight="1" x14ac:dyDescent="0.3">
      <c r="A114" s="12" t="s">
        <v>6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2" t="s">
        <v>7</v>
      </c>
      <c r="B115" s="16"/>
      <c r="C115" s="26">
        <v>0</v>
      </c>
      <c r="D115" s="25">
        <v>0</v>
      </c>
      <c r="E115" s="25">
        <v>0</v>
      </c>
      <c r="F115" s="26">
        <v>0</v>
      </c>
      <c r="G115" s="26">
        <v>0</v>
      </c>
    </row>
    <row r="116" spans="1:10" ht="18" customHeight="1" x14ac:dyDescent="0.3">
      <c r="A116" s="15" t="s">
        <v>8</v>
      </c>
      <c r="B116" s="16"/>
      <c r="C116" s="34">
        <f>C111+C112-C114-C115</f>
        <v>-100003</v>
      </c>
      <c r="D116" s="33">
        <f t="shared" ref="D116:G116" si="13">D111+D112-D114-D115</f>
        <v>-100003</v>
      </c>
      <c r="E116" s="33">
        <f t="shared" si="13"/>
        <v>0</v>
      </c>
      <c r="F116" s="34">
        <f t="shared" si="13"/>
        <v>-100003</v>
      </c>
      <c r="G116" s="34">
        <f t="shared" si="13"/>
        <v>516228.02000000514</v>
      </c>
    </row>
    <row r="118" spans="1:10" ht="18" customHeight="1" x14ac:dyDescent="0.3">
      <c r="I118" s="23"/>
      <c r="J118" s="23"/>
    </row>
    <row r="119" spans="1:10" ht="18" customHeight="1" x14ac:dyDescent="0.3">
      <c r="C119" s="100"/>
    </row>
    <row r="120" spans="1:10" ht="18" customHeight="1" x14ac:dyDescent="0.3">
      <c r="C120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zoomScale="85" zoomScaleNormal="100" zoomScaleSheetLayoutView="85" workbookViewId="0">
      <selection activeCell="E82" sqref="E82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112</v>
      </c>
    </row>
    <row r="3" spans="1:13" x14ac:dyDescent="0.3">
      <c r="A3" s="18"/>
    </row>
    <row r="4" spans="1:13" x14ac:dyDescent="0.3">
      <c r="A4" s="35" t="s">
        <v>113</v>
      </c>
      <c r="B4" s="35" t="s">
        <v>114</v>
      </c>
    </row>
    <row r="5" spans="1:13" x14ac:dyDescent="0.3">
      <c r="B5" s="35" t="s">
        <v>115</v>
      </c>
      <c r="H5" s="39"/>
    </row>
    <row r="6" spans="1:13" x14ac:dyDescent="0.3">
      <c r="H6" s="39"/>
    </row>
    <row r="7" spans="1:13" x14ac:dyDescent="0.3">
      <c r="D7" s="131" t="s">
        <v>116</v>
      </c>
      <c r="E7" s="131"/>
      <c r="F7" s="131"/>
      <c r="G7" s="131"/>
      <c r="H7" s="40"/>
    </row>
    <row r="8" spans="1:13" ht="93.75" x14ac:dyDescent="0.3">
      <c r="D8" s="36" t="s">
        <v>186</v>
      </c>
      <c r="E8" s="36" t="s">
        <v>117</v>
      </c>
      <c r="F8" s="44" t="s">
        <v>118</v>
      </c>
      <c r="G8" s="113" t="s">
        <v>187</v>
      </c>
      <c r="H8" s="41"/>
      <c r="I8" s="110" t="s">
        <v>188</v>
      </c>
      <c r="J8" s="36"/>
    </row>
    <row r="9" spans="1:13" x14ac:dyDescent="0.3">
      <c r="B9" s="35" t="s">
        <v>97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98</v>
      </c>
      <c r="D10" s="45">
        <v>57885.8</v>
      </c>
      <c r="E10" s="45"/>
      <c r="F10" s="45">
        <v>0</v>
      </c>
      <c r="G10" s="4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99</v>
      </c>
      <c r="D11" s="45">
        <v>149499.25</v>
      </c>
      <c r="E11" s="45">
        <v>0</v>
      </c>
      <c r="F11" s="45">
        <v>0</v>
      </c>
      <c r="G11" s="4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100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101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102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103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2580</v>
      </c>
      <c r="F16" s="46">
        <f t="shared" si="1"/>
        <v>0</v>
      </c>
      <c r="G16" s="46">
        <f t="shared" si="1"/>
        <v>781653.94</v>
      </c>
      <c r="H16" s="106"/>
      <c r="I16" s="108">
        <f>SUM(I9:I15)</f>
        <v>190939.85</v>
      </c>
    </row>
    <row r="17" spans="1:10" x14ac:dyDescent="0.3">
      <c r="H17" s="39"/>
    </row>
    <row r="19" spans="1:10" hidden="1" x14ac:dyDescent="0.3">
      <c r="A19" s="35" t="s">
        <v>119</v>
      </c>
      <c r="B19" s="35" t="s">
        <v>121</v>
      </c>
    </row>
    <row r="20" spans="1:10" hidden="1" x14ac:dyDescent="0.3">
      <c r="F20" s="47" t="s">
        <v>156</v>
      </c>
      <c r="G20" s="114" t="s">
        <v>157</v>
      </c>
    </row>
    <row r="21" spans="1:10" hidden="1" x14ac:dyDescent="0.3">
      <c r="B21" s="35" t="s">
        <v>154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119</v>
      </c>
      <c r="B24" s="35" t="s">
        <v>123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202</v>
      </c>
      <c r="G26" s="114" t="s">
        <v>203</v>
      </c>
    </row>
    <row r="27" spans="1:10" x14ac:dyDescent="0.3">
      <c r="B27" s="35" t="s">
        <v>124</v>
      </c>
      <c r="F27" s="45">
        <v>46151</v>
      </c>
      <c r="G27" s="45">
        <v>44862</v>
      </c>
    </row>
    <row r="28" spans="1:10" x14ac:dyDescent="0.3">
      <c r="B28" s="35" t="s">
        <v>158</v>
      </c>
      <c r="F28" s="45">
        <v>0</v>
      </c>
      <c r="G28" s="115">
        <v>0</v>
      </c>
    </row>
    <row r="29" spans="1:10" x14ac:dyDescent="0.3">
      <c r="B29" s="35" t="s">
        <v>192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46151</v>
      </c>
      <c r="G31" s="48">
        <f>SUM(G27:G30)</f>
        <v>44862</v>
      </c>
    </row>
    <row r="32" spans="1:10" x14ac:dyDescent="0.3">
      <c r="F32" s="45"/>
      <c r="G32" s="115"/>
    </row>
    <row r="33" spans="1:7" x14ac:dyDescent="0.3">
      <c r="A33" s="35" t="s">
        <v>122</v>
      </c>
      <c r="B33" s="35" t="s">
        <v>126</v>
      </c>
      <c r="F33" s="47"/>
      <c r="G33" s="114"/>
    </row>
    <row r="34" spans="1:7" x14ac:dyDescent="0.3">
      <c r="F34" s="47" t="s">
        <v>202</v>
      </c>
      <c r="G34" s="114" t="s">
        <v>203</v>
      </c>
    </row>
    <row r="35" spans="1:7" x14ac:dyDescent="0.3">
      <c r="B35" s="35" t="s">
        <v>128</v>
      </c>
      <c r="F35" s="45">
        <v>839.24</v>
      </c>
      <c r="G35" s="129">
        <v>603.39</v>
      </c>
    </row>
    <row r="36" spans="1:7" x14ac:dyDescent="0.3">
      <c r="B36" s="35" t="s">
        <v>127</v>
      </c>
      <c r="F36" s="45"/>
      <c r="G36" s="45"/>
    </row>
    <row r="37" spans="1:7" x14ac:dyDescent="0.3">
      <c r="B37" s="35" t="s">
        <v>129</v>
      </c>
      <c r="F37" s="45">
        <v>3214730.31</v>
      </c>
      <c r="G37" s="45">
        <v>3198186.4</v>
      </c>
    </row>
    <row r="38" spans="1:7" x14ac:dyDescent="0.3">
      <c r="B38" s="35" t="s">
        <v>130</v>
      </c>
      <c r="F38" s="45">
        <v>2123975.0699999998</v>
      </c>
      <c r="G38" s="45">
        <v>3038782.57</v>
      </c>
    </row>
    <row r="39" spans="1:7" ht="19.5" thickBot="1" x14ac:dyDescent="0.35">
      <c r="F39" s="48">
        <f>SUM(F35:F38)</f>
        <v>5339544.62</v>
      </c>
      <c r="G39" s="48">
        <f>SUM(G35:G38)</f>
        <v>6237572.3599999994</v>
      </c>
    </row>
    <row r="41" spans="1:7" x14ac:dyDescent="0.3">
      <c r="A41" s="35" t="s">
        <v>125</v>
      </c>
      <c r="B41" s="35" t="s">
        <v>133</v>
      </c>
    </row>
    <row r="42" spans="1:7" x14ac:dyDescent="0.3">
      <c r="F42" s="47" t="s">
        <v>202</v>
      </c>
      <c r="G42" s="114" t="s">
        <v>203</v>
      </c>
    </row>
    <row r="44" spans="1:7" x14ac:dyDescent="0.3">
      <c r="B44" s="35" t="s">
        <v>134</v>
      </c>
      <c r="F44" s="43">
        <v>444.8</v>
      </c>
      <c r="G44" s="43">
        <v>532.1</v>
      </c>
    </row>
    <row r="45" spans="1:7" hidden="1" x14ac:dyDescent="0.3">
      <c r="B45" s="35" t="s">
        <v>163</v>
      </c>
      <c r="G45" s="43"/>
    </row>
    <row r="46" spans="1:7" hidden="1" x14ac:dyDescent="0.3">
      <c r="B46" s="35" t="s">
        <v>159</v>
      </c>
      <c r="G46" s="43"/>
    </row>
    <row r="47" spans="1:7" x14ac:dyDescent="0.3">
      <c r="B47" s="35" t="s">
        <v>135</v>
      </c>
      <c r="F47" s="43">
        <v>83141.98</v>
      </c>
      <c r="G47" s="43">
        <v>4349.99</v>
      </c>
    </row>
    <row r="48" spans="1:7" ht="19.5" thickBot="1" x14ac:dyDescent="0.35">
      <c r="F48" s="46">
        <f>SUM(F44:F47)</f>
        <v>83586.78</v>
      </c>
      <c r="G48" s="46">
        <f>SUM(G44:G47)</f>
        <v>4882.09</v>
      </c>
    </row>
    <row r="50" spans="1:10" x14ac:dyDescent="0.3">
      <c r="A50" s="35" t="s">
        <v>131</v>
      </c>
      <c r="B50" s="35" t="s">
        <v>137</v>
      </c>
    </row>
    <row r="51" spans="1:10" x14ac:dyDescent="0.3">
      <c r="F51" s="47" t="s">
        <v>202</v>
      </c>
      <c r="G51" s="114" t="s">
        <v>203</v>
      </c>
    </row>
    <row r="52" spans="1:10" x14ac:dyDescent="0.3">
      <c r="B52" s="35" t="s">
        <v>138</v>
      </c>
      <c r="F52" s="43">
        <v>5460356.0800000001</v>
      </c>
      <c r="G52" s="43">
        <v>5843817.2699999996</v>
      </c>
    </row>
    <row r="53" spans="1:10" x14ac:dyDescent="0.3">
      <c r="B53" s="35" t="s">
        <v>207</v>
      </c>
      <c r="F53" s="49">
        <v>4413940</v>
      </c>
      <c r="G53" s="49">
        <v>6502000</v>
      </c>
    </row>
    <row r="54" spans="1:10" x14ac:dyDescent="0.3">
      <c r="B54" s="35" t="s">
        <v>139</v>
      </c>
      <c r="F54" s="43">
        <f>SUM(F52:F53)</f>
        <v>9874296.0800000001</v>
      </c>
      <c r="G54" s="43">
        <f>SUM(G52:G53)</f>
        <v>12345817.27</v>
      </c>
    </row>
    <row r="55" spans="1:10" x14ac:dyDescent="0.3">
      <c r="G55" s="43"/>
    </row>
    <row r="56" spans="1:10" x14ac:dyDescent="0.3">
      <c r="B56" s="35" t="s">
        <v>140</v>
      </c>
      <c r="F56" s="49">
        <v>3480.95</v>
      </c>
      <c r="G56" s="49">
        <v>748.06999999999994</v>
      </c>
    </row>
    <row r="57" spans="1:10" x14ac:dyDescent="0.3">
      <c r="F57" s="106"/>
      <c r="G57" s="106"/>
    </row>
    <row r="58" spans="1:10" x14ac:dyDescent="0.3">
      <c r="B58" s="35" t="s">
        <v>160</v>
      </c>
      <c r="F58" s="106">
        <f>F54+F56</f>
        <v>9877777.0299999993</v>
      </c>
      <c r="G58" s="106">
        <f>G54+G56</f>
        <v>12346565.34</v>
      </c>
    </row>
    <row r="59" spans="1:10" x14ac:dyDescent="0.3">
      <c r="G59" s="43"/>
    </row>
    <row r="60" spans="1:10" x14ac:dyDescent="0.3">
      <c r="B60" s="35" t="s">
        <v>141</v>
      </c>
      <c r="G60" s="43"/>
    </row>
    <row r="61" spans="1:10" x14ac:dyDescent="0.3">
      <c r="C61" s="35" t="s">
        <v>142</v>
      </c>
      <c r="F61" s="43">
        <v>25621.08</v>
      </c>
      <c r="G61" s="43">
        <v>55808.170000000006</v>
      </c>
    </row>
    <row r="62" spans="1:10" x14ac:dyDescent="0.3">
      <c r="C62" s="35" t="s">
        <v>195</v>
      </c>
      <c r="F62" s="43">
        <v>26400</v>
      </c>
      <c r="G62" s="43">
        <v>7000</v>
      </c>
    </row>
    <row r="63" spans="1:10" x14ac:dyDescent="0.3">
      <c r="C63" s="35" t="s">
        <v>145</v>
      </c>
      <c r="F63" s="49">
        <v>1350</v>
      </c>
      <c r="G63" s="49">
        <v>5679</v>
      </c>
      <c r="J63" s="43"/>
    </row>
    <row r="64" spans="1:10" x14ac:dyDescent="0.3">
      <c r="C64" s="35" t="s">
        <v>143</v>
      </c>
      <c r="F64" s="43">
        <f>SUM(F61:F63)</f>
        <v>53371.08</v>
      </c>
      <c r="G64" s="43">
        <f>SUM(G61:G63)</f>
        <v>68487.170000000013</v>
      </c>
    </row>
    <row r="65" spans="1:11" x14ac:dyDescent="0.3">
      <c r="G65" s="43"/>
    </row>
    <row r="66" spans="1:11" x14ac:dyDescent="0.3">
      <c r="B66" s="35" t="s">
        <v>32</v>
      </c>
      <c r="G66" s="43"/>
    </row>
    <row r="67" spans="1:11" x14ac:dyDescent="0.3">
      <c r="C67" s="35" t="s">
        <v>144</v>
      </c>
      <c r="F67" s="43">
        <v>325.59999999999997</v>
      </c>
      <c r="G67" s="43">
        <v>-4218.2299999999996</v>
      </c>
    </row>
    <row r="68" spans="1:11" x14ac:dyDescent="0.3">
      <c r="C68" s="35" t="s">
        <v>146</v>
      </c>
      <c r="F68" s="43">
        <v>-3766264.86</v>
      </c>
      <c r="G68" s="43">
        <v>-5102429.87</v>
      </c>
    </row>
    <row r="69" spans="1:11" x14ac:dyDescent="0.3">
      <c r="C69" s="35" t="s">
        <v>147</v>
      </c>
      <c r="F69" s="43">
        <v>-665309.94999999995</v>
      </c>
      <c r="G69" s="43">
        <v>-755011.73</v>
      </c>
    </row>
    <row r="70" spans="1:11" x14ac:dyDescent="0.3">
      <c r="C70" s="35" t="s">
        <v>161</v>
      </c>
      <c r="F70" s="49">
        <v>0</v>
      </c>
      <c r="G70" s="49">
        <v>0</v>
      </c>
    </row>
    <row r="71" spans="1:11" x14ac:dyDescent="0.3">
      <c r="C71" s="35" t="s">
        <v>148</v>
      </c>
      <c r="F71" s="43">
        <f>SUM(F67:F70)</f>
        <v>-4431249.21</v>
      </c>
      <c r="G71" s="43">
        <f>SUM(G67:G70)</f>
        <v>-5861659.8300000001</v>
      </c>
    </row>
    <row r="72" spans="1:11" x14ac:dyDescent="0.3">
      <c r="G72" s="43"/>
    </row>
    <row r="73" spans="1:11" x14ac:dyDescent="0.3">
      <c r="B73" s="35" t="s">
        <v>204</v>
      </c>
      <c r="F73" s="43">
        <v>-4378529.33</v>
      </c>
      <c r="G73" s="43">
        <v>-5793171.4500000002</v>
      </c>
    </row>
    <row r="74" spans="1:11" ht="19.5" thickBot="1" x14ac:dyDescent="0.35">
      <c r="B74" s="35" t="s">
        <v>205</v>
      </c>
      <c r="F74" s="46">
        <f>F54+F56+F73</f>
        <v>5499247.6999999993</v>
      </c>
      <c r="G74" s="46">
        <f>G54+G56+G73</f>
        <v>6553393.8899999997</v>
      </c>
      <c r="I74" s="42"/>
      <c r="J74" s="103"/>
      <c r="K74" s="37">
        <v>5499247.7000000002</v>
      </c>
    </row>
    <row r="75" spans="1:11" x14ac:dyDescent="0.3">
      <c r="K75" s="37">
        <f>K74-F74</f>
        <v>0</v>
      </c>
    </row>
    <row r="76" spans="1:11" x14ac:dyDescent="0.3">
      <c r="A76" s="35" t="s">
        <v>136</v>
      </c>
      <c r="B76" s="35" t="s">
        <v>149</v>
      </c>
      <c r="F76" s="47" t="s">
        <v>202</v>
      </c>
      <c r="G76" s="114" t="s">
        <v>203</v>
      </c>
    </row>
    <row r="78" spans="1:11" x14ac:dyDescent="0.3">
      <c r="B78" s="35" t="s">
        <v>206</v>
      </c>
      <c r="E78" s="35" t="s">
        <v>151</v>
      </c>
      <c r="F78" s="43">
        <v>24811.279999999999</v>
      </c>
      <c r="G78" s="43">
        <v>54139.27</v>
      </c>
    </row>
    <row r="79" spans="1:11" x14ac:dyDescent="0.3">
      <c r="B79" s="35" t="s">
        <v>150</v>
      </c>
      <c r="E79" s="35" t="s">
        <v>151</v>
      </c>
      <c r="F79" s="49">
        <v>809.80000000000007</v>
      </c>
      <c r="G79" s="49">
        <v>1668.9900000000002</v>
      </c>
    </row>
    <row r="80" spans="1:11" ht="19.5" thickBot="1" x14ac:dyDescent="0.35">
      <c r="F80" s="46">
        <f>SUM(F78:F79)</f>
        <v>25621.079999999998</v>
      </c>
      <c r="G80" s="46">
        <f>SUM(G78:G79)</f>
        <v>55808.259999999995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2020-06-01T07:23:46Z</cp:lastPrinted>
  <dcterms:created xsi:type="dcterms:W3CDTF">2010-03-24T00:51:31Z</dcterms:created>
  <dcterms:modified xsi:type="dcterms:W3CDTF">2020-06-10T08:20:40Z</dcterms:modified>
</cp:coreProperties>
</file>