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"/>
    </mc:Choice>
  </mc:AlternateContent>
  <xr:revisionPtr revIDLastSave="0" documentId="13_ncr:1_{45E76AE1-3B6A-41B4-BDE1-B68699E9F8EC}" xr6:coauthVersionLast="45" xr6:coauthVersionMax="45" xr10:uidLastSave="{00000000-0000-0000-0000-000000000000}"/>
  <bookViews>
    <workbookView xWindow="-120" yWindow="-120" windowWidth="20730" windowHeight="11160" activeTab="1" xr2:uid="{15E199A1-1C48-40AF-8A40-D0075416B0D4}"/>
  </bookViews>
  <sheets>
    <sheet name="Sheet1" sheetId="1" r:id="rId1"/>
    <sheet name="Actual" sheetId="2" r:id="rId2"/>
  </sheets>
  <definedNames>
    <definedName name="_xlnm.Print_Area" localSheetId="1">Actual!$A$1:$I$20</definedName>
    <definedName name="_xlnm.Print_Area" localSheetId="0">Sheet1!$A$1:$I$20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2" l="1"/>
  <c r="H14" i="2"/>
  <c r="I14" i="2" s="1"/>
  <c r="H8" i="2"/>
  <c r="I8" i="2" s="1"/>
  <c r="D17" i="2"/>
  <c r="G14" i="2"/>
  <c r="C14" i="2"/>
  <c r="E13" i="2"/>
  <c r="C13" i="2"/>
  <c r="G13" i="2" s="1"/>
  <c r="G17" i="2" s="1"/>
  <c r="H10" i="2"/>
  <c r="I10" i="2" s="1"/>
  <c r="G10" i="2"/>
  <c r="G8" i="2"/>
  <c r="H13" i="2" l="1"/>
  <c r="I17" i="2" s="1"/>
  <c r="I14" i="1" l="1"/>
  <c r="I10" i="1"/>
  <c r="G10" i="1"/>
  <c r="G8" i="1"/>
  <c r="H10" i="1" l="1"/>
  <c r="F13" i="1"/>
  <c r="E13" i="1"/>
  <c r="C14" i="1"/>
  <c r="G14" i="1" s="1"/>
  <c r="C13" i="1"/>
  <c r="G13" i="1" s="1"/>
  <c r="G17" i="1" s="1"/>
  <c r="H13" i="1" l="1"/>
  <c r="F14" i="1"/>
  <c r="H14" i="1" s="1"/>
  <c r="H8" i="1" l="1"/>
  <c r="H17" i="1" l="1"/>
  <c r="I8" i="1"/>
  <c r="I17" i="1" s="1"/>
</calcChain>
</file>

<file path=xl/sharedStrings.xml><?xml version="1.0" encoding="utf-8"?>
<sst xmlns="http://schemas.openxmlformats.org/spreadsheetml/2006/main" count="46" uniqueCount="26">
  <si>
    <t>PENANG GLOBAL TOURISM SDN BHD</t>
  </si>
  <si>
    <t>EXPERIENCE CAMPAIGN 2020 - TOURISM TAX</t>
  </si>
  <si>
    <t>Foreign Currency</t>
  </si>
  <si>
    <t xml:space="preserve">Total (RM) </t>
  </si>
  <si>
    <t>Proposed during special BOD Sept 2019</t>
  </si>
  <si>
    <t>SGD 181,814.40</t>
  </si>
  <si>
    <t>Out-of-Home Advertising (6 months)</t>
  </si>
  <si>
    <t>Travellator in Dhoby Ghuat MRT Station (2 months)</t>
  </si>
  <si>
    <t xml:space="preserve">Inflight Magazine Gateway (3 months) </t>
  </si>
  <si>
    <t xml:space="preserve">Total </t>
  </si>
  <si>
    <t>USD 87,622.77</t>
  </si>
  <si>
    <t>Estimated Amount to be paid</t>
  </si>
  <si>
    <t xml:space="preserve">NTD 3,265,800 / </t>
  </si>
  <si>
    <t>Communications</t>
  </si>
  <si>
    <t>NTD-HKD @ 0.257 on Oct 2019</t>
  </si>
  <si>
    <t>NTD-HKD @ 0.262 on March 2020</t>
  </si>
  <si>
    <t>FOREIGN CURRENCY EXCHANGE COMPARISON</t>
  </si>
  <si>
    <t>a.</t>
  </si>
  <si>
    <t>b.</t>
  </si>
  <si>
    <t>c.</t>
  </si>
  <si>
    <r>
      <t xml:space="preserve">XE Currency Rate </t>
    </r>
    <r>
      <rPr>
        <b/>
        <sz val="9"/>
        <color theme="1"/>
        <rFont val="Arial"/>
        <family val="2"/>
      </rPr>
      <t>(19/11/2019)</t>
    </r>
  </si>
  <si>
    <r>
      <t xml:space="preserve">CIMB Rate </t>
    </r>
    <r>
      <rPr>
        <b/>
        <sz val="9"/>
        <color theme="1"/>
        <rFont val="Arial"/>
        <family val="2"/>
      </rPr>
      <t>(17/7/2020)</t>
    </r>
  </si>
  <si>
    <t>Variance</t>
  </si>
  <si>
    <t>Actual payment made in July</t>
  </si>
  <si>
    <t>FOREIGN CURRENCY EXCHANGE COMPARISON (ACTUAL)</t>
  </si>
  <si>
    <t>CIMB Rate 
(Actual)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</si>
</sst>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[$HKD]\ * #,##0.00_);_([$HKD]\ * \(#,##0.00\);_([$HKD]\ 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1" applyFont="1"/>
    <xf numFmtId="4" fontId="0" fillId="0" borderId="0" xfId="0" applyNumberFormat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0" xfId="0" applyBorder="1"/>
    <xf numFmtId="43" fontId="0" fillId="0" borderId="0" xfId="1" applyFont="1" applyBorder="1"/>
    <xf numFmtId="0" fontId="0" fillId="0" borderId="0" xfId="0" applyAlignment="1"/>
    <xf numFmtId="0" fontId="0" fillId="0" borderId="10" xfId="0" applyBorder="1"/>
    <xf numFmtId="3" fontId="0" fillId="0" borderId="10" xfId="0" applyNumberFormat="1" applyBorder="1"/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16" xfId="0" applyBorder="1"/>
    <xf numFmtId="164" fontId="0" fillId="0" borderId="16" xfId="0" applyNumberFormat="1" applyBorder="1"/>
    <xf numFmtId="164" fontId="0" fillId="0" borderId="16" xfId="1" applyNumberFormat="1" applyFont="1" applyBorder="1"/>
    <xf numFmtId="0" fontId="0" fillId="0" borderId="17" xfId="0" applyBorder="1"/>
    <xf numFmtId="43" fontId="0" fillId="0" borderId="10" xfId="1" applyFont="1" applyBorder="1"/>
    <xf numFmtId="43" fontId="0" fillId="0" borderId="11" xfId="1" applyFont="1" applyBorder="1"/>
    <xf numFmtId="0" fontId="2" fillId="0" borderId="0" xfId="0" applyFont="1" applyAlignment="1">
      <alignment horizontal="center"/>
    </xf>
    <xf numFmtId="0" fontId="2" fillId="0" borderId="12" xfId="0" applyFont="1" applyBorder="1"/>
    <xf numFmtId="3" fontId="2" fillId="0" borderId="13" xfId="0" applyNumberFormat="1" applyFont="1" applyBorder="1"/>
    <xf numFmtId="0" fontId="2" fillId="0" borderId="14" xfId="0" applyFont="1" applyBorder="1"/>
    <xf numFmtId="43" fontId="2" fillId="0" borderId="15" xfId="1" applyFont="1" applyBorder="1"/>
    <xf numFmtId="43" fontId="2" fillId="0" borderId="13" xfId="1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right" wrapText="1"/>
    </xf>
    <xf numFmtId="43" fontId="2" fillId="0" borderId="0" xfId="1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 applyAlignment="1"/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horizontal="center" wrapText="1"/>
    </xf>
    <xf numFmtId="43" fontId="0" fillId="0" borderId="21" xfId="1" applyFont="1" applyBorder="1" applyAlignment="1">
      <alignment horizontal="center"/>
    </xf>
    <xf numFmtId="43" fontId="0" fillId="0" borderId="22" xfId="1" applyFont="1" applyBorder="1" applyAlignment="1">
      <alignment horizontal="center"/>
    </xf>
    <xf numFmtId="43" fontId="2" fillId="0" borderId="18" xfId="1" applyFont="1" applyBorder="1" applyAlignment="1">
      <alignment horizontal="center"/>
    </xf>
    <xf numFmtId="17" fontId="2" fillId="2" borderId="7" xfId="0" applyNumberFormat="1" applyFont="1" applyFill="1" applyBorder="1" applyAlignment="1">
      <alignment wrapText="1"/>
    </xf>
    <xf numFmtId="17" fontId="2" fillId="2" borderId="8" xfId="0" applyNumberFormat="1" applyFont="1" applyFill="1" applyBorder="1" applyAlignment="1">
      <alignment wrapText="1"/>
    </xf>
    <xf numFmtId="17" fontId="2" fillId="3" borderId="6" xfId="0" applyNumberFormat="1" applyFont="1" applyFill="1" applyBorder="1" applyAlignment="1">
      <alignment wrapText="1"/>
    </xf>
    <xf numFmtId="17" fontId="2" fillId="3" borderId="9" xfId="0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43" fontId="0" fillId="4" borderId="10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1279-4038-455F-8BC5-28D4E70B6ADF}">
  <dimension ref="A1:J23"/>
  <sheetViews>
    <sheetView view="pageBreakPreview" zoomScaleNormal="100" zoomScaleSheetLayoutView="100" workbookViewId="0">
      <selection activeCell="F8" sqref="F8"/>
    </sheetView>
  </sheetViews>
  <sheetFormatPr defaultRowHeight="14.25" x14ac:dyDescent="0.2"/>
  <cols>
    <col min="1" max="1" width="6.75" customWidth="1"/>
    <col min="2" max="2" width="41.125" customWidth="1"/>
    <col min="3" max="3" width="16.375" customWidth="1"/>
    <col min="4" max="4" width="13.375" customWidth="1"/>
    <col min="5" max="6" width="12.125" customWidth="1"/>
    <col min="7" max="7" width="13.875" customWidth="1"/>
    <col min="8" max="9" width="13" customWidth="1"/>
    <col min="10" max="10" width="9" style="11"/>
  </cols>
  <sheetData>
    <row r="1" spans="1:10" ht="15" x14ac:dyDescent="0.25">
      <c r="A1" s="1" t="s">
        <v>0</v>
      </c>
      <c r="B1" s="30"/>
    </row>
    <row r="2" spans="1:10" ht="15" x14ac:dyDescent="0.25">
      <c r="A2" s="1" t="s">
        <v>1</v>
      </c>
      <c r="B2" s="31"/>
    </row>
    <row r="3" spans="1:10" ht="15" x14ac:dyDescent="0.25">
      <c r="A3" s="1" t="s">
        <v>16</v>
      </c>
      <c r="B3" s="31"/>
    </row>
    <row r="4" spans="1:10" ht="15" thickBot="1" x14ac:dyDescent="0.25"/>
    <row r="5" spans="1:10" ht="46.5" customHeight="1" x14ac:dyDescent="0.2">
      <c r="C5" s="50" t="s">
        <v>4</v>
      </c>
      <c r="D5" s="51"/>
      <c r="E5" s="32" t="s">
        <v>20</v>
      </c>
      <c r="F5" s="33" t="s">
        <v>21</v>
      </c>
      <c r="G5" s="52" t="s">
        <v>11</v>
      </c>
      <c r="H5" s="53"/>
      <c r="I5" s="41" t="s">
        <v>22</v>
      </c>
      <c r="J5" s="40"/>
    </row>
    <row r="6" spans="1:10" s="13" customFormat="1" ht="20.25" customHeight="1" thickBot="1" x14ac:dyDescent="0.3">
      <c r="C6" s="16" t="s">
        <v>2</v>
      </c>
      <c r="D6" s="17" t="s">
        <v>3</v>
      </c>
      <c r="E6" s="46">
        <v>43770</v>
      </c>
      <c r="F6" s="48">
        <v>44013</v>
      </c>
      <c r="G6" s="47">
        <v>43770</v>
      </c>
      <c r="H6" s="49">
        <v>44013</v>
      </c>
      <c r="I6" s="42"/>
      <c r="J6" s="38"/>
    </row>
    <row r="7" spans="1:10" ht="15" x14ac:dyDescent="0.25">
      <c r="A7" s="2"/>
      <c r="B7" s="1" t="s">
        <v>13</v>
      </c>
      <c r="C7" s="6"/>
      <c r="D7" s="14"/>
      <c r="E7" s="8"/>
      <c r="F7" s="18"/>
      <c r="G7" s="12"/>
      <c r="H7" s="22"/>
      <c r="I7" s="43"/>
    </row>
    <row r="8" spans="1:10" x14ac:dyDescent="0.2">
      <c r="A8" s="2" t="s">
        <v>17</v>
      </c>
      <c r="B8" t="s">
        <v>8</v>
      </c>
      <c r="C8" s="6" t="s">
        <v>10</v>
      </c>
      <c r="D8" s="15">
        <v>364485</v>
      </c>
      <c r="E8" s="9">
        <v>4.1576940643000002</v>
      </c>
      <c r="F8" s="19">
        <v>4.3254999999999999</v>
      </c>
      <c r="G8" s="12">
        <f>E8*87622.77</f>
        <v>364308.67072652414</v>
      </c>
      <c r="H8" s="22">
        <f>87622.77*F8</f>
        <v>379012.29163500003</v>
      </c>
      <c r="I8" s="43">
        <f>H8-G8</f>
        <v>14703.620908475888</v>
      </c>
    </row>
    <row r="9" spans="1:10" x14ac:dyDescent="0.2">
      <c r="A9" s="2"/>
      <c r="C9" s="6"/>
      <c r="D9" s="14"/>
      <c r="E9" s="8"/>
      <c r="F9" s="18"/>
      <c r="G9" s="12"/>
      <c r="H9" s="22"/>
      <c r="I9" s="43"/>
    </row>
    <row r="10" spans="1:10" x14ac:dyDescent="0.2">
      <c r="A10" s="2" t="s">
        <v>18</v>
      </c>
      <c r="B10" t="s">
        <v>7</v>
      </c>
      <c r="C10" s="6" t="s">
        <v>5</v>
      </c>
      <c r="D10" s="15">
        <v>560000</v>
      </c>
      <c r="E10" s="10">
        <v>3.0550791439</v>
      </c>
      <c r="F10" s="20">
        <v>3.103300013640284</v>
      </c>
      <c r="G10" s="12">
        <f>181814.4*E10</f>
        <v>555457.38150069211</v>
      </c>
      <c r="H10" s="22">
        <f>(181814.4*F10)+10</f>
        <v>564234.63</v>
      </c>
      <c r="I10" s="43">
        <f>H10-G10</f>
        <v>8777.2484993078979</v>
      </c>
    </row>
    <row r="11" spans="1:10" x14ac:dyDescent="0.2">
      <c r="A11" s="2"/>
      <c r="C11" s="6"/>
      <c r="D11" s="14"/>
      <c r="E11" s="8"/>
      <c r="F11" s="18"/>
      <c r="G11" s="12"/>
      <c r="H11" s="22"/>
      <c r="I11" s="43"/>
    </row>
    <row r="12" spans="1:10" x14ac:dyDescent="0.2">
      <c r="A12" s="2" t="s">
        <v>19</v>
      </c>
      <c r="B12" t="s">
        <v>6</v>
      </c>
      <c r="C12" s="7" t="s">
        <v>12</v>
      </c>
      <c r="D12" s="15">
        <v>450000</v>
      </c>
      <c r="E12" s="10"/>
      <c r="F12" s="18"/>
      <c r="G12" s="12"/>
      <c r="H12" s="22"/>
      <c r="I12" s="43"/>
    </row>
    <row r="13" spans="1:10" x14ac:dyDescent="0.2">
      <c r="A13" s="2"/>
      <c r="B13" t="s">
        <v>14</v>
      </c>
      <c r="C13" s="34">
        <f>3265800*0.257</f>
        <v>839310.6</v>
      </c>
      <c r="D13" s="15"/>
      <c r="E13" s="10">
        <f>100/53.114</f>
        <v>1.88274277968144</v>
      </c>
      <c r="F13" s="20">
        <f>100/56.31</f>
        <v>1.7758835020422659</v>
      </c>
      <c r="G13" s="12">
        <f>C13/E13</f>
        <v>445791.43208399997</v>
      </c>
      <c r="H13" s="22">
        <f>C13/F13</f>
        <v>472615.79886000004</v>
      </c>
      <c r="I13" s="43"/>
    </row>
    <row r="14" spans="1:10" x14ac:dyDescent="0.2">
      <c r="A14" s="2"/>
      <c r="B14" t="s">
        <v>15</v>
      </c>
      <c r="C14" s="34">
        <f>3265800*0.262</f>
        <v>855639.6</v>
      </c>
      <c r="D14" s="15"/>
      <c r="E14" s="10">
        <v>1.8827400000000001</v>
      </c>
      <c r="F14" s="20">
        <f>100/56.31</f>
        <v>1.7758835020422659</v>
      </c>
      <c r="G14" s="12">
        <f>C14/E14</f>
        <v>454465.08811625605</v>
      </c>
      <c r="H14" s="22">
        <f>C14/F14</f>
        <v>481810.65876000002</v>
      </c>
      <c r="I14" s="43">
        <f>H14-G14</f>
        <v>27345.570643743966</v>
      </c>
    </row>
    <row r="15" spans="1:10" x14ac:dyDescent="0.2">
      <c r="A15" s="2"/>
      <c r="C15" s="6"/>
      <c r="D15" s="14"/>
      <c r="E15" s="8"/>
      <c r="F15" s="18"/>
      <c r="G15" s="12"/>
      <c r="H15" s="22"/>
      <c r="I15" s="43"/>
    </row>
    <row r="16" spans="1:10" ht="15" thickBot="1" x14ac:dyDescent="0.25">
      <c r="A16" s="2"/>
      <c r="C16" s="8"/>
      <c r="D16" s="14"/>
      <c r="E16" s="8"/>
      <c r="F16" s="21"/>
      <c r="G16" s="12"/>
      <c r="H16" s="23"/>
      <c r="I16" s="44"/>
    </row>
    <row r="17" spans="1:10" s="1" customFormat="1" ht="22.5" customHeight="1" thickBot="1" x14ac:dyDescent="0.3">
      <c r="A17" s="24"/>
      <c r="B17" s="25" t="s">
        <v>9</v>
      </c>
      <c r="C17" s="25"/>
      <c r="D17" s="26">
        <v>1824485</v>
      </c>
      <c r="E17" s="25"/>
      <c r="F17" s="27"/>
      <c r="G17" s="28">
        <f>SUM(G7:G16)-G13</f>
        <v>1374231.1403434724</v>
      </c>
      <c r="H17" s="29">
        <f>SUM(H7:H16)-H13</f>
        <v>1425057.5803950001</v>
      </c>
      <c r="I17" s="45">
        <f>SUM(I7:I16)</f>
        <v>50826.440051527752</v>
      </c>
      <c r="J17" s="39"/>
    </row>
    <row r="18" spans="1:10" x14ac:dyDescent="0.2">
      <c r="A18" s="2"/>
      <c r="H18" s="4"/>
      <c r="I18" s="4"/>
    </row>
    <row r="19" spans="1:10" ht="15" x14ac:dyDescent="0.25">
      <c r="A19" s="2"/>
      <c r="H19" s="35"/>
      <c r="I19" s="35"/>
    </row>
    <row r="20" spans="1:10" x14ac:dyDescent="0.2">
      <c r="A20" s="2"/>
      <c r="C20" s="4"/>
      <c r="E20" s="3"/>
    </row>
    <row r="21" spans="1:10" x14ac:dyDescent="0.2">
      <c r="D21" s="5"/>
    </row>
    <row r="23" spans="1:10" x14ac:dyDescent="0.2">
      <c r="D23" s="5"/>
    </row>
  </sheetData>
  <mergeCells count="2">
    <mergeCell ref="C5:D5"/>
    <mergeCell ref="G5:H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9441-229D-4473-A758-21BCDC2BCD0D}">
  <dimension ref="A1:J23"/>
  <sheetViews>
    <sheetView tabSelected="1" view="pageBreakPreview" topLeftCell="A4" zoomScaleNormal="100" zoomScaleSheetLayoutView="100" workbookViewId="0">
      <selection activeCell="I13" sqref="I13"/>
    </sheetView>
  </sheetViews>
  <sheetFormatPr defaultRowHeight="14.25" x14ac:dyDescent="0.2"/>
  <cols>
    <col min="1" max="1" width="6.75" customWidth="1"/>
    <col min="2" max="2" width="41.125" customWidth="1"/>
    <col min="3" max="3" width="16.375" customWidth="1"/>
    <col min="4" max="4" width="13.375" customWidth="1"/>
    <col min="5" max="6" width="12.125" customWidth="1"/>
    <col min="7" max="7" width="13.875" customWidth="1"/>
    <col min="8" max="9" width="13" customWidth="1"/>
    <col min="10" max="10" width="9" style="11"/>
  </cols>
  <sheetData>
    <row r="1" spans="1:10" ht="15" x14ac:dyDescent="0.25">
      <c r="A1" s="1" t="s">
        <v>0</v>
      </c>
      <c r="B1" s="30"/>
    </row>
    <row r="2" spans="1:10" ht="15" x14ac:dyDescent="0.25">
      <c r="A2" s="1" t="s">
        <v>1</v>
      </c>
      <c r="B2" s="31"/>
    </row>
    <row r="3" spans="1:10" ht="15" x14ac:dyDescent="0.25">
      <c r="A3" s="1" t="s">
        <v>24</v>
      </c>
      <c r="B3" s="31"/>
    </row>
    <row r="4" spans="1:10" ht="15" thickBot="1" x14ac:dyDescent="0.25"/>
    <row r="5" spans="1:10" ht="46.5" customHeight="1" x14ac:dyDescent="0.2">
      <c r="C5" s="50" t="s">
        <v>4</v>
      </c>
      <c r="D5" s="51"/>
      <c r="E5" s="36" t="s">
        <v>20</v>
      </c>
      <c r="F5" s="37" t="s">
        <v>25</v>
      </c>
      <c r="G5" s="52" t="s">
        <v>23</v>
      </c>
      <c r="H5" s="53"/>
      <c r="I5" s="41" t="s">
        <v>22</v>
      </c>
      <c r="J5" s="40"/>
    </row>
    <row r="6" spans="1:10" s="13" customFormat="1" ht="20.25" customHeight="1" thickBot="1" x14ac:dyDescent="0.3">
      <c r="C6" s="54" t="s">
        <v>2</v>
      </c>
      <c r="D6" s="55" t="s">
        <v>3</v>
      </c>
      <c r="E6" s="46">
        <v>43770</v>
      </c>
      <c r="F6" s="48">
        <v>44013</v>
      </c>
      <c r="G6" s="47">
        <v>43770</v>
      </c>
      <c r="H6" s="49">
        <v>44013</v>
      </c>
      <c r="I6" s="42"/>
      <c r="J6" s="38"/>
    </row>
    <row r="7" spans="1:10" ht="15" x14ac:dyDescent="0.25">
      <c r="A7" s="2"/>
      <c r="B7" s="1" t="s">
        <v>13</v>
      </c>
      <c r="C7" s="6"/>
      <c r="D7" s="14"/>
      <c r="E7" s="8"/>
      <c r="F7" s="18"/>
      <c r="G7" s="12"/>
      <c r="H7" s="22"/>
      <c r="I7" s="43"/>
    </row>
    <row r="8" spans="1:10" x14ac:dyDescent="0.2">
      <c r="A8" s="2" t="s">
        <v>17</v>
      </c>
      <c r="B8" t="s">
        <v>8</v>
      </c>
      <c r="C8" s="6" t="s">
        <v>10</v>
      </c>
      <c r="D8" s="15">
        <v>364485</v>
      </c>
      <c r="E8" s="9">
        <v>4.1576940643000002</v>
      </c>
      <c r="F8" s="19">
        <v>4.3147000000000002</v>
      </c>
      <c r="G8" s="12">
        <f>E8*87622.77</f>
        <v>364308.67072652414</v>
      </c>
      <c r="H8" s="56">
        <f>(87622.77*F8)+30</f>
        <v>378095.96571900003</v>
      </c>
      <c r="I8" s="43">
        <f>H8-G8</f>
        <v>13787.294992475887</v>
      </c>
    </row>
    <row r="9" spans="1:10" x14ac:dyDescent="0.2">
      <c r="A9" s="2"/>
      <c r="C9" s="6"/>
      <c r="D9" s="14"/>
      <c r="E9" s="8"/>
      <c r="F9" s="18"/>
      <c r="G9" s="12"/>
      <c r="H9" s="22"/>
      <c r="I9" s="43"/>
    </row>
    <row r="10" spans="1:10" x14ac:dyDescent="0.2">
      <c r="A10" s="2" t="s">
        <v>18</v>
      </c>
      <c r="B10" t="s">
        <v>7</v>
      </c>
      <c r="C10" s="6" t="s">
        <v>5</v>
      </c>
      <c r="D10" s="15">
        <v>560000</v>
      </c>
      <c r="E10" s="10">
        <v>3.0550791439</v>
      </c>
      <c r="F10" s="20">
        <v>3.103300013640284</v>
      </c>
      <c r="G10" s="12">
        <f>181814.4*E10</f>
        <v>555457.38150069211</v>
      </c>
      <c r="H10" s="56">
        <f>(181814.4*F10)+10</f>
        <v>564234.63</v>
      </c>
      <c r="I10" s="43">
        <f>H10-G10</f>
        <v>8777.2484993078979</v>
      </c>
    </row>
    <row r="11" spans="1:10" x14ac:dyDescent="0.2">
      <c r="A11" s="2"/>
      <c r="C11" s="6"/>
      <c r="D11" s="14"/>
      <c r="E11" s="8"/>
      <c r="F11" s="18"/>
      <c r="G11" s="12"/>
      <c r="H11" s="22"/>
      <c r="I11" s="43"/>
    </row>
    <row r="12" spans="1:10" x14ac:dyDescent="0.2">
      <c r="A12" s="2" t="s">
        <v>19</v>
      </c>
      <c r="B12" t="s">
        <v>6</v>
      </c>
      <c r="C12" s="7" t="s">
        <v>12</v>
      </c>
      <c r="D12" s="15">
        <v>450000</v>
      </c>
      <c r="E12" s="10"/>
      <c r="F12" s="18"/>
      <c r="G12" s="12"/>
      <c r="H12" s="22"/>
      <c r="I12" s="43"/>
    </row>
    <row r="13" spans="1:10" x14ac:dyDescent="0.2">
      <c r="A13" s="2"/>
      <c r="B13" t="s">
        <v>14</v>
      </c>
      <c r="C13" s="34">
        <f>3265800*0.257</f>
        <v>839310.6</v>
      </c>
      <c r="D13" s="15"/>
      <c r="E13" s="10">
        <f>100/53.114</f>
        <v>1.88274277968144</v>
      </c>
      <c r="F13" s="20">
        <v>1.7911164234500001</v>
      </c>
      <c r="G13" s="12">
        <f>C13/E13</f>
        <v>445791.43208399997</v>
      </c>
      <c r="H13" s="22">
        <f>C13/F13</f>
        <v>468596.33969708264</v>
      </c>
      <c r="I13" s="43"/>
    </row>
    <row r="14" spans="1:10" x14ac:dyDescent="0.2">
      <c r="A14" s="2"/>
      <c r="B14" t="s">
        <v>15</v>
      </c>
      <c r="C14" s="34">
        <f>3265800*0.262</f>
        <v>855639.6</v>
      </c>
      <c r="D14" s="15"/>
      <c r="E14" s="10">
        <v>1.8827400000000001</v>
      </c>
      <c r="F14" s="20">
        <v>1.7911164234500001</v>
      </c>
      <c r="G14" s="12">
        <f>C14/E14</f>
        <v>454465.08811625605</v>
      </c>
      <c r="H14" s="56">
        <f>(C14/F14)+30</f>
        <v>477743.00000247336</v>
      </c>
      <c r="I14" s="43">
        <f>H14-G14</f>
        <v>23277.911886217305</v>
      </c>
    </row>
    <row r="15" spans="1:10" x14ac:dyDescent="0.2">
      <c r="A15" s="2"/>
      <c r="C15" s="6"/>
      <c r="D15" s="14"/>
      <c r="E15" s="8"/>
      <c r="F15" s="18"/>
      <c r="G15" s="12"/>
      <c r="H15" s="22"/>
      <c r="I15" s="43"/>
    </row>
    <row r="16" spans="1:10" ht="15" thickBot="1" x14ac:dyDescent="0.25">
      <c r="A16" s="2"/>
      <c r="C16" s="8"/>
      <c r="D16" s="14"/>
      <c r="E16" s="8"/>
      <c r="F16" s="21"/>
      <c r="G16" s="12"/>
      <c r="H16" s="23"/>
      <c r="I16" s="44"/>
    </row>
    <row r="17" spans="1:10" s="1" customFormat="1" ht="22.5" customHeight="1" thickBot="1" x14ac:dyDescent="0.3">
      <c r="A17" s="24"/>
      <c r="B17" s="25" t="s">
        <v>9</v>
      </c>
      <c r="C17" s="25"/>
      <c r="D17" s="26">
        <f>SUM(D8:D15)</f>
        <v>1374485</v>
      </c>
      <c r="E17" s="25"/>
      <c r="F17" s="27"/>
      <c r="G17" s="28">
        <f>SUM(G7:G16)-G13</f>
        <v>1374231.1403434724</v>
      </c>
      <c r="H17" s="29">
        <f>SUM(H7:H16)-H13</f>
        <v>1420073.5957214735</v>
      </c>
      <c r="I17" s="45">
        <f>H17-D17</f>
        <v>45588.595721473452</v>
      </c>
      <c r="J17" s="39"/>
    </row>
    <row r="18" spans="1:10" x14ac:dyDescent="0.2">
      <c r="A18" s="2"/>
      <c r="H18" s="4"/>
      <c r="I18" s="4"/>
    </row>
    <row r="19" spans="1:10" ht="15" x14ac:dyDescent="0.25">
      <c r="A19" s="2"/>
      <c r="H19" s="35"/>
      <c r="I19" s="35"/>
    </row>
    <row r="20" spans="1:10" x14ac:dyDescent="0.2">
      <c r="A20" s="2"/>
      <c r="C20" s="4"/>
      <c r="E20" s="3"/>
    </row>
    <row r="21" spans="1:10" x14ac:dyDescent="0.2">
      <c r="D21" s="5"/>
    </row>
    <row r="23" spans="1:10" x14ac:dyDescent="0.2">
      <c r="D23" s="5"/>
    </row>
  </sheetData>
  <mergeCells count="2">
    <mergeCell ref="C5:D5"/>
    <mergeCell ref="G5:H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Actual</vt:lpstr>
      <vt:lpstr>Actual!Print_Area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2020-07-30T04:32:18Z</cp:lastPrinted>
  <dcterms:created xsi:type="dcterms:W3CDTF">2020-07-17T04:00:38Z</dcterms:created>
  <dcterms:modified xsi:type="dcterms:W3CDTF">2020-07-30T04:32:21Z</dcterms:modified>
</cp:coreProperties>
</file>